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PARA\3 Reference\Brands &amp; Companies\CustomPictureFrames\CPF.com Pricing\"/>
    </mc:Choice>
  </mc:AlternateContent>
  <xr:revisionPtr revIDLastSave="0" documentId="8_{4EC284DA-AE2B-4D18-96C4-CB48EB93C286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FRAME PRICING SHEET" sheetId="22" r:id="rId1"/>
    <sheet name="MAT &amp; ACRYLIC Pricing" sheetId="28" r:id="rId2"/>
    <sheet name="PRINT PRICING SHEET" sheetId="26" r:id="rId3"/>
    <sheet name="OVERSIZE CHECK SHEET" sheetId="24" r:id="rId4"/>
    <sheet name="DEEP SHADOWS" sheetId="29" r:id="rId5"/>
    <sheet name="moulding" sheetId="4" r:id="rId6"/>
    <sheet name="mats" sheetId="19" r:id="rId7"/>
    <sheet name="other" sheetId="7" r:id="rId8"/>
    <sheet name="lookup list" sheetId="23" r:id="rId9"/>
    <sheet name="prints" sheetId="27" r:id="rId10"/>
  </sheets>
  <definedNames>
    <definedName name="_xlnm._FilterDatabase" localSheetId="5" hidden="1">moulding!$A$1:$R$2686</definedName>
    <definedName name="AcrylicSkus">other!$B$6:$B$9</definedName>
    <definedName name="Enter_Single__Top__Mat_Reveal">'lookup list'!$D$7:$D$11</definedName>
    <definedName name="FoamSkus">other!$B$14:$B$17</definedName>
    <definedName name="HardwareSkus">other!$B$28:$B$34</definedName>
    <definedName name="LaborMinutesSku">other!$B$71:$B$91</definedName>
    <definedName name="MatSkus">mats!$A$6:$A$205</definedName>
    <definedName name="PackagingSkus">other!$B$46:$B$50</definedName>
    <definedName name="_xlnm.Print_Area" localSheetId="0">'FRAME PRICING SHEET'!$A$1:$O$49</definedName>
    <definedName name="ShippingSkus">other!#REF!</definedName>
    <definedName name="SizeFractions">'lookup list'!$B$7:$B$14</definedName>
    <definedName name="SizeInches">'lookup list'!$A$7:$A$74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89" i="4" l="1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09" i="4"/>
  <c r="O1810" i="4"/>
  <c r="O1811" i="4"/>
  <c r="O1812" i="4"/>
  <c r="O1813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27" i="4"/>
  <c r="O1828" i="4"/>
  <c r="O1829" i="4"/>
  <c r="O1830" i="4"/>
  <c r="O1831" i="4"/>
  <c r="O1832" i="4"/>
  <c r="O1833" i="4"/>
  <c r="O1834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89" i="4"/>
  <c r="O1890" i="4"/>
  <c r="O1891" i="4"/>
  <c r="O1892" i="4"/>
  <c r="O1893" i="4"/>
  <c r="O1894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07" i="4"/>
  <c r="O1908" i="4"/>
  <c r="O1909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31" i="4"/>
  <c r="O1932" i="4"/>
  <c r="O1933" i="4"/>
  <c r="O1934" i="4"/>
  <c r="O1935" i="4"/>
  <c r="O1936" i="4"/>
  <c r="O1937" i="4"/>
  <c r="O1938" i="4"/>
  <c r="O1939" i="4"/>
  <c r="O1940" i="4"/>
  <c r="O1941" i="4"/>
  <c r="O1942" i="4"/>
  <c r="O1943" i="4"/>
  <c r="O1944" i="4"/>
  <c r="O1945" i="4"/>
  <c r="O1946" i="4"/>
  <c r="O1947" i="4"/>
  <c r="O1948" i="4"/>
  <c r="O1949" i="4"/>
  <c r="O1950" i="4"/>
  <c r="O1951" i="4"/>
  <c r="O1952" i="4"/>
  <c r="O1953" i="4"/>
  <c r="O1954" i="4"/>
  <c r="O1955" i="4"/>
  <c r="O1956" i="4"/>
  <c r="O1957" i="4"/>
  <c r="O1958" i="4"/>
  <c r="O1959" i="4"/>
  <c r="O1960" i="4"/>
  <c r="O1961" i="4"/>
  <c r="O1962" i="4"/>
  <c r="O1963" i="4"/>
  <c r="O1964" i="4"/>
  <c r="O1965" i="4"/>
  <c r="O1966" i="4"/>
  <c r="O1967" i="4"/>
  <c r="O1968" i="4"/>
  <c r="O1969" i="4"/>
  <c r="O1970" i="4"/>
  <c r="O1971" i="4"/>
  <c r="O1972" i="4"/>
  <c r="O1973" i="4"/>
  <c r="O1974" i="4"/>
  <c r="O1975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0" i="4"/>
  <c r="O2011" i="4"/>
  <c r="O2012" i="4"/>
  <c r="O2013" i="4"/>
  <c r="O2014" i="4"/>
  <c r="O2015" i="4"/>
  <c r="O2016" i="4"/>
  <c r="O2017" i="4"/>
  <c r="O2018" i="4"/>
  <c r="O2019" i="4"/>
  <c r="O2020" i="4"/>
  <c r="O2021" i="4"/>
  <c r="O2022" i="4"/>
  <c r="O2023" i="4"/>
  <c r="O2024" i="4"/>
  <c r="O2025" i="4"/>
  <c r="O2026" i="4"/>
  <c r="O2027" i="4"/>
  <c r="O2028" i="4"/>
  <c r="O2029" i="4"/>
  <c r="O2030" i="4"/>
  <c r="O2031" i="4"/>
  <c r="O2032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75" i="4"/>
  <c r="O2076" i="4"/>
  <c r="O2077" i="4"/>
  <c r="O2078" i="4"/>
  <c r="O2079" i="4"/>
  <c r="O2080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29" i="4"/>
  <c r="O2130" i="4"/>
  <c r="O2131" i="4"/>
  <c r="O2132" i="4"/>
  <c r="O2133" i="4"/>
  <c r="O2134" i="4"/>
  <c r="O2135" i="4"/>
  <c r="O2136" i="4"/>
  <c r="O2137" i="4"/>
  <c r="O2138" i="4"/>
  <c r="O2139" i="4"/>
  <c r="O2140" i="4"/>
  <c r="O2141" i="4"/>
  <c r="O2142" i="4"/>
  <c r="O2143" i="4"/>
  <c r="O2144" i="4"/>
  <c r="O2145" i="4"/>
  <c r="O2146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59" i="4"/>
  <c r="O2160" i="4"/>
  <c r="O2161" i="4"/>
  <c r="O2162" i="4"/>
  <c r="O2163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06" i="4"/>
  <c r="O2207" i="4"/>
  <c r="O2208" i="4"/>
  <c r="O2209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2" i="4"/>
  <c r="O2223" i="4"/>
  <c r="O2224" i="4"/>
  <c r="O2225" i="4"/>
  <c r="O2226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39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1" i="4"/>
  <c r="O2262" i="4"/>
  <c r="O2263" i="4"/>
  <c r="O2264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77" i="4"/>
  <c r="O2278" i="4"/>
  <c r="O2279" i="4"/>
  <c r="O2280" i="4"/>
  <c r="O2281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5" i="4"/>
  <c r="O2296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37" i="4"/>
  <c r="O2338" i="4"/>
  <c r="O2339" i="4"/>
  <c r="O2340" i="4"/>
  <c r="O2341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55" i="4"/>
  <c r="O2356" i="4"/>
  <c r="O2357" i="4"/>
  <c r="O2358" i="4"/>
  <c r="O2359" i="4"/>
  <c r="O2360" i="4"/>
  <c r="O2361" i="4"/>
  <c r="O2362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7" i="4"/>
  <c r="O2418" i="4"/>
  <c r="O2419" i="4"/>
  <c r="O2420" i="4"/>
  <c r="O2421" i="4"/>
  <c r="O2422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5" i="4"/>
  <c r="O2436" i="4"/>
  <c r="O2437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59" i="4"/>
  <c r="O2460" i="4"/>
  <c r="O2461" i="4"/>
  <c r="O2462" i="4"/>
  <c r="O2463" i="4"/>
  <c r="O2464" i="4"/>
  <c r="O2465" i="4"/>
  <c r="O2466" i="4"/>
  <c r="O2467" i="4"/>
  <c r="O2468" i="4"/>
  <c r="O2469" i="4"/>
  <c r="O2470" i="4"/>
  <c r="O2471" i="4"/>
  <c r="O2472" i="4"/>
  <c r="O2473" i="4"/>
  <c r="O2474" i="4"/>
  <c r="O2475" i="4"/>
  <c r="O2476" i="4"/>
  <c r="O2477" i="4"/>
  <c r="O2478" i="4"/>
  <c r="O2479" i="4"/>
  <c r="O2480" i="4"/>
  <c r="O2481" i="4"/>
  <c r="O2482" i="4"/>
  <c r="O2483" i="4"/>
  <c r="O2484" i="4"/>
  <c r="O2485" i="4"/>
  <c r="O2486" i="4"/>
  <c r="O2487" i="4"/>
  <c r="O2488" i="4"/>
  <c r="O2489" i="4"/>
  <c r="O2490" i="4"/>
  <c r="O2491" i="4"/>
  <c r="O2492" i="4"/>
  <c r="O2493" i="4"/>
  <c r="O2494" i="4"/>
  <c r="O2495" i="4"/>
  <c r="O2496" i="4"/>
  <c r="O2497" i="4"/>
  <c r="O2498" i="4"/>
  <c r="O2499" i="4"/>
  <c r="O2500" i="4"/>
  <c r="O2501" i="4"/>
  <c r="O2502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5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38" i="4"/>
  <c r="O2539" i="4"/>
  <c r="O2540" i="4"/>
  <c r="O2541" i="4"/>
  <c r="O2542" i="4"/>
  <c r="O2543" i="4"/>
  <c r="O2544" i="4"/>
  <c r="O2545" i="4"/>
  <c r="O2546" i="4"/>
  <c r="O2547" i="4"/>
  <c r="O2548" i="4"/>
  <c r="O2549" i="4"/>
  <c r="O2550" i="4"/>
  <c r="O2551" i="4"/>
  <c r="O2552" i="4"/>
  <c r="O2553" i="4"/>
  <c r="O2554" i="4"/>
  <c r="O2555" i="4"/>
  <c r="O2556" i="4"/>
  <c r="O2557" i="4"/>
  <c r="O2558" i="4"/>
  <c r="O2559" i="4"/>
  <c r="O2560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3" i="4"/>
  <c r="O2604" i="4"/>
  <c r="O2605" i="4"/>
  <c r="O2606" i="4"/>
  <c r="O2607" i="4"/>
  <c r="O2608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57" i="4"/>
  <c r="O2658" i="4"/>
  <c r="O2659" i="4"/>
  <c r="O2660" i="4"/>
  <c r="O2661" i="4"/>
  <c r="O2662" i="4"/>
  <c r="O2663" i="4"/>
  <c r="O2664" i="4"/>
  <c r="O2665" i="4"/>
  <c r="O2666" i="4"/>
  <c r="O2667" i="4"/>
  <c r="O2668" i="4"/>
  <c r="O2669" i="4"/>
  <c r="O2670" i="4"/>
  <c r="O2671" i="4"/>
  <c r="O2672" i="4"/>
  <c r="O2673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1788" i="4"/>
  <c r="C5" i="28"/>
  <c r="A20" i="29"/>
  <c r="K13" i="29"/>
  <c r="C45" i="29" s="1"/>
  <c r="D10" i="7"/>
  <c r="K5" i="29"/>
  <c r="K7" i="29"/>
  <c r="K9" i="29"/>
  <c r="C43" i="29" s="1"/>
  <c r="K4" i="29"/>
  <c r="C38" i="29"/>
  <c r="D38" i="29" s="1"/>
  <c r="C37" i="29"/>
  <c r="E18" i="29"/>
  <c r="E19" i="29" s="1"/>
  <c r="C34" i="29"/>
  <c r="C33" i="29"/>
  <c r="C32" i="29"/>
  <c r="D14" i="28"/>
  <c r="D23" i="28" s="1"/>
  <c r="B14" i="28"/>
  <c r="R3" i="26"/>
  <c r="K2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6" i="27"/>
  <c r="K77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78" i="27"/>
  <c r="K179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287" i="27"/>
  <c r="K288" i="27"/>
  <c r="K289" i="27"/>
  <c r="K290" i="27"/>
  <c r="K291" i="27"/>
  <c r="K292" i="27"/>
  <c r="K293" i="27"/>
  <c r="K294" i="27"/>
  <c r="K295" i="27"/>
  <c r="K296" i="27"/>
  <c r="K297" i="27"/>
  <c r="K298" i="27"/>
  <c r="K299" i="27"/>
  <c r="K300" i="27"/>
  <c r="K301" i="27"/>
  <c r="K302" i="27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24" i="27"/>
  <c r="K325" i="27"/>
  <c r="K326" i="27"/>
  <c r="K327" i="27"/>
  <c r="K328" i="27"/>
  <c r="K329" i="27"/>
  <c r="K330" i="27"/>
  <c r="K331" i="27"/>
  <c r="K332" i="27"/>
  <c r="K333" i="27"/>
  <c r="K334" i="27"/>
  <c r="K335" i="27"/>
  <c r="K336" i="27"/>
  <c r="K337" i="27"/>
  <c r="K338" i="27"/>
  <c r="K339" i="27"/>
  <c r="K340" i="27"/>
  <c r="K341" i="27"/>
  <c r="K342" i="27"/>
  <c r="K343" i="27"/>
  <c r="K344" i="27"/>
  <c r="K345" i="27"/>
  <c r="K346" i="27"/>
  <c r="K347" i="27"/>
  <c r="K348" i="27"/>
  <c r="K349" i="27"/>
  <c r="K350" i="27"/>
  <c r="K351" i="27"/>
  <c r="K352" i="27"/>
  <c r="K353" i="27"/>
  <c r="K354" i="27"/>
  <c r="K355" i="27"/>
  <c r="K356" i="27"/>
  <c r="K357" i="27"/>
  <c r="K358" i="27"/>
  <c r="K359" i="27"/>
  <c r="K360" i="27"/>
  <c r="K361" i="27"/>
  <c r="K362" i="27"/>
  <c r="K363" i="27"/>
  <c r="K364" i="27"/>
  <c r="K365" i="27"/>
  <c r="K366" i="27"/>
  <c r="K367" i="27"/>
  <c r="K368" i="27"/>
  <c r="K369" i="27"/>
  <c r="K370" i="27"/>
  <c r="K371" i="27"/>
  <c r="K372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5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410" i="27"/>
  <c r="K411" i="27"/>
  <c r="K412" i="27"/>
  <c r="K413" i="27"/>
  <c r="K414" i="27"/>
  <c r="K415" i="27"/>
  <c r="K416" i="27"/>
  <c r="K417" i="27"/>
  <c r="K418" i="27"/>
  <c r="K419" i="27"/>
  <c r="K420" i="27"/>
  <c r="K421" i="27"/>
  <c r="K422" i="27"/>
  <c r="K423" i="27"/>
  <c r="K424" i="27"/>
  <c r="K425" i="27"/>
  <c r="K426" i="27"/>
  <c r="K427" i="27"/>
  <c r="K428" i="27"/>
  <c r="K429" i="27"/>
  <c r="K430" i="27"/>
  <c r="K431" i="27"/>
  <c r="K432" i="27"/>
  <c r="K433" i="27"/>
  <c r="K434" i="27"/>
  <c r="K435" i="27"/>
  <c r="K436" i="27"/>
  <c r="K437" i="27"/>
  <c r="K438" i="27"/>
  <c r="K439" i="27"/>
  <c r="K440" i="27"/>
  <c r="K441" i="27"/>
  <c r="K442" i="27"/>
  <c r="K443" i="27"/>
  <c r="K444" i="27"/>
  <c r="K445" i="27"/>
  <c r="K446" i="27"/>
  <c r="K447" i="27"/>
  <c r="K448" i="27"/>
  <c r="K449" i="27"/>
  <c r="K450" i="27"/>
  <c r="K451" i="27"/>
  <c r="K452" i="27"/>
  <c r="K453" i="27"/>
  <c r="K454" i="27"/>
  <c r="K455" i="27"/>
  <c r="K456" i="27"/>
  <c r="K457" i="27"/>
  <c r="K458" i="27"/>
  <c r="K459" i="27"/>
  <c r="K460" i="27"/>
  <c r="K461" i="27"/>
  <c r="K462" i="27"/>
  <c r="K463" i="27"/>
  <c r="K464" i="27"/>
  <c r="K465" i="27"/>
  <c r="K466" i="27"/>
  <c r="K467" i="27"/>
  <c r="K468" i="27"/>
  <c r="K469" i="27"/>
  <c r="K470" i="27"/>
  <c r="K471" i="27"/>
  <c r="K472" i="27"/>
  <c r="K473" i="27"/>
  <c r="K474" i="27"/>
  <c r="K475" i="27"/>
  <c r="K476" i="27"/>
  <c r="K477" i="27"/>
  <c r="K478" i="27"/>
  <c r="K479" i="27"/>
  <c r="K480" i="27"/>
  <c r="K481" i="27"/>
  <c r="K482" i="27"/>
  <c r="K483" i="27"/>
  <c r="K484" i="27"/>
  <c r="K485" i="27"/>
  <c r="K486" i="27"/>
  <c r="K487" i="27"/>
  <c r="K488" i="27"/>
  <c r="K489" i="27"/>
  <c r="K490" i="27"/>
  <c r="K491" i="27"/>
  <c r="K492" i="27"/>
  <c r="K493" i="27"/>
  <c r="K494" i="27"/>
  <c r="K495" i="27"/>
  <c r="K496" i="27"/>
  <c r="K497" i="27"/>
  <c r="K498" i="27"/>
  <c r="K499" i="27"/>
  <c r="K500" i="27"/>
  <c r="K501" i="27"/>
  <c r="K502" i="27"/>
  <c r="K503" i="27"/>
  <c r="K504" i="27"/>
  <c r="K505" i="27"/>
  <c r="K506" i="27"/>
  <c r="K507" i="27"/>
  <c r="K508" i="27"/>
  <c r="K509" i="27"/>
  <c r="K510" i="27"/>
  <c r="K511" i="27"/>
  <c r="K512" i="27"/>
  <c r="K513" i="27"/>
  <c r="K514" i="27"/>
  <c r="K515" i="27"/>
  <c r="K516" i="27"/>
  <c r="K517" i="27"/>
  <c r="K518" i="27"/>
  <c r="K519" i="27"/>
  <c r="K520" i="27"/>
  <c r="K521" i="27"/>
  <c r="K522" i="27"/>
  <c r="K523" i="27"/>
  <c r="K524" i="27"/>
  <c r="K525" i="27"/>
  <c r="K526" i="27"/>
  <c r="K527" i="27"/>
  <c r="K528" i="27"/>
  <c r="K529" i="27"/>
  <c r="K530" i="27"/>
  <c r="K531" i="27"/>
  <c r="K532" i="27"/>
  <c r="K533" i="27"/>
  <c r="K534" i="27"/>
  <c r="K535" i="27"/>
  <c r="K536" i="27"/>
  <c r="K537" i="27"/>
  <c r="K538" i="27"/>
  <c r="K539" i="27"/>
  <c r="K540" i="27"/>
  <c r="K541" i="27"/>
  <c r="K542" i="27"/>
  <c r="K543" i="27"/>
  <c r="K544" i="27"/>
  <c r="K545" i="27"/>
  <c r="K546" i="27"/>
  <c r="K547" i="27"/>
  <c r="K548" i="27"/>
  <c r="K549" i="27"/>
  <c r="K550" i="27"/>
  <c r="K551" i="27"/>
  <c r="K552" i="27"/>
  <c r="K553" i="27"/>
  <c r="K554" i="27"/>
  <c r="K555" i="27"/>
  <c r="K556" i="27"/>
  <c r="K557" i="27"/>
  <c r="K558" i="27"/>
  <c r="K559" i="27"/>
  <c r="K560" i="27"/>
  <c r="K561" i="27"/>
  <c r="K562" i="27"/>
  <c r="K563" i="27"/>
  <c r="K564" i="27"/>
  <c r="K565" i="27"/>
  <c r="K566" i="27"/>
  <c r="K567" i="27"/>
  <c r="K568" i="27"/>
  <c r="K569" i="27"/>
  <c r="K570" i="27"/>
  <c r="K571" i="27"/>
  <c r="K572" i="27"/>
  <c r="K573" i="27"/>
  <c r="K574" i="27"/>
  <c r="K575" i="27"/>
  <c r="K576" i="27"/>
  <c r="K577" i="27"/>
  <c r="K578" i="27"/>
  <c r="K579" i="27"/>
  <c r="K580" i="27"/>
  <c r="K581" i="27"/>
  <c r="K582" i="27"/>
  <c r="K583" i="27"/>
  <c r="K584" i="27"/>
  <c r="K585" i="27"/>
  <c r="K586" i="27"/>
  <c r="K587" i="27"/>
  <c r="K588" i="27"/>
  <c r="K589" i="27"/>
  <c r="K590" i="27"/>
  <c r="K591" i="27"/>
  <c r="K592" i="27"/>
  <c r="K593" i="27"/>
  <c r="K594" i="27"/>
  <c r="K595" i="27"/>
  <c r="K596" i="27"/>
  <c r="K597" i="27"/>
  <c r="K598" i="27"/>
  <c r="K599" i="27"/>
  <c r="K600" i="27"/>
  <c r="K601" i="27"/>
  <c r="K602" i="27"/>
  <c r="K603" i="27"/>
  <c r="K604" i="27"/>
  <c r="K605" i="27"/>
  <c r="K606" i="27"/>
  <c r="K607" i="27"/>
  <c r="K608" i="27"/>
  <c r="K609" i="27"/>
  <c r="K610" i="27"/>
  <c r="K611" i="27"/>
  <c r="K612" i="27"/>
  <c r="K613" i="27"/>
  <c r="K614" i="27"/>
  <c r="K615" i="27"/>
  <c r="K616" i="27"/>
  <c r="K617" i="27"/>
  <c r="K618" i="27"/>
  <c r="K619" i="27"/>
  <c r="K620" i="27"/>
  <c r="K621" i="27"/>
  <c r="K622" i="27"/>
  <c r="K623" i="27"/>
  <c r="K624" i="27"/>
  <c r="K625" i="27"/>
  <c r="K626" i="27"/>
  <c r="K627" i="27"/>
  <c r="K628" i="27"/>
  <c r="K629" i="27"/>
  <c r="K630" i="27"/>
  <c r="K631" i="27"/>
  <c r="K632" i="27"/>
  <c r="K633" i="27"/>
  <c r="K634" i="27"/>
  <c r="K635" i="27"/>
  <c r="K636" i="27"/>
  <c r="K637" i="27"/>
  <c r="K638" i="27"/>
  <c r="K639" i="27"/>
  <c r="K640" i="27"/>
  <c r="K641" i="27"/>
  <c r="K642" i="27"/>
  <c r="K643" i="27"/>
  <c r="K644" i="27"/>
  <c r="K645" i="27"/>
  <c r="K646" i="27"/>
  <c r="K647" i="27"/>
  <c r="K648" i="27"/>
  <c r="K649" i="27"/>
  <c r="K650" i="27"/>
  <c r="K651" i="27"/>
  <c r="K652" i="27"/>
  <c r="K653" i="27"/>
  <c r="K654" i="27"/>
  <c r="K655" i="27"/>
  <c r="K656" i="27"/>
  <c r="K657" i="27"/>
  <c r="K658" i="27"/>
  <c r="K659" i="27"/>
  <c r="K660" i="27"/>
  <c r="K661" i="27"/>
  <c r="K662" i="27"/>
  <c r="K663" i="27"/>
  <c r="K664" i="27"/>
  <c r="K665" i="27"/>
  <c r="K666" i="27"/>
  <c r="K667" i="27"/>
  <c r="K668" i="27"/>
  <c r="K669" i="27"/>
  <c r="K670" i="27"/>
  <c r="K671" i="27"/>
  <c r="K672" i="27"/>
  <c r="K673" i="27"/>
  <c r="K674" i="27"/>
  <c r="K675" i="27"/>
  <c r="K676" i="27"/>
  <c r="K677" i="27"/>
  <c r="K678" i="27"/>
  <c r="K679" i="27"/>
  <c r="K680" i="27"/>
  <c r="K681" i="27"/>
  <c r="K682" i="27"/>
  <c r="K683" i="27"/>
  <c r="K684" i="27"/>
  <c r="K685" i="27"/>
  <c r="K686" i="27"/>
  <c r="K687" i="27"/>
  <c r="K688" i="27"/>
  <c r="K689" i="27"/>
  <c r="K690" i="27"/>
  <c r="K691" i="27"/>
  <c r="K692" i="27"/>
  <c r="K693" i="27"/>
  <c r="K694" i="27"/>
  <c r="K695" i="27"/>
  <c r="K696" i="27"/>
  <c r="K697" i="27"/>
  <c r="K698" i="27"/>
  <c r="K699" i="27"/>
  <c r="K700" i="27"/>
  <c r="K701" i="27"/>
  <c r="K702" i="27"/>
  <c r="K703" i="27"/>
  <c r="K704" i="27"/>
  <c r="K705" i="27"/>
  <c r="K706" i="27"/>
  <c r="K707" i="27"/>
  <c r="K708" i="27"/>
  <c r="K709" i="27"/>
  <c r="K710" i="27"/>
  <c r="K711" i="27"/>
  <c r="K712" i="27"/>
  <c r="K713" i="27"/>
  <c r="K714" i="27"/>
  <c r="K715" i="27"/>
  <c r="K716" i="27"/>
  <c r="K717" i="27"/>
  <c r="K718" i="27"/>
  <c r="K719" i="27"/>
  <c r="K720" i="27"/>
  <c r="K721" i="27"/>
  <c r="K722" i="27"/>
  <c r="K723" i="27"/>
  <c r="K724" i="27"/>
  <c r="K725" i="27"/>
  <c r="K726" i="27"/>
  <c r="K727" i="27"/>
  <c r="K728" i="27"/>
  <c r="K729" i="27"/>
  <c r="K730" i="27"/>
  <c r="K731" i="27"/>
  <c r="K732" i="27"/>
  <c r="K733" i="27"/>
  <c r="K734" i="27"/>
  <c r="K735" i="27"/>
  <c r="K736" i="27"/>
  <c r="K737" i="27"/>
  <c r="K738" i="27"/>
  <c r="K739" i="27"/>
  <c r="K740" i="27"/>
  <c r="K741" i="27"/>
  <c r="K742" i="27"/>
  <c r="K743" i="27"/>
  <c r="K744" i="27"/>
  <c r="K745" i="27"/>
  <c r="K746" i="27"/>
  <c r="K747" i="27"/>
  <c r="K748" i="27"/>
  <c r="K749" i="27"/>
  <c r="K750" i="27"/>
  <c r="K751" i="27"/>
  <c r="K752" i="27"/>
  <c r="K753" i="27"/>
  <c r="K754" i="27"/>
  <c r="K755" i="27"/>
  <c r="K756" i="27"/>
  <c r="K757" i="27"/>
  <c r="K758" i="27"/>
  <c r="K759" i="27"/>
  <c r="K760" i="27"/>
  <c r="K761" i="27"/>
  <c r="K762" i="27"/>
  <c r="K763" i="27"/>
  <c r="K764" i="27"/>
  <c r="K765" i="27"/>
  <c r="K766" i="27"/>
  <c r="K767" i="27"/>
  <c r="K768" i="27"/>
  <c r="K769" i="27"/>
  <c r="K770" i="27"/>
  <c r="K771" i="27"/>
  <c r="K772" i="27"/>
  <c r="K773" i="27"/>
  <c r="K774" i="27"/>
  <c r="K775" i="27"/>
  <c r="K776" i="27"/>
  <c r="K777" i="27"/>
  <c r="K778" i="27"/>
  <c r="K779" i="27"/>
  <c r="K780" i="27"/>
  <c r="K781" i="27"/>
  <c r="K782" i="27"/>
  <c r="K783" i="27"/>
  <c r="K784" i="27"/>
  <c r="K785" i="27"/>
  <c r="K786" i="27"/>
  <c r="K787" i="27"/>
  <c r="K788" i="27"/>
  <c r="K789" i="27"/>
  <c r="K790" i="27"/>
  <c r="K791" i="27"/>
  <c r="K792" i="27"/>
  <c r="K793" i="27"/>
  <c r="K794" i="27"/>
  <c r="K795" i="27"/>
  <c r="K796" i="27"/>
  <c r="K797" i="27"/>
  <c r="K798" i="27"/>
  <c r="K799" i="27"/>
  <c r="K800" i="27"/>
  <c r="K801" i="27"/>
  <c r="K802" i="27"/>
  <c r="K803" i="27"/>
  <c r="K804" i="27"/>
  <c r="K805" i="27"/>
  <c r="K806" i="27"/>
  <c r="K807" i="27"/>
  <c r="K808" i="27"/>
  <c r="K809" i="27"/>
  <c r="K810" i="27"/>
  <c r="K811" i="27"/>
  <c r="K812" i="27"/>
  <c r="K813" i="27"/>
  <c r="K814" i="27"/>
  <c r="K815" i="27"/>
  <c r="K816" i="27"/>
  <c r="K817" i="27"/>
  <c r="K818" i="27"/>
  <c r="K819" i="27"/>
  <c r="K820" i="27"/>
  <c r="K821" i="27"/>
  <c r="K822" i="27"/>
  <c r="K823" i="27"/>
  <c r="K824" i="27"/>
  <c r="K825" i="27"/>
  <c r="K826" i="27"/>
  <c r="K827" i="27"/>
  <c r="K828" i="27"/>
  <c r="K829" i="27"/>
  <c r="K830" i="27"/>
  <c r="K831" i="27"/>
  <c r="K832" i="27"/>
  <c r="K833" i="27"/>
  <c r="K834" i="27"/>
  <c r="K835" i="27"/>
  <c r="K836" i="27"/>
  <c r="K837" i="27"/>
  <c r="K838" i="27"/>
  <c r="K839" i="27"/>
  <c r="K840" i="27"/>
  <c r="K841" i="27"/>
  <c r="K842" i="27"/>
  <c r="K843" i="27"/>
  <c r="K844" i="27"/>
  <c r="K845" i="27"/>
  <c r="K846" i="27"/>
  <c r="K847" i="27"/>
  <c r="K848" i="27"/>
  <c r="K849" i="27"/>
  <c r="K850" i="27"/>
  <c r="K851" i="27"/>
  <c r="K852" i="27"/>
  <c r="K853" i="27"/>
  <c r="K854" i="27"/>
  <c r="K855" i="27"/>
  <c r="K856" i="27"/>
  <c r="K857" i="27"/>
  <c r="K858" i="27"/>
  <c r="K859" i="27"/>
  <c r="K860" i="27"/>
  <c r="K861" i="27"/>
  <c r="K862" i="27"/>
  <c r="K863" i="27"/>
  <c r="K864" i="27"/>
  <c r="K865" i="27"/>
  <c r="K866" i="27"/>
  <c r="K867" i="27"/>
  <c r="K868" i="27"/>
  <c r="K869" i="27"/>
  <c r="K870" i="27"/>
  <c r="K871" i="27"/>
  <c r="K872" i="27"/>
  <c r="K873" i="27"/>
  <c r="K874" i="27"/>
  <c r="K875" i="27"/>
  <c r="K876" i="27"/>
  <c r="K877" i="27"/>
  <c r="K878" i="27"/>
  <c r="K879" i="27"/>
  <c r="K880" i="27"/>
  <c r="K881" i="27"/>
  <c r="K882" i="27"/>
  <c r="K883" i="27"/>
  <c r="K884" i="27"/>
  <c r="K885" i="27"/>
  <c r="K886" i="27"/>
  <c r="K887" i="27"/>
  <c r="K888" i="27"/>
  <c r="K889" i="27"/>
  <c r="K890" i="27"/>
  <c r="K891" i="27"/>
  <c r="K892" i="27"/>
  <c r="K893" i="27"/>
  <c r="K894" i="27"/>
  <c r="K895" i="27"/>
  <c r="K896" i="27"/>
  <c r="K897" i="27"/>
  <c r="K898" i="27"/>
  <c r="K899" i="27"/>
  <c r="K900" i="27"/>
  <c r="K901" i="27"/>
  <c r="K902" i="27"/>
  <c r="K903" i="27"/>
  <c r="K904" i="27"/>
  <c r="K905" i="27"/>
  <c r="K906" i="27"/>
  <c r="K907" i="27"/>
  <c r="K908" i="27"/>
  <c r="K909" i="27"/>
  <c r="K910" i="27"/>
  <c r="K911" i="27"/>
  <c r="K912" i="27"/>
  <c r="K913" i="27"/>
  <c r="K914" i="27"/>
  <c r="K915" i="27"/>
  <c r="K916" i="27"/>
  <c r="K917" i="27"/>
  <c r="K918" i="27"/>
  <c r="K919" i="27"/>
  <c r="K920" i="27"/>
  <c r="K921" i="27"/>
  <c r="K922" i="27"/>
  <c r="K923" i="27"/>
  <c r="K924" i="27"/>
  <c r="K925" i="27"/>
  <c r="K926" i="27"/>
  <c r="K927" i="27"/>
  <c r="K928" i="27"/>
  <c r="K929" i="27"/>
  <c r="K930" i="27"/>
  <c r="K931" i="27"/>
  <c r="K932" i="27"/>
  <c r="K933" i="27"/>
  <c r="K934" i="27"/>
  <c r="K935" i="27"/>
  <c r="K936" i="27"/>
  <c r="K937" i="27"/>
  <c r="K938" i="27"/>
  <c r="K939" i="27"/>
  <c r="K940" i="27"/>
  <c r="K941" i="27"/>
  <c r="K942" i="27"/>
  <c r="K943" i="27"/>
  <c r="K944" i="27"/>
  <c r="K945" i="27"/>
  <c r="K946" i="27"/>
  <c r="K947" i="27"/>
  <c r="K948" i="27"/>
  <c r="K949" i="27"/>
  <c r="K950" i="27"/>
  <c r="K951" i="27"/>
  <c r="K952" i="27"/>
  <c r="K953" i="27"/>
  <c r="K954" i="27"/>
  <c r="K955" i="27"/>
  <c r="K956" i="27"/>
  <c r="K957" i="27"/>
  <c r="K958" i="27"/>
  <c r="K959" i="27"/>
  <c r="K960" i="27"/>
  <c r="K961" i="27"/>
  <c r="K962" i="27"/>
  <c r="K963" i="27"/>
  <c r="K964" i="27"/>
  <c r="K965" i="27"/>
  <c r="K966" i="27"/>
  <c r="K967" i="27"/>
  <c r="K968" i="27"/>
  <c r="K969" i="27"/>
  <c r="K970" i="27"/>
  <c r="K971" i="27"/>
  <c r="K972" i="27"/>
  <c r="K973" i="27"/>
  <c r="K974" i="27"/>
  <c r="K975" i="27"/>
  <c r="K976" i="27"/>
  <c r="K977" i="27"/>
  <c r="K978" i="27"/>
  <c r="K979" i="27"/>
  <c r="K980" i="27"/>
  <c r="K981" i="27"/>
  <c r="K982" i="27"/>
  <c r="K983" i="27"/>
  <c r="K984" i="27"/>
  <c r="K985" i="27"/>
  <c r="K986" i="27"/>
  <c r="K987" i="27"/>
  <c r="K988" i="27"/>
  <c r="K989" i="27"/>
  <c r="K990" i="27"/>
  <c r="K991" i="27"/>
  <c r="K992" i="27"/>
  <c r="K993" i="27"/>
  <c r="K994" i="27"/>
  <c r="K995" i="27"/>
  <c r="K996" i="27"/>
  <c r="K997" i="27"/>
  <c r="K998" i="27"/>
  <c r="K999" i="27"/>
  <c r="K1000" i="27"/>
  <c r="K1001" i="27"/>
  <c r="K1002" i="27"/>
  <c r="K1003" i="27"/>
  <c r="K1004" i="27"/>
  <c r="K1005" i="27"/>
  <c r="K1006" i="27"/>
  <c r="K1007" i="27"/>
  <c r="K1008" i="27"/>
  <c r="K1009" i="27"/>
  <c r="K1010" i="27"/>
  <c r="K1011" i="27"/>
  <c r="K1012" i="27"/>
  <c r="K1013" i="27"/>
  <c r="K1014" i="27"/>
  <c r="K1015" i="27"/>
  <c r="K1016" i="27"/>
  <c r="K1017" i="27"/>
  <c r="K1018" i="27"/>
  <c r="K1019" i="27"/>
  <c r="K1020" i="27"/>
  <c r="K1021" i="27"/>
  <c r="K1022" i="27"/>
  <c r="K1023" i="27"/>
  <c r="K1024" i="27"/>
  <c r="K1025" i="27"/>
  <c r="K1026" i="27"/>
  <c r="K1027" i="27"/>
  <c r="K1028" i="27"/>
  <c r="K1029" i="27"/>
  <c r="K1030" i="27"/>
  <c r="K1031" i="27"/>
  <c r="K1032" i="27"/>
  <c r="K1033" i="27"/>
  <c r="K1034" i="27"/>
  <c r="K1035" i="27"/>
  <c r="K1036" i="27"/>
  <c r="K1037" i="27"/>
  <c r="K1038" i="27"/>
  <c r="K1039" i="27"/>
  <c r="K1040" i="27"/>
  <c r="K1041" i="27"/>
  <c r="K1042" i="27"/>
  <c r="K1043" i="27"/>
  <c r="K1044" i="27"/>
  <c r="K1045" i="27"/>
  <c r="K1046" i="27"/>
  <c r="K1047" i="27"/>
  <c r="K1048" i="27"/>
  <c r="K1049" i="27"/>
  <c r="K1050" i="27"/>
  <c r="K1051" i="27"/>
  <c r="K1052" i="27"/>
  <c r="K1053" i="27"/>
  <c r="K1054" i="27"/>
  <c r="K1055" i="27"/>
  <c r="K1056" i="27"/>
  <c r="K1057" i="27"/>
  <c r="K1058" i="27"/>
  <c r="K1059" i="27"/>
  <c r="K1060" i="27"/>
  <c r="K1061" i="27"/>
  <c r="K1062" i="27"/>
  <c r="K1063" i="27"/>
  <c r="K1064" i="27"/>
  <c r="K1065" i="27"/>
  <c r="K1066" i="27"/>
  <c r="K1067" i="27"/>
  <c r="K1068" i="27"/>
  <c r="K1069" i="27"/>
  <c r="K1070" i="27"/>
  <c r="K1071" i="27"/>
  <c r="K1072" i="27"/>
  <c r="K1073" i="27"/>
  <c r="K1074" i="27"/>
  <c r="K1075" i="27"/>
  <c r="K1076" i="27"/>
  <c r="K1077" i="27"/>
  <c r="K1078" i="27"/>
  <c r="K1079" i="27"/>
  <c r="K1080" i="27"/>
  <c r="K1081" i="27"/>
  <c r="K1082" i="27"/>
  <c r="K1083" i="27"/>
  <c r="K1084" i="27"/>
  <c r="K1085" i="27"/>
  <c r="K1086" i="27"/>
  <c r="K1087" i="27"/>
  <c r="K1088" i="27"/>
  <c r="K1089" i="27"/>
  <c r="K1090" i="27"/>
  <c r="K1091" i="27"/>
  <c r="K1092" i="27"/>
  <c r="K1093" i="27"/>
  <c r="K1094" i="27"/>
  <c r="K1095" i="27"/>
  <c r="K1096" i="27"/>
  <c r="K1097" i="27"/>
  <c r="K1098" i="27"/>
  <c r="K1099" i="27"/>
  <c r="K1100" i="27"/>
  <c r="K1101" i="27"/>
  <c r="K1102" i="27"/>
  <c r="K1103" i="27"/>
  <c r="K1104" i="27"/>
  <c r="K1105" i="27"/>
  <c r="K1106" i="27"/>
  <c r="K1107" i="27"/>
  <c r="K1108" i="27"/>
  <c r="K1109" i="27"/>
  <c r="K1110" i="27"/>
  <c r="K1111" i="27"/>
  <c r="K1112" i="27"/>
  <c r="K1113" i="27"/>
  <c r="K1114" i="27"/>
  <c r="K1115" i="27"/>
  <c r="K1116" i="27"/>
  <c r="K1117" i="27"/>
  <c r="K1118" i="27"/>
  <c r="K1119" i="27"/>
  <c r="K1120" i="27"/>
  <c r="K1121" i="27"/>
  <c r="K1122" i="27"/>
  <c r="K1123" i="27"/>
  <c r="K1124" i="27"/>
  <c r="K1125" i="27"/>
  <c r="K1126" i="27"/>
  <c r="K1127" i="27"/>
  <c r="K1128" i="27"/>
  <c r="K1129" i="27"/>
  <c r="K1130" i="27"/>
  <c r="K1131" i="27"/>
  <c r="K1132" i="27"/>
  <c r="K1133" i="27"/>
  <c r="K1134" i="27"/>
  <c r="K1135" i="27"/>
  <c r="K1136" i="27"/>
  <c r="K1137" i="27"/>
  <c r="K1138" i="27"/>
  <c r="K1139" i="27"/>
  <c r="K1140" i="27"/>
  <c r="K1141" i="27"/>
  <c r="K1142" i="27"/>
  <c r="K1143" i="27"/>
  <c r="K1144" i="27"/>
  <c r="K1145" i="27"/>
  <c r="K1146" i="27"/>
  <c r="K1147" i="27"/>
  <c r="K1148" i="27"/>
  <c r="K1149" i="27"/>
  <c r="K1150" i="27"/>
  <c r="K1151" i="27"/>
  <c r="K1152" i="27"/>
  <c r="K1153" i="27"/>
  <c r="K1154" i="27"/>
  <c r="K1155" i="27"/>
  <c r="K1156" i="27"/>
  <c r="K1157" i="27"/>
  <c r="K1158" i="27"/>
  <c r="K1159" i="27"/>
  <c r="K1160" i="27"/>
  <c r="K1161" i="27"/>
  <c r="K1162" i="27"/>
  <c r="K1163" i="27"/>
  <c r="K1164" i="27"/>
  <c r="K1165" i="27"/>
  <c r="K1166" i="27"/>
  <c r="K1167" i="27"/>
  <c r="K1168" i="27"/>
  <c r="K1169" i="27"/>
  <c r="K1170" i="27"/>
  <c r="K1171" i="27"/>
  <c r="K1172" i="27"/>
  <c r="K1173" i="27"/>
  <c r="K1174" i="27"/>
  <c r="K1175" i="27"/>
  <c r="K1176" i="27"/>
  <c r="K1177" i="27"/>
  <c r="K1178" i="27"/>
  <c r="K1179" i="27"/>
  <c r="K1180" i="27"/>
  <c r="K1181" i="27"/>
  <c r="K1182" i="27"/>
  <c r="K1183" i="27"/>
  <c r="K1184" i="27"/>
  <c r="K1185" i="27"/>
  <c r="K1186" i="27"/>
  <c r="K1187" i="27"/>
  <c r="K1188" i="27"/>
  <c r="K1189" i="27"/>
  <c r="K1190" i="27"/>
  <c r="K1191" i="27"/>
  <c r="K1192" i="27"/>
  <c r="K1193" i="27"/>
  <c r="K1194" i="27"/>
  <c r="K1195" i="27"/>
  <c r="K1196" i="27"/>
  <c r="K1197" i="27"/>
  <c r="K1198" i="27"/>
  <c r="K1199" i="27"/>
  <c r="K1200" i="27"/>
  <c r="K1201" i="27"/>
  <c r="K1202" i="27"/>
  <c r="K1203" i="27"/>
  <c r="K1204" i="27"/>
  <c r="K1205" i="27"/>
  <c r="K1206" i="27"/>
  <c r="K1207" i="27"/>
  <c r="K1208" i="27"/>
  <c r="K1209" i="27"/>
  <c r="K1210" i="27"/>
  <c r="K1211" i="27"/>
  <c r="K1212" i="27"/>
  <c r="K1213" i="27"/>
  <c r="K1214" i="27"/>
  <c r="K1215" i="27"/>
  <c r="K1216" i="27"/>
  <c r="K1217" i="27"/>
  <c r="K1218" i="27"/>
  <c r="K1219" i="27"/>
  <c r="K1220" i="27"/>
  <c r="K1221" i="27"/>
  <c r="K1222" i="27"/>
  <c r="K1223" i="27"/>
  <c r="K1224" i="27"/>
  <c r="K1225" i="27"/>
  <c r="K1226" i="27"/>
  <c r="K1227" i="27"/>
  <c r="K1228" i="27"/>
  <c r="K1229" i="27"/>
  <c r="K1230" i="27"/>
  <c r="K1231" i="27"/>
  <c r="K1232" i="27"/>
  <c r="K1233" i="27"/>
  <c r="K1234" i="27"/>
  <c r="K1235" i="27"/>
  <c r="K1236" i="27"/>
  <c r="K1237" i="27"/>
  <c r="K1238" i="27"/>
  <c r="K1239" i="27"/>
  <c r="K1240" i="27"/>
  <c r="K1241" i="27"/>
  <c r="K1242" i="27"/>
  <c r="K1243" i="27"/>
  <c r="K1244" i="27"/>
  <c r="K1245" i="27"/>
  <c r="K1246" i="27"/>
  <c r="K1247" i="27"/>
  <c r="K1248" i="27"/>
  <c r="K1249" i="27"/>
  <c r="K1250" i="27"/>
  <c r="K1251" i="27"/>
  <c r="K1252" i="27"/>
  <c r="K1253" i="27"/>
  <c r="K1254" i="27"/>
  <c r="K1255" i="27"/>
  <c r="K1256" i="27"/>
  <c r="K1257" i="27"/>
  <c r="K1258" i="27"/>
  <c r="K1259" i="27"/>
  <c r="K1260" i="27"/>
  <c r="K1261" i="27"/>
  <c r="K1262" i="27"/>
  <c r="K1263" i="27"/>
  <c r="K1264" i="27"/>
  <c r="K1265" i="27"/>
  <c r="K1266" i="27"/>
  <c r="K1267" i="27"/>
  <c r="K1268" i="27"/>
  <c r="K1269" i="27"/>
  <c r="K1270" i="27"/>
  <c r="K1271" i="27"/>
  <c r="K1272" i="27"/>
  <c r="K1273" i="27"/>
  <c r="K1274" i="27"/>
  <c r="K1275" i="27"/>
  <c r="K1276" i="27"/>
  <c r="K1277" i="27"/>
  <c r="K1278" i="27"/>
  <c r="K1279" i="27"/>
  <c r="K1280" i="27"/>
  <c r="K1281" i="27"/>
  <c r="K1282" i="27"/>
  <c r="K1283" i="27"/>
  <c r="K1284" i="27"/>
  <c r="K1285" i="27"/>
  <c r="K1286" i="27"/>
  <c r="K1287" i="27"/>
  <c r="K1288" i="27"/>
  <c r="K1289" i="27"/>
  <c r="K1290" i="27"/>
  <c r="K1291" i="27"/>
  <c r="K1292" i="27"/>
  <c r="K1293" i="27"/>
  <c r="K1294" i="27"/>
  <c r="K1295" i="27"/>
  <c r="K1296" i="27"/>
  <c r="K1297" i="27"/>
  <c r="K1298" i="27"/>
  <c r="K1299" i="27"/>
  <c r="K1300" i="27"/>
  <c r="K1301" i="27"/>
  <c r="K1302" i="27"/>
  <c r="K1303" i="27"/>
  <c r="K1304" i="27"/>
  <c r="K1305" i="27"/>
  <c r="K1306" i="27"/>
  <c r="K1307" i="27"/>
  <c r="K1308" i="27"/>
  <c r="K1309" i="27"/>
  <c r="K1310" i="27"/>
  <c r="K1311" i="27"/>
  <c r="K1312" i="27"/>
  <c r="K1313" i="27"/>
  <c r="K1314" i="27"/>
  <c r="K1315" i="27"/>
  <c r="K1316" i="27"/>
  <c r="K1317" i="27"/>
  <c r="K1318" i="27"/>
  <c r="K1319" i="27"/>
  <c r="K1320" i="27"/>
  <c r="K1321" i="27"/>
  <c r="K1322" i="27"/>
  <c r="K1323" i="27"/>
  <c r="K1324" i="27"/>
  <c r="K1325" i="27"/>
  <c r="K1326" i="27"/>
  <c r="K1327" i="27"/>
  <c r="K1328" i="27"/>
  <c r="K1329" i="27"/>
  <c r="K1330" i="27"/>
  <c r="K1331" i="27"/>
  <c r="K1332" i="27"/>
  <c r="K1333" i="27"/>
  <c r="K1334" i="27"/>
  <c r="K1335" i="27"/>
  <c r="K1336" i="27"/>
  <c r="K1337" i="27"/>
  <c r="K1338" i="27"/>
  <c r="K1339" i="27"/>
  <c r="K1340" i="27"/>
  <c r="K1341" i="27"/>
  <c r="K1342" i="27"/>
  <c r="K1343" i="27"/>
  <c r="K1344" i="27"/>
  <c r="K1345" i="27"/>
  <c r="K1346" i="27"/>
  <c r="K1347" i="27"/>
  <c r="K1348" i="27"/>
  <c r="K1349" i="27"/>
  <c r="K1350" i="27"/>
  <c r="K1351" i="27"/>
  <c r="K1352" i="27"/>
  <c r="K1353" i="27"/>
  <c r="K1354" i="27"/>
  <c r="K1355" i="27"/>
  <c r="K1356" i="27"/>
  <c r="K1357" i="27"/>
  <c r="K1358" i="27"/>
  <c r="K1359" i="27"/>
  <c r="K1360" i="27"/>
  <c r="K1361" i="27"/>
  <c r="K1362" i="27"/>
  <c r="K1363" i="27"/>
  <c r="K1364" i="27"/>
  <c r="K1365" i="27"/>
  <c r="K1366" i="27"/>
  <c r="K1367" i="27"/>
  <c r="K1368" i="27"/>
  <c r="K1369" i="27"/>
  <c r="K1370" i="27"/>
  <c r="K1371" i="27"/>
  <c r="K1372" i="27"/>
  <c r="K1373" i="27"/>
  <c r="K1374" i="27"/>
  <c r="K1375" i="27"/>
  <c r="K1376" i="27"/>
  <c r="K1377" i="27"/>
  <c r="K1378" i="27"/>
  <c r="K1379" i="27"/>
  <c r="K1380" i="27"/>
  <c r="K1381" i="27"/>
  <c r="K1382" i="27"/>
  <c r="K1383" i="27"/>
  <c r="K1384" i="27"/>
  <c r="K1385" i="27"/>
  <c r="K1386" i="27"/>
  <c r="K1387" i="27"/>
  <c r="K1388" i="27"/>
  <c r="K1389" i="27"/>
  <c r="K1390" i="27"/>
  <c r="K1391" i="27"/>
  <c r="K1392" i="27"/>
  <c r="K1393" i="27"/>
  <c r="K1394" i="27"/>
  <c r="K1395" i="27"/>
  <c r="K1396" i="27"/>
  <c r="K1397" i="27"/>
  <c r="K1398" i="27"/>
  <c r="K1399" i="27"/>
  <c r="K1400" i="27"/>
  <c r="K1401" i="27"/>
  <c r="K1402" i="27"/>
  <c r="K1403" i="27"/>
  <c r="K1404" i="27"/>
  <c r="K1405" i="27"/>
  <c r="K1406" i="27"/>
  <c r="K1407" i="27"/>
  <c r="K1408" i="27"/>
  <c r="K1409" i="27"/>
  <c r="K1410" i="27"/>
  <c r="K1411" i="27"/>
  <c r="K1412" i="27"/>
  <c r="K1413" i="27"/>
  <c r="K1414" i="27"/>
  <c r="K1415" i="27"/>
  <c r="K1416" i="27"/>
  <c r="K1417" i="27"/>
  <c r="K1418" i="27"/>
  <c r="K1419" i="27"/>
  <c r="K1420" i="27"/>
  <c r="K1421" i="27"/>
  <c r="K1422" i="27"/>
  <c r="K1423" i="27"/>
  <c r="K1424" i="27"/>
  <c r="K1425" i="27"/>
  <c r="K1426" i="27"/>
  <c r="K1427" i="27"/>
  <c r="K1428" i="27"/>
  <c r="K1429" i="27"/>
  <c r="K1430" i="27"/>
  <c r="K1431" i="27"/>
  <c r="K1432" i="27"/>
  <c r="K1433" i="27"/>
  <c r="K1434" i="27"/>
  <c r="K1435" i="27"/>
  <c r="K1436" i="27"/>
  <c r="K1437" i="27"/>
  <c r="K1438" i="27"/>
  <c r="K1439" i="27"/>
  <c r="K1440" i="27"/>
  <c r="K1441" i="27"/>
  <c r="K1442" i="27"/>
  <c r="K1443" i="27"/>
  <c r="K1444" i="27"/>
  <c r="K1445" i="27"/>
  <c r="K1446" i="27"/>
  <c r="K1447" i="27"/>
  <c r="K1448" i="27"/>
  <c r="K1449" i="27"/>
  <c r="K1450" i="27"/>
  <c r="K1451" i="27"/>
  <c r="K1452" i="27"/>
  <c r="K1453" i="27"/>
  <c r="K1454" i="27"/>
  <c r="K1455" i="27"/>
  <c r="K1456" i="27"/>
  <c r="K1457" i="27"/>
  <c r="K1458" i="27"/>
  <c r="K1459" i="27"/>
  <c r="K1460" i="27"/>
  <c r="K1461" i="27"/>
  <c r="K1462" i="27"/>
  <c r="K1463" i="27"/>
  <c r="K1464" i="27"/>
  <c r="K1465" i="27"/>
  <c r="K1466" i="27"/>
  <c r="K1467" i="27"/>
  <c r="K1468" i="27"/>
  <c r="K1469" i="27"/>
  <c r="K1470" i="27"/>
  <c r="K1471" i="27"/>
  <c r="K1472" i="27"/>
  <c r="K1473" i="27"/>
  <c r="K1474" i="27"/>
  <c r="K1475" i="27"/>
  <c r="K1476" i="27"/>
  <c r="K1477" i="27"/>
  <c r="K1478" i="27"/>
  <c r="K1479" i="27"/>
  <c r="K1480" i="27"/>
  <c r="K1481" i="27"/>
  <c r="K1482" i="27"/>
  <c r="K1483" i="27"/>
  <c r="K1484" i="27"/>
  <c r="K1485" i="27"/>
  <c r="K1486" i="27"/>
  <c r="K1487" i="27"/>
  <c r="K1488" i="27"/>
  <c r="K1489" i="27"/>
  <c r="K1490" i="27"/>
  <c r="K1491" i="27"/>
  <c r="K1492" i="27"/>
  <c r="K1493" i="27"/>
  <c r="K1494" i="27"/>
  <c r="K1495" i="27"/>
  <c r="K1496" i="27"/>
  <c r="K1497" i="27"/>
  <c r="K1498" i="27"/>
  <c r="K1499" i="27"/>
  <c r="K1500" i="27"/>
  <c r="K1501" i="27"/>
  <c r="K1502" i="27"/>
  <c r="K1503" i="27"/>
  <c r="K1504" i="27"/>
  <c r="K1505" i="27"/>
  <c r="K1506" i="27"/>
  <c r="K1507" i="27"/>
  <c r="K1508" i="27"/>
  <c r="K1509" i="27"/>
  <c r="K1510" i="27"/>
  <c r="K1511" i="27"/>
  <c r="K1512" i="27"/>
  <c r="K1513" i="27"/>
  <c r="K1514" i="27"/>
  <c r="K1515" i="27"/>
  <c r="K1516" i="27"/>
  <c r="K1517" i="27"/>
  <c r="K1518" i="27"/>
  <c r="K1519" i="27"/>
  <c r="K1520" i="27"/>
  <c r="K1521" i="27"/>
  <c r="K1522" i="27"/>
  <c r="K1523" i="27"/>
  <c r="K1524" i="27"/>
  <c r="K1525" i="27"/>
  <c r="K1526" i="27"/>
  <c r="K1527" i="27"/>
  <c r="K1528" i="27"/>
  <c r="K1529" i="27"/>
  <c r="K1530" i="27"/>
  <c r="K1531" i="27"/>
  <c r="K1532" i="27"/>
  <c r="K1533" i="27"/>
  <c r="K1534" i="27"/>
  <c r="K1535" i="27"/>
  <c r="K1536" i="27"/>
  <c r="K1537" i="27"/>
  <c r="K1538" i="27"/>
  <c r="K1539" i="27"/>
  <c r="K1540" i="27"/>
  <c r="K1541" i="27"/>
  <c r="K1542" i="27"/>
  <c r="K1543" i="27"/>
  <c r="K1544" i="27"/>
  <c r="K1545" i="27"/>
  <c r="K1546" i="27"/>
  <c r="K1547" i="27"/>
  <c r="K1548" i="27"/>
  <c r="K1549" i="27"/>
  <c r="K1550" i="27"/>
  <c r="K1551" i="27"/>
  <c r="K1552" i="27"/>
  <c r="K1553" i="27"/>
  <c r="K1554" i="27"/>
  <c r="K1555" i="27"/>
  <c r="K1556" i="27"/>
  <c r="K1557" i="27"/>
  <c r="K1558" i="27"/>
  <c r="K1559" i="27"/>
  <c r="K1560" i="27"/>
  <c r="K1561" i="27"/>
  <c r="K1562" i="27"/>
  <c r="K1563" i="27"/>
  <c r="K1564" i="27"/>
  <c r="K1565" i="27"/>
  <c r="K1566" i="27"/>
  <c r="K1567" i="27"/>
  <c r="K1568" i="27"/>
  <c r="K1569" i="27"/>
  <c r="K1570" i="27"/>
  <c r="K1571" i="27"/>
  <c r="K1572" i="27"/>
  <c r="K1573" i="27"/>
  <c r="K1574" i="27"/>
  <c r="K1575" i="27"/>
  <c r="K1576" i="27"/>
  <c r="K1577" i="27"/>
  <c r="K1578" i="27"/>
  <c r="K1579" i="27"/>
  <c r="K1580" i="27"/>
  <c r="K1581" i="27"/>
  <c r="K1582" i="27"/>
  <c r="K1583" i="27"/>
  <c r="K1584" i="27"/>
  <c r="K1585" i="27"/>
  <c r="K1586" i="27"/>
  <c r="K1587" i="27"/>
  <c r="K1588" i="27"/>
  <c r="K1589" i="27"/>
  <c r="K1590" i="27"/>
  <c r="K1591" i="27"/>
  <c r="K1592" i="27"/>
  <c r="K1593" i="27"/>
  <c r="K1594" i="27"/>
  <c r="K1595" i="27"/>
  <c r="K1596" i="27"/>
  <c r="K1597" i="27"/>
  <c r="K1598" i="27"/>
  <c r="K1599" i="27"/>
  <c r="K1600" i="27"/>
  <c r="K1601" i="27"/>
  <c r="K1602" i="27"/>
  <c r="K1603" i="27"/>
  <c r="K1604" i="27"/>
  <c r="K1605" i="27"/>
  <c r="K1606" i="27"/>
  <c r="K1607" i="27"/>
  <c r="K1608" i="27"/>
  <c r="K1609" i="27"/>
  <c r="K1610" i="27"/>
  <c r="K1611" i="27"/>
  <c r="K1612" i="27"/>
  <c r="K1613" i="27"/>
  <c r="K1614" i="27"/>
  <c r="K1615" i="27"/>
  <c r="K1616" i="27"/>
  <c r="K1617" i="27"/>
  <c r="K1618" i="27"/>
  <c r="K1619" i="27"/>
  <c r="K1620" i="27"/>
  <c r="K1621" i="27"/>
  <c r="K1622" i="27"/>
  <c r="K1623" i="27"/>
  <c r="K1624" i="27"/>
  <c r="K1625" i="27"/>
  <c r="K1626" i="27"/>
  <c r="K1627" i="27"/>
  <c r="K1628" i="27"/>
  <c r="K1629" i="27"/>
  <c r="K1630" i="27"/>
  <c r="K1631" i="27"/>
  <c r="K1632" i="27"/>
  <c r="K1633" i="27"/>
  <c r="K1634" i="27"/>
  <c r="K1635" i="27"/>
  <c r="K1636" i="27"/>
  <c r="K1637" i="27"/>
  <c r="K1638" i="27"/>
  <c r="K1639" i="27"/>
  <c r="K1640" i="27"/>
  <c r="K1641" i="27"/>
  <c r="K1642" i="27"/>
  <c r="K1643" i="27"/>
  <c r="K1644" i="27"/>
  <c r="K1645" i="27"/>
  <c r="K1646" i="27"/>
  <c r="K1647" i="27"/>
  <c r="K1648" i="27"/>
  <c r="K1649" i="27"/>
  <c r="K1650" i="27"/>
  <c r="K1651" i="27"/>
  <c r="K1652" i="27"/>
  <c r="K1653" i="27"/>
  <c r="K1654" i="27"/>
  <c r="K1655" i="27"/>
  <c r="K1656" i="27"/>
  <c r="K1657" i="27"/>
  <c r="K1658" i="27"/>
  <c r="K1659" i="27"/>
  <c r="K1660" i="27"/>
  <c r="K1661" i="27"/>
  <c r="K1662" i="27"/>
  <c r="K1663" i="27"/>
  <c r="K1664" i="27"/>
  <c r="K1665" i="27"/>
  <c r="K1666" i="27"/>
  <c r="K1667" i="27"/>
  <c r="K1668" i="27"/>
  <c r="K1669" i="27"/>
  <c r="K1670" i="27"/>
  <c r="K1671" i="27"/>
  <c r="K1672" i="27"/>
  <c r="K1673" i="27"/>
  <c r="K1674" i="27"/>
  <c r="K1675" i="27"/>
  <c r="K1676" i="27"/>
  <c r="K1677" i="27"/>
  <c r="K1678" i="27"/>
  <c r="K1679" i="27"/>
  <c r="K1680" i="27"/>
  <c r="K1681" i="27"/>
  <c r="K1682" i="27"/>
  <c r="K1683" i="27"/>
  <c r="K1684" i="27"/>
  <c r="K1685" i="27"/>
  <c r="K1686" i="27"/>
  <c r="K1687" i="27"/>
  <c r="K1688" i="27"/>
  <c r="K1689" i="27"/>
  <c r="K1690" i="27"/>
  <c r="K1691" i="27"/>
  <c r="K1692" i="27"/>
  <c r="K1693" i="27"/>
  <c r="K1694" i="27"/>
  <c r="K1695" i="27"/>
  <c r="K1696" i="27"/>
  <c r="K1697" i="27"/>
  <c r="K1698" i="27"/>
  <c r="K1699" i="27"/>
  <c r="K1700" i="27"/>
  <c r="K1701" i="27"/>
  <c r="K1702" i="27"/>
  <c r="K1703" i="27"/>
  <c r="K1704" i="27"/>
  <c r="K1705" i="27"/>
  <c r="K1706" i="27"/>
  <c r="K1707" i="27"/>
  <c r="K1708" i="27"/>
  <c r="K1709" i="27"/>
  <c r="K1710" i="27"/>
  <c r="K1711" i="27"/>
  <c r="K1712" i="27"/>
  <c r="K1713" i="27"/>
  <c r="K1714" i="27"/>
  <c r="K1715" i="27"/>
  <c r="K1716" i="27"/>
  <c r="K1717" i="27"/>
  <c r="K1718" i="27"/>
  <c r="K1719" i="27"/>
  <c r="K1720" i="27"/>
  <c r="K1721" i="27"/>
  <c r="K1722" i="27"/>
  <c r="K1723" i="27"/>
  <c r="K1724" i="27"/>
  <c r="K1725" i="27"/>
  <c r="K1726" i="27"/>
  <c r="K1727" i="27"/>
  <c r="K1728" i="27"/>
  <c r="K1729" i="27"/>
  <c r="K1730" i="27"/>
  <c r="K1731" i="27"/>
  <c r="K1732" i="27"/>
  <c r="K1733" i="27"/>
  <c r="K1734" i="27"/>
  <c r="K1735" i="27"/>
  <c r="K1736" i="27"/>
  <c r="K1737" i="27"/>
  <c r="K1738" i="27"/>
  <c r="K1739" i="27"/>
  <c r="K1740" i="27"/>
  <c r="K1741" i="27"/>
  <c r="K1742" i="27"/>
  <c r="K1743" i="27"/>
  <c r="K1744" i="27"/>
  <c r="K1745" i="27"/>
  <c r="K1746" i="27"/>
  <c r="K1747" i="27"/>
  <c r="K1748" i="27"/>
  <c r="K1749" i="27"/>
  <c r="K1750" i="27"/>
  <c r="K1751" i="27"/>
  <c r="K1752" i="27"/>
  <c r="K1753" i="27"/>
  <c r="K1754" i="27"/>
  <c r="K1755" i="27"/>
  <c r="K1756" i="27"/>
  <c r="K1757" i="27"/>
  <c r="K1758" i="27"/>
  <c r="K1759" i="27"/>
  <c r="K1760" i="27"/>
  <c r="K1761" i="27"/>
  <c r="K1762" i="27"/>
  <c r="K1763" i="27"/>
  <c r="K1764" i="27"/>
  <c r="K1765" i="27"/>
  <c r="K1766" i="27"/>
  <c r="K1767" i="27"/>
  <c r="K1768" i="27"/>
  <c r="K1769" i="27"/>
  <c r="K1770" i="27"/>
  <c r="K1771" i="27"/>
  <c r="K1772" i="27"/>
  <c r="K1773" i="27"/>
  <c r="K1774" i="27"/>
  <c r="K1775" i="27"/>
  <c r="K1776" i="27"/>
  <c r="K1777" i="27"/>
  <c r="K1778" i="27"/>
  <c r="K1779" i="27"/>
  <c r="K1780" i="27"/>
  <c r="K1781" i="27"/>
  <c r="K1782" i="27"/>
  <c r="K1783" i="27"/>
  <c r="K1784" i="27"/>
  <c r="K1785" i="27"/>
  <c r="K1786" i="27"/>
  <c r="K1787" i="27"/>
  <c r="K1788" i="27"/>
  <c r="K1789" i="27"/>
  <c r="K1790" i="27"/>
  <c r="K1791" i="27"/>
  <c r="K1792" i="27"/>
  <c r="K1793" i="27"/>
  <c r="K1794" i="27"/>
  <c r="K1795" i="27"/>
  <c r="K1796" i="27"/>
  <c r="K1797" i="27"/>
  <c r="K1798" i="27"/>
  <c r="K1799" i="27"/>
  <c r="K1800" i="27"/>
  <c r="K1801" i="27"/>
  <c r="K1802" i="27"/>
  <c r="K1803" i="27"/>
  <c r="K1804" i="27"/>
  <c r="K1805" i="27"/>
  <c r="K1806" i="27"/>
  <c r="K1807" i="27"/>
  <c r="K1808" i="27"/>
  <c r="K1809" i="27"/>
  <c r="K1810" i="27"/>
  <c r="K1811" i="27"/>
  <c r="K1812" i="27"/>
  <c r="K1813" i="27"/>
  <c r="K1814" i="27"/>
  <c r="K1815" i="27"/>
  <c r="K1816" i="27"/>
  <c r="K1817" i="27"/>
  <c r="K1818" i="27"/>
  <c r="K1819" i="27"/>
  <c r="K1820" i="27"/>
  <c r="K1821" i="27"/>
  <c r="K1822" i="27"/>
  <c r="K1823" i="27"/>
  <c r="K1824" i="27"/>
  <c r="K1825" i="27"/>
  <c r="K1826" i="27"/>
  <c r="K1827" i="27"/>
  <c r="K1828" i="27"/>
  <c r="K1829" i="27"/>
  <c r="K1830" i="27"/>
  <c r="K1831" i="27"/>
  <c r="K1832" i="27"/>
  <c r="K1833" i="27"/>
  <c r="K1834" i="27"/>
  <c r="K1835" i="27"/>
  <c r="K1836" i="27"/>
  <c r="K1837" i="27"/>
  <c r="K1838" i="27"/>
  <c r="K1839" i="27"/>
  <c r="K1840" i="27"/>
  <c r="K1841" i="27"/>
  <c r="K1842" i="27"/>
  <c r="K1843" i="27"/>
  <c r="K1844" i="27"/>
  <c r="K1845" i="27"/>
  <c r="K1846" i="27"/>
  <c r="K1847" i="27"/>
  <c r="K1848" i="27"/>
  <c r="K1849" i="27"/>
  <c r="K1850" i="27"/>
  <c r="K1851" i="27"/>
  <c r="K1852" i="27"/>
  <c r="K1853" i="27"/>
  <c r="K1854" i="27"/>
  <c r="K1855" i="27"/>
  <c r="K1856" i="27"/>
  <c r="K1857" i="27"/>
  <c r="K1858" i="27"/>
  <c r="K1859" i="27"/>
  <c r="K1860" i="27"/>
  <c r="K1861" i="27"/>
  <c r="K1862" i="27"/>
  <c r="K1863" i="27"/>
  <c r="K1864" i="27"/>
  <c r="K1865" i="27"/>
  <c r="K1866" i="27"/>
  <c r="K1867" i="27"/>
  <c r="K1868" i="27"/>
  <c r="K1869" i="27"/>
  <c r="K1870" i="27"/>
  <c r="K1871" i="27"/>
  <c r="K1872" i="27"/>
  <c r="K1873" i="27"/>
  <c r="K1874" i="27"/>
  <c r="K1875" i="27"/>
  <c r="K1876" i="27"/>
  <c r="K1877" i="27"/>
  <c r="K1878" i="27"/>
  <c r="K1879" i="27"/>
  <c r="K1880" i="27"/>
  <c r="K1881" i="27"/>
  <c r="K1882" i="27"/>
  <c r="K1883" i="27"/>
  <c r="K1884" i="27"/>
  <c r="K1885" i="27"/>
  <c r="K1886" i="27"/>
  <c r="K1887" i="27"/>
  <c r="K1888" i="27"/>
  <c r="K1889" i="27"/>
  <c r="K1890" i="27"/>
  <c r="K1891" i="27"/>
  <c r="K1892" i="27"/>
  <c r="K1893" i="27"/>
  <c r="K1894" i="27"/>
  <c r="K1895" i="27"/>
  <c r="K1896" i="27"/>
  <c r="K1897" i="27"/>
  <c r="K1898" i="27"/>
  <c r="K1899" i="27"/>
  <c r="K1900" i="27"/>
  <c r="K1901" i="27"/>
  <c r="K1902" i="27"/>
  <c r="K1903" i="27"/>
  <c r="K1904" i="27"/>
  <c r="K1905" i="27"/>
  <c r="K1906" i="27"/>
  <c r="K1907" i="27"/>
  <c r="K1908" i="27"/>
  <c r="K1909" i="27"/>
  <c r="K1910" i="27"/>
  <c r="K1911" i="27"/>
  <c r="K1912" i="27"/>
  <c r="K1913" i="27"/>
  <c r="K1914" i="27"/>
  <c r="K1915" i="27"/>
  <c r="K1916" i="27"/>
  <c r="K1917" i="27"/>
  <c r="K1918" i="27"/>
  <c r="K1919" i="27"/>
  <c r="K1920" i="27"/>
  <c r="K1921" i="27"/>
  <c r="K1922" i="27"/>
  <c r="K1923" i="27"/>
  <c r="K1924" i="27"/>
  <c r="K1925" i="27"/>
  <c r="K1926" i="27"/>
  <c r="K1927" i="27"/>
  <c r="K1928" i="27"/>
  <c r="K1929" i="27"/>
  <c r="K1930" i="27"/>
  <c r="K1931" i="27"/>
  <c r="K1932" i="27"/>
  <c r="K1933" i="27"/>
  <c r="K1934" i="27"/>
  <c r="K1935" i="27"/>
  <c r="K1936" i="27"/>
  <c r="K1937" i="27"/>
  <c r="K1938" i="27"/>
  <c r="K1939" i="27"/>
  <c r="K1940" i="27"/>
  <c r="K1941" i="27"/>
  <c r="K1942" i="27"/>
  <c r="K1943" i="27"/>
  <c r="K1944" i="27"/>
  <c r="K1945" i="27"/>
  <c r="K1946" i="27"/>
  <c r="K1947" i="27"/>
  <c r="K1948" i="27"/>
  <c r="K1949" i="27"/>
  <c r="K1950" i="27"/>
  <c r="K1951" i="27"/>
  <c r="K1952" i="27"/>
  <c r="K1953" i="27"/>
  <c r="K1954" i="27"/>
  <c r="K1955" i="27"/>
  <c r="K1956" i="27"/>
  <c r="K1957" i="27"/>
  <c r="K1958" i="27"/>
  <c r="K1959" i="27"/>
  <c r="K1960" i="27"/>
  <c r="K1961" i="27"/>
  <c r="K1962" i="27"/>
  <c r="K1963" i="27"/>
  <c r="K1964" i="27"/>
  <c r="K1965" i="27"/>
  <c r="K1966" i="27"/>
  <c r="K1967" i="27"/>
  <c r="K1968" i="27"/>
  <c r="K1969" i="27"/>
  <c r="K1970" i="27"/>
  <c r="K1971" i="27"/>
  <c r="K1972" i="27"/>
  <c r="K1973" i="27"/>
  <c r="K1974" i="27"/>
  <c r="K1975" i="27"/>
  <c r="K1976" i="27"/>
  <c r="K1977" i="27"/>
  <c r="K1978" i="27"/>
  <c r="K1979" i="27"/>
  <c r="K1980" i="27"/>
  <c r="K1981" i="27"/>
  <c r="K1982" i="27"/>
  <c r="K1983" i="27"/>
  <c r="K1984" i="27"/>
  <c r="K1985" i="27"/>
  <c r="K1986" i="27"/>
  <c r="K1987" i="27"/>
  <c r="K1988" i="27"/>
  <c r="K1989" i="27"/>
  <c r="K1990" i="27"/>
  <c r="K1991" i="27"/>
  <c r="K1992" i="27"/>
  <c r="K1993" i="27"/>
  <c r="K1994" i="27"/>
  <c r="K1995" i="27"/>
  <c r="K1996" i="27"/>
  <c r="K1997" i="27"/>
  <c r="K1998" i="27"/>
  <c r="K1999" i="27"/>
  <c r="K2000" i="27"/>
  <c r="K2001" i="27"/>
  <c r="K2002" i="27"/>
  <c r="K2003" i="27"/>
  <c r="K2004" i="27"/>
  <c r="K2005" i="27"/>
  <c r="K2006" i="27"/>
  <c r="K2007" i="27"/>
  <c r="K2008" i="27"/>
  <c r="K2009" i="27"/>
  <c r="K2010" i="27"/>
  <c r="K2011" i="27"/>
  <c r="K2012" i="27"/>
  <c r="K2013" i="27"/>
  <c r="K2014" i="27"/>
  <c r="K2015" i="27"/>
  <c r="K2016" i="27"/>
  <c r="K2017" i="27"/>
  <c r="K2018" i="27"/>
  <c r="K2019" i="27"/>
  <c r="K2020" i="27"/>
  <c r="K2021" i="27"/>
  <c r="K2022" i="27"/>
  <c r="K2023" i="27"/>
  <c r="K2024" i="27"/>
  <c r="K2025" i="27"/>
  <c r="K2026" i="27"/>
  <c r="K2027" i="27"/>
  <c r="K2028" i="27"/>
  <c r="K2029" i="27"/>
  <c r="K2030" i="27"/>
  <c r="K2031" i="27"/>
  <c r="K2032" i="27"/>
  <c r="K2033" i="27"/>
  <c r="K2034" i="27"/>
  <c r="K2035" i="27"/>
  <c r="K2036" i="27"/>
  <c r="K2037" i="27"/>
  <c r="K2038" i="27"/>
  <c r="K2039" i="27"/>
  <c r="K2040" i="27"/>
  <c r="K2041" i="27"/>
  <c r="K2042" i="27"/>
  <c r="K2043" i="27"/>
  <c r="K2044" i="27"/>
  <c r="K2045" i="27"/>
  <c r="K2046" i="27"/>
  <c r="K2047" i="27"/>
  <c r="K2048" i="27"/>
  <c r="K2049" i="27"/>
  <c r="K2050" i="27"/>
  <c r="K2051" i="27"/>
  <c r="K2052" i="27"/>
  <c r="K2053" i="27"/>
  <c r="K2054" i="27"/>
  <c r="K2055" i="27"/>
  <c r="K2056" i="27"/>
  <c r="K2057" i="27"/>
  <c r="K2058" i="27"/>
  <c r="K2059" i="27"/>
  <c r="K2060" i="27"/>
  <c r="K2061" i="27"/>
  <c r="K2062" i="27"/>
  <c r="K2063" i="27"/>
  <c r="K2064" i="27"/>
  <c r="K2065" i="27"/>
  <c r="K2066" i="27"/>
  <c r="K2067" i="27"/>
  <c r="K2068" i="27"/>
  <c r="K2069" i="27"/>
  <c r="K2070" i="27"/>
  <c r="K2071" i="27"/>
  <c r="K2072" i="27"/>
  <c r="K2073" i="27"/>
  <c r="K2074" i="27"/>
  <c r="K2075" i="27"/>
  <c r="K2076" i="27"/>
  <c r="K2077" i="27"/>
  <c r="K2078" i="27"/>
  <c r="K2079" i="27"/>
  <c r="K2080" i="27"/>
  <c r="K2081" i="27"/>
  <c r="K2082" i="27"/>
  <c r="K2083" i="27"/>
  <c r="K2084" i="27"/>
  <c r="K2085" i="27"/>
  <c r="K2086" i="27"/>
  <c r="K2087" i="27"/>
  <c r="K2088" i="27"/>
  <c r="K2089" i="27"/>
  <c r="K2090" i="27"/>
  <c r="K2091" i="27"/>
  <c r="K2092" i="27"/>
  <c r="K2093" i="27"/>
  <c r="K2094" i="27"/>
  <c r="K2095" i="27"/>
  <c r="K2096" i="27"/>
  <c r="K2097" i="27"/>
  <c r="K2098" i="27"/>
  <c r="K2099" i="27"/>
  <c r="K2100" i="27"/>
  <c r="K2101" i="27"/>
  <c r="K2102" i="27"/>
  <c r="K2103" i="27"/>
  <c r="K2104" i="27"/>
  <c r="K2105" i="27"/>
  <c r="K2106" i="27"/>
  <c r="K2107" i="27"/>
  <c r="K2108" i="27"/>
  <c r="K2109" i="27"/>
  <c r="K2110" i="27"/>
  <c r="K2111" i="27"/>
  <c r="K2112" i="27"/>
  <c r="K2113" i="27"/>
  <c r="K2114" i="27"/>
  <c r="K2115" i="27"/>
  <c r="K2116" i="27"/>
  <c r="K2117" i="27"/>
  <c r="K2118" i="27"/>
  <c r="K2119" i="27"/>
  <c r="K2120" i="27"/>
  <c r="K2121" i="27"/>
  <c r="K2122" i="27"/>
  <c r="K2123" i="27"/>
  <c r="K2124" i="27"/>
  <c r="K2125" i="27"/>
  <c r="K2126" i="27"/>
  <c r="K2127" i="27"/>
  <c r="K2128" i="27"/>
  <c r="K2129" i="27"/>
  <c r="K2130" i="27"/>
  <c r="K2131" i="27"/>
  <c r="K2132" i="27"/>
  <c r="K2133" i="27"/>
  <c r="K2134" i="27"/>
  <c r="K2135" i="27"/>
  <c r="K2136" i="27"/>
  <c r="K2137" i="27"/>
  <c r="K2138" i="27"/>
  <c r="K2139" i="27"/>
  <c r="K2140" i="27"/>
  <c r="K2141" i="27"/>
  <c r="K2142" i="27"/>
  <c r="K2143" i="27"/>
  <c r="K2144" i="27"/>
  <c r="K2145" i="27"/>
  <c r="K2146" i="27"/>
  <c r="K2147" i="27"/>
  <c r="K2148" i="27"/>
  <c r="K2149" i="27"/>
  <c r="K2150" i="27"/>
  <c r="K2151" i="27"/>
  <c r="K2152" i="27"/>
  <c r="K2153" i="27"/>
  <c r="K2154" i="27"/>
  <c r="K2155" i="27"/>
  <c r="K2156" i="27"/>
  <c r="K2157" i="27"/>
  <c r="K2158" i="27"/>
  <c r="K2159" i="27"/>
  <c r="K2160" i="27"/>
  <c r="K2161" i="27"/>
  <c r="K2162" i="27"/>
  <c r="K2163" i="27"/>
  <c r="K2164" i="27"/>
  <c r="K2165" i="27"/>
  <c r="K2166" i="27"/>
  <c r="K2167" i="27"/>
  <c r="K2168" i="27"/>
  <c r="K2169" i="27"/>
  <c r="K2170" i="27"/>
  <c r="K2171" i="27"/>
  <c r="K2172" i="27"/>
  <c r="K2173" i="27"/>
  <c r="K2174" i="27"/>
  <c r="K2175" i="27"/>
  <c r="K2176" i="27"/>
  <c r="K2177" i="27"/>
  <c r="K2178" i="27"/>
  <c r="K2179" i="27"/>
  <c r="K2180" i="27"/>
  <c r="K2181" i="27"/>
  <c r="K2182" i="27"/>
  <c r="K2183" i="27"/>
  <c r="K2184" i="27"/>
  <c r="K2185" i="27"/>
  <c r="K2186" i="27"/>
  <c r="K2187" i="27"/>
  <c r="K2188" i="27"/>
  <c r="K2189" i="27"/>
  <c r="K2190" i="27"/>
  <c r="K2191" i="27"/>
  <c r="K2192" i="27"/>
  <c r="K2193" i="27"/>
  <c r="K2194" i="27"/>
  <c r="K2195" i="27"/>
  <c r="K2196" i="27"/>
  <c r="K2197" i="27"/>
  <c r="K2198" i="27"/>
  <c r="K2199" i="27"/>
  <c r="K2200" i="27"/>
  <c r="K2201" i="27"/>
  <c r="K2202" i="27"/>
  <c r="K2203" i="27"/>
  <c r="K2204" i="27"/>
  <c r="K2205" i="27"/>
  <c r="K2206" i="27"/>
  <c r="K2207" i="27"/>
  <c r="K2208" i="27"/>
  <c r="K2209" i="27"/>
  <c r="K2210" i="27"/>
  <c r="K2211" i="27"/>
  <c r="K2212" i="27"/>
  <c r="K2213" i="27"/>
  <c r="K2214" i="27"/>
  <c r="K2215" i="27"/>
  <c r="K2216" i="27"/>
  <c r="K2217" i="27"/>
  <c r="K2218" i="27"/>
  <c r="K2219" i="27"/>
  <c r="K2220" i="27"/>
  <c r="K2221" i="27"/>
  <c r="K2222" i="27"/>
  <c r="K2223" i="27"/>
  <c r="K2224" i="27"/>
  <c r="K2225" i="27"/>
  <c r="K2226" i="27"/>
  <c r="K2227" i="27"/>
  <c r="K2228" i="27"/>
  <c r="K2229" i="27"/>
  <c r="K2230" i="27"/>
  <c r="K2231" i="27"/>
  <c r="K2232" i="27"/>
  <c r="K2233" i="27"/>
  <c r="K2234" i="27"/>
  <c r="K2235" i="27"/>
  <c r="K2236" i="27"/>
  <c r="K2237" i="27"/>
  <c r="K2238" i="27"/>
  <c r="K2239" i="27"/>
  <c r="K2240" i="27"/>
  <c r="K2241" i="27"/>
  <c r="K2242" i="27"/>
  <c r="K2243" i="27"/>
  <c r="K2244" i="27"/>
  <c r="K2245" i="27"/>
  <c r="K2246" i="27"/>
  <c r="K2247" i="27"/>
  <c r="K2248" i="27"/>
  <c r="K2249" i="27"/>
  <c r="K2250" i="27"/>
  <c r="K2251" i="27"/>
  <c r="K2252" i="27"/>
  <c r="K2253" i="27"/>
  <c r="K2254" i="27"/>
  <c r="K2255" i="27"/>
  <c r="K2256" i="27"/>
  <c r="K2257" i="27"/>
  <c r="K2258" i="27"/>
  <c r="K2259" i="27"/>
  <c r="K2260" i="27"/>
  <c r="K2261" i="27"/>
  <c r="K2262" i="27"/>
  <c r="K2263" i="27"/>
  <c r="K2264" i="27"/>
  <c r="K2265" i="27"/>
  <c r="K2266" i="27"/>
  <c r="K2267" i="27"/>
  <c r="K2268" i="27"/>
  <c r="K2269" i="27"/>
  <c r="K2270" i="27"/>
  <c r="K2271" i="27"/>
  <c r="K2272" i="27"/>
  <c r="K2273" i="27"/>
  <c r="K2274" i="27"/>
  <c r="K2275" i="27"/>
  <c r="K2276" i="27"/>
  <c r="K2277" i="27"/>
  <c r="K2278" i="27"/>
  <c r="K2279" i="27"/>
  <c r="K2280" i="27"/>
  <c r="K2281" i="27"/>
  <c r="K2282" i="27"/>
  <c r="K2283" i="27"/>
  <c r="K2284" i="27"/>
  <c r="K2285" i="27"/>
  <c r="K2286" i="27"/>
  <c r="K2287" i="27"/>
  <c r="K2288" i="27"/>
  <c r="K2289" i="27"/>
  <c r="K2290" i="27"/>
  <c r="K2291" i="27"/>
  <c r="K2292" i="27"/>
  <c r="K2293" i="27"/>
  <c r="K2294" i="27"/>
  <c r="K2295" i="27"/>
  <c r="K2296" i="27"/>
  <c r="K2297" i="27"/>
  <c r="K2298" i="27"/>
  <c r="K2299" i="27"/>
  <c r="K2300" i="27"/>
  <c r="K2301" i="27"/>
  <c r="K2302" i="27"/>
  <c r="K2303" i="27"/>
  <c r="K2304" i="27"/>
  <c r="K2305" i="27"/>
  <c r="K2306" i="27"/>
  <c r="K2307" i="27"/>
  <c r="K2308" i="27"/>
  <c r="K2309" i="27"/>
  <c r="K2310" i="27"/>
  <c r="K2311" i="27"/>
  <c r="K2312" i="27"/>
  <c r="K2313" i="27"/>
  <c r="K2314" i="27"/>
  <c r="K2315" i="27"/>
  <c r="K2316" i="27"/>
  <c r="K2317" i="27"/>
  <c r="K2318" i="27"/>
  <c r="K2319" i="27"/>
  <c r="K2320" i="27"/>
  <c r="K2321" i="27"/>
  <c r="K2322" i="27"/>
  <c r="K2323" i="27"/>
  <c r="K2324" i="27"/>
  <c r="K2325" i="27"/>
  <c r="K2326" i="27"/>
  <c r="K2327" i="27"/>
  <c r="K2328" i="27"/>
  <c r="K2329" i="27"/>
  <c r="K2330" i="27"/>
  <c r="K2331" i="27"/>
  <c r="K2332" i="27"/>
  <c r="K2333" i="27"/>
  <c r="K2334" i="27"/>
  <c r="K2335" i="27"/>
  <c r="K2336" i="27"/>
  <c r="K2337" i="27"/>
  <c r="K2338" i="27"/>
  <c r="K2339" i="27"/>
  <c r="K2340" i="27"/>
  <c r="K2341" i="27"/>
  <c r="K2342" i="27"/>
  <c r="K2343" i="27"/>
  <c r="K2344" i="27"/>
  <c r="K2345" i="27"/>
  <c r="K2346" i="27"/>
  <c r="K2347" i="27"/>
  <c r="K2348" i="27"/>
  <c r="K2349" i="27"/>
  <c r="K2350" i="27"/>
  <c r="K2351" i="27"/>
  <c r="K2352" i="27"/>
  <c r="K2353" i="27"/>
  <c r="K2354" i="27"/>
  <c r="K2355" i="27"/>
  <c r="K2356" i="27"/>
  <c r="K2357" i="27"/>
  <c r="K2358" i="27"/>
  <c r="K2359" i="27"/>
  <c r="K2360" i="27"/>
  <c r="K2361" i="27"/>
  <c r="K2362" i="27"/>
  <c r="K2363" i="27"/>
  <c r="K2364" i="27"/>
  <c r="K2365" i="27"/>
  <c r="K2366" i="27"/>
  <c r="K2367" i="27"/>
  <c r="K2368" i="27"/>
  <c r="K2369" i="27"/>
  <c r="K2370" i="27"/>
  <c r="K2371" i="27"/>
  <c r="K2372" i="27"/>
  <c r="K2373" i="27"/>
  <c r="K2374" i="27"/>
  <c r="K2375" i="27"/>
  <c r="K2376" i="27"/>
  <c r="K2377" i="27"/>
  <c r="K2378" i="27"/>
  <c r="K2379" i="27"/>
  <c r="K2380" i="27"/>
  <c r="K2381" i="27"/>
  <c r="K2382" i="27"/>
  <c r="K2383" i="27"/>
  <c r="K2384" i="27"/>
  <c r="K2385" i="27"/>
  <c r="K2386" i="27"/>
  <c r="K2387" i="27"/>
  <c r="K2388" i="27"/>
  <c r="K2389" i="27"/>
  <c r="K2390" i="27"/>
  <c r="K2391" i="27"/>
  <c r="K2392" i="27"/>
  <c r="K2393" i="27"/>
  <c r="K2394" i="27"/>
  <c r="K2395" i="27"/>
  <c r="K2396" i="27"/>
  <c r="K2397" i="27"/>
  <c r="K2398" i="27"/>
  <c r="K2399" i="27"/>
  <c r="K2400" i="27"/>
  <c r="K2401" i="27"/>
  <c r="K2402" i="27"/>
  <c r="K2403" i="27"/>
  <c r="K2404" i="27"/>
  <c r="K2405" i="27"/>
  <c r="K2406" i="27"/>
  <c r="K2407" i="27"/>
  <c r="K2408" i="27"/>
  <c r="K2409" i="27"/>
  <c r="K2410" i="27"/>
  <c r="K2411" i="27"/>
  <c r="K2412" i="27"/>
  <c r="K2413" i="27"/>
  <c r="K2414" i="27"/>
  <c r="K2415" i="27"/>
  <c r="K2416" i="27"/>
  <c r="K2417" i="27"/>
  <c r="K2418" i="27"/>
  <c r="K2419" i="27"/>
  <c r="K2420" i="27"/>
  <c r="K2421" i="27"/>
  <c r="K2422" i="27"/>
  <c r="K2423" i="27"/>
  <c r="K2424" i="27"/>
  <c r="K2425" i="27"/>
  <c r="K2426" i="27"/>
  <c r="K2427" i="27"/>
  <c r="K2428" i="27"/>
  <c r="K2429" i="27"/>
  <c r="K2430" i="27"/>
  <c r="K2431" i="27"/>
  <c r="K2432" i="27"/>
  <c r="K2433" i="27"/>
  <c r="K2434" i="27"/>
  <c r="K2435" i="27"/>
  <c r="K2436" i="27"/>
  <c r="K2437" i="27"/>
  <c r="K2438" i="27"/>
  <c r="K2439" i="27"/>
  <c r="K2440" i="27"/>
  <c r="K2441" i="27"/>
  <c r="K2442" i="27"/>
  <c r="K2443" i="27"/>
  <c r="K2444" i="27"/>
  <c r="K2445" i="27"/>
  <c r="K2446" i="27"/>
  <c r="K2447" i="27"/>
  <c r="K2448" i="27"/>
  <c r="K2449" i="27"/>
  <c r="K2450" i="27"/>
  <c r="K2451" i="27"/>
  <c r="K2452" i="27"/>
  <c r="K2453" i="27"/>
  <c r="K2454" i="27"/>
  <c r="K2455" i="27"/>
  <c r="K2456" i="27"/>
  <c r="K2457" i="27"/>
  <c r="K2458" i="27"/>
  <c r="K2459" i="27"/>
  <c r="K2460" i="27"/>
  <c r="K2461" i="27"/>
  <c r="K2462" i="27"/>
  <c r="K2463" i="27"/>
  <c r="K2464" i="27"/>
  <c r="K2465" i="27"/>
  <c r="K2466" i="27"/>
  <c r="K2467" i="27"/>
  <c r="K2468" i="27"/>
  <c r="K2469" i="27"/>
  <c r="K2470" i="27"/>
  <c r="K2471" i="27"/>
  <c r="K2472" i="27"/>
  <c r="K2473" i="27"/>
  <c r="K2474" i="27"/>
  <c r="K2475" i="27"/>
  <c r="K2476" i="27"/>
  <c r="K2477" i="27"/>
  <c r="K2478" i="27"/>
  <c r="K2479" i="27"/>
  <c r="K2480" i="27"/>
  <c r="K2481" i="27"/>
  <c r="K2482" i="27"/>
  <c r="K2483" i="27"/>
  <c r="K2484" i="27"/>
  <c r="K2485" i="27"/>
  <c r="K2486" i="27"/>
  <c r="K2487" i="27"/>
  <c r="K2488" i="27"/>
  <c r="K2489" i="27"/>
  <c r="K2490" i="27"/>
  <c r="K2491" i="27"/>
  <c r="K2492" i="27"/>
  <c r="K2493" i="27"/>
  <c r="K2494" i="27"/>
  <c r="K2495" i="27"/>
  <c r="K2496" i="27"/>
  <c r="K2497" i="27"/>
  <c r="K2498" i="27"/>
  <c r="K2499" i="27"/>
  <c r="K2500" i="27"/>
  <c r="K2501" i="27"/>
  <c r="K2502" i="27"/>
  <c r="K2503" i="27"/>
  <c r="K2504" i="27"/>
  <c r="K2505" i="27"/>
  <c r="K2506" i="27"/>
  <c r="K2507" i="27"/>
  <c r="K2508" i="27"/>
  <c r="K2509" i="27"/>
  <c r="K2510" i="27"/>
  <c r="K2511" i="27"/>
  <c r="K2512" i="27"/>
  <c r="K2513" i="27"/>
  <c r="K2514" i="27"/>
  <c r="K2515" i="27"/>
  <c r="K2516" i="27"/>
  <c r="K2517" i="27"/>
  <c r="K2518" i="27"/>
  <c r="K2519" i="27"/>
  <c r="K2520" i="27"/>
  <c r="K2521" i="27"/>
  <c r="K2522" i="27"/>
  <c r="K2523" i="27"/>
  <c r="K2524" i="27"/>
  <c r="K2525" i="27"/>
  <c r="K2526" i="27"/>
  <c r="K2527" i="27"/>
  <c r="K2528" i="27"/>
  <c r="K2529" i="27"/>
  <c r="K2530" i="27"/>
  <c r="K2531" i="27"/>
  <c r="K2532" i="27"/>
  <c r="K2533" i="27"/>
  <c r="K2534" i="27"/>
  <c r="K2535" i="27"/>
  <c r="K2536" i="27"/>
  <c r="K2537" i="27"/>
  <c r="K2538" i="27"/>
  <c r="K2539" i="27"/>
  <c r="K2540" i="27"/>
  <c r="K2541" i="27"/>
  <c r="K2542" i="27"/>
  <c r="K2543" i="27"/>
  <c r="K2544" i="27"/>
  <c r="K2545" i="27"/>
  <c r="K2546" i="27"/>
  <c r="K2547" i="27"/>
  <c r="K2548" i="27"/>
  <c r="K2549" i="27"/>
  <c r="K2550" i="27"/>
  <c r="K2551" i="27"/>
  <c r="K2552" i="27"/>
  <c r="K2553" i="27"/>
  <c r="K2554" i="27"/>
  <c r="K2555" i="27"/>
  <c r="K2556" i="27"/>
  <c r="K2557" i="27"/>
  <c r="K2558" i="27"/>
  <c r="K2559" i="27"/>
  <c r="K2560" i="27"/>
  <c r="K2561" i="27"/>
  <c r="K2562" i="27"/>
  <c r="K2563" i="27"/>
  <c r="K2564" i="27"/>
  <c r="K2565" i="27"/>
  <c r="K2566" i="27"/>
  <c r="K2567" i="27"/>
  <c r="K2568" i="27"/>
  <c r="K2569" i="27"/>
  <c r="K2570" i="27"/>
  <c r="K2571" i="27"/>
  <c r="K2572" i="27"/>
  <c r="K2573" i="27"/>
  <c r="K2574" i="27"/>
  <c r="K2575" i="27"/>
  <c r="K2576" i="27"/>
  <c r="K2577" i="27"/>
  <c r="K2578" i="27"/>
  <c r="K2579" i="27"/>
  <c r="K2580" i="27"/>
  <c r="K2581" i="27"/>
  <c r="K2582" i="27"/>
  <c r="K2583" i="27"/>
  <c r="K2584" i="27"/>
  <c r="K2585" i="27"/>
  <c r="K2586" i="27"/>
  <c r="K2587" i="27"/>
  <c r="K2588" i="27"/>
  <c r="K2589" i="27"/>
  <c r="K2590" i="27"/>
  <c r="K2591" i="27"/>
  <c r="K2592" i="27"/>
  <c r="K2593" i="27"/>
  <c r="K2594" i="27"/>
  <c r="K2595" i="27"/>
  <c r="K2596" i="27"/>
  <c r="K2597" i="27"/>
  <c r="K2598" i="27"/>
  <c r="K2599" i="27"/>
  <c r="K2600" i="27"/>
  <c r="K2601" i="27"/>
  <c r="K2602" i="27"/>
  <c r="K2603" i="27"/>
  <c r="K2604" i="27"/>
  <c r="K2605" i="27"/>
  <c r="K2606" i="27"/>
  <c r="K2607" i="27"/>
  <c r="K2608" i="27"/>
  <c r="K2609" i="27"/>
  <c r="K2610" i="27"/>
  <c r="K2611" i="27"/>
  <c r="K2612" i="27"/>
  <c r="K2613" i="27"/>
  <c r="K2614" i="27"/>
  <c r="K2615" i="27"/>
  <c r="K2616" i="27"/>
  <c r="K2617" i="27"/>
  <c r="K2618" i="27"/>
  <c r="K2619" i="27"/>
  <c r="K2620" i="27"/>
  <c r="K2621" i="27"/>
  <c r="K2622" i="27"/>
  <c r="K2623" i="27"/>
  <c r="K2624" i="27"/>
  <c r="K2625" i="27"/>
  <c r="K2626" i="27"/>
  <c r="K2627" i="27"/>
  <c r="K2628" i="27"/>
  <c r="K2629" i="27"/>
  <c r="K2630" i="27"/>
  <c r="K2631" i="27"/>
  <c r="K2632" i="27"/>
  <c r="K2633" i="27"/>
  <c r="K2634" i="27"/>
  <c r="K2635" i="27"/>
  <c r="K2636" i="27"/>
  <c r="K2637" i="27"/>
  <c r="K2638" i="27"/>
  <c r="K2639" i="27"/>
  <c r="K2640" i="27"/>
  <c r="K2641" i="27"/>
  <c r="K2642" i="27"/>
  <c r="K2643" i="27"/>
  <c r="K2644" i="27"/>
  <c r="K2645" i="27"/>
  <c r="K2646" i="27"/>
  <c r="K2647" i="27"/>
  <c r="K2648" i="27"/>
  <c r="K2649" i="27"/>
  <c r="K2650" i="27"/>
  <c r="K2651" i="27"/>
  <c r="K2652" i="27"/>
  <c r="K2653" i="27"/>
  <c r="K2654" i="27"/>
  <c r="K2655" i="27"/>
  <c r="K2656" i="27"/>
  <c r="K2657" i="27"/>
  <c r="K2658" i="27"/>
  <c r="K2659" i="27"/>
  <c r="K2660" i="27"/>
  <c r="K2661" i="27"/>
  <c r="K2662" i="27"/>
  <c r="K2663" i="27"/>
  <c r="K2664" i="27"/>
  <c r="K2665" i="27"/>
  <c r="K2666" i="27"/>
  <c r="K2667" i="27"/>
  <c r="K2668" i="27"/>
  <c r="K2669" i="27"/>
  <c r="K2670" i="27"/>
  <c r="K2671" i="27"/>
  <c r="K2672" i="27"/>
  <c r="K2673" i="27"/>
  <c r="K2674" i="27"/>
  <c r="K2675" i="27"/>
  <c r="K2676" i="27"/>
  <c r="K2677" i="27"/>
  <c r="K2678" i="27"/>
  <c r="K2679" i="27"/>
  <c r="K2680" i="27"/>
  <c r="K2681" i="27"/>
  <c r="K2682" i="27"/>
  <c r="K2683" i="27"/>
  <c r="K2684" i="27"/>
  <c r="K2685" i="27"/>
  <c r="K2686" i="27"/>
  <c r="K2687" i="27"/>
  <c r="K2688" i="27"/>
  <c r="K2689" i="27"/>
  <c r="K2690" i="27"/>
  <c r="K2691" i="27"/>
  <c r="K2692" i="27"/>
  <c r="K2693" i="27"/>
  <c r="K2694" i="27"/>
  <c r="K2695" i="27"/>
  <c r="K2696" i="27"/>
  <c r="K2697" i="27"/>
  <c r="K2698" i="27"/>
  <c r="K2699" i="27"/>
  <c r="K2700" i="27"/>
  <c r="K2701" i="27"/>
  <c r="K2702" i="27"/>
  <c r="K2703" i="27"/>
  <c r="K2704" i="27"/>
  <c r="K2705" i="27"/>
  <c r="K2706" i="27"/>
  <c r="K2707" i="27"/>
  <c r="K2708" i="27"/>
  <c r="K2709" i="27"/>
  <c r="K2710" i="27"/>
  <c r="K2711" i="27"/>
  <c r="K2712" i="27"/>
  <c r="K2713" i="27"/>
  <c r="K2714" i="27"/>
  <c r="K2715" i="27"/>
  <c r="K2716" i="27"/>
  <c r="K2717" i="27"/>
  <c r="K2718" i="27"/>
  <c r="K2719" i="27"/>
  <c r="K2720" i="27"/>
  <c r="K2721" i="27"/>
  <c r="K2722" i="27"/>
  <c r="K2723" i="27"/>
  <c r="K2724" i="27"/>
  <c r="K2725" i="27"/>
  <c r="K2726" i="27"/>
  <c r="K2727" i="27"/>
  <c r="K2728" i="27"/>
  <c r="K2729" i="27"/>
  <c r="K2730" i="27"/>
  <c r="K2731" i="27"/>
  <c r="K2732" i="27"/>
  <c r="K2733" i="27"/>
  <c r="K2734" i="27"/>
  <c r="K2735" i="27"/>
  <c r="K2736" i="27"/>
  <c r="K2737" i="27"/>
  <c r="K2738" i="27"/>
  <c r="K2739" i="27"/>
  <c r="K2740" i="27"/>
  <c r="K2741" i="27"/>
  <c r="K2742" i="27"/>
  <c r="K2743" i="27"/>
  <c r="K2744" i="27"/>
  <c r="K2745" i="27"/>
  <c r="K2746" i="27"/>
  <c r="K2747" i="27"/>
  <c r="K2748" i="27"/>
  <c r="K2749" i="27"/>
  <c r="K2750" i="27"/>
  <c r="K2751" i="27"/>
  <c r="K2752" i="27"/>
  <c r="K2753" i="27"/>
  <c r="K2754" i="27"/>
  <c r="K2755" i="27"/>
  <c r="K2756" i="27"/>
  <c r="K2757" i="27"/>
  <c r="K2758" i="27"/>
  <c r="K2759" i="27"/>
  <c r="K2760" i="27"/>
  <c r="K2761" i="27"/>
  <c r="K2762" i="27"/>
  <c r="K2763" i="27"/>
  <c r="K2764" i="27"/>
  <c r="K2765" i="27"/>
  <c r="K2766" i="27"/>
  <c r="K2767" i="27"/>
  <c r="K2768" i="27"/>
  <c r="K2769" i="27"/>
  <c r="K2770" i="27"/>
  <c r="K2771" i="27"/>
  <c r="K2772" i="27"/>
  <c r="K2773" i="27"/>
  <c r="K2774" i="27"/>
  <c r="K2775" i="27"/>
  <c r="K2776" i="27"/>
  <c r="K2777" i="27"/>
  <c r="K2778" i="27"/>
  <c r="K2779" i="27"/>
  <c r="K2780" i="27"/>
  <c r="K2781" i="27"/>
  <c r="K2782" i="27"/>
  <c r="K2783" i="27"/>
  <c r="K2784" i="27"/>
  <c r="K2785" i="27"/>
  <c r="K2786" i="27"/>
  <c r="K2787" i="27"/>
  <c r="K2788" i="27"/>
  <c r="K2789" i="27"/>
  <c r="K2790" i="27"/>
  <c r="K2791" i="27"/>
  <c r="K2792" i="27"/>
  <c r="K2793" i="27"/>
  <c r="K2794" i="27"/>
  <c r="K2795" i="27"/>
  <c r="K2796" i="27"/>
  <c r="K2797" i="27"/>
  <c r="K2798" i="27"/>
  <c r="K2799" i="27"/>
  <c r="K2800" i="27"/>
  <c r="K2801" i="27"/>
  <c r="K2802" i="27"/>
  <c r="K2803" i="27"/>
  <c r="K2804" i="27"/>
  <c r="K2805" i="27"/>
  <c r="K2806" i="27"/>
  <c r="K2807" i="27"/>
  <c r="K2808" i="27"/>
  <c r="K2809" i="27"/>
  <c r="K2810" i="27"/>
  <c r="K2811" i="27"/>
  <c r="K2812" i="27"/>
  <c r="K2813" i="27"/>
  <c r="K2814" i="27"/>
  <c r="K2815" i="27"/>
  <c r="K2816" i="27"/>
  <c r="K2817" i="27"/>
  <c r="K2818" i="27"/>
  <c r="K2819" i="27"/>
  <c r="K2820" i="27"/>
  <c r="K2821" i="27"/>
  <c r="K2822" i="27"/>
  <c r="K2823" i="27"/>
  <c r="K2824" i="27"/>
  <c r="K2825" i="27"/>
  <c r="K2826" i="27"/>
  <c r="K2827" i="27"/>
  <c r="K2828" i="27"/>
  <c r="K2829" i="27"/>
  <c r="K2830" i="27"/>
  <c r="K2831" i="27"/>
  <c r="K2832" i="27"/>
  <c r="K2833" i="27"/>
  <c r="K2834" i="27"/>
  <c r="K2835" i="27"/>
  <c r="K2836" i="27"/>
  <c r="K2837" i="27"/>
  <c r="K2838" i="27"/>
  <c r="K2839" i="27"/>
  <c r="K2840" i="27"/>
  <c r="K2841" i="27"/>
  <c r="K2842" i="27"/>
  <c r="K2843" i="27"/>
  <c r="K2844" i="27"/>
  <c r="K2845" i="27"/>
  <c r="K2846" i="27"/>
  <c r="K2847" i="27"/>
  <c r="K2848" i="27"/>
  <c r="K2849" i="27"/>
  <c r="K2850" i="27"/>
  <c r="K2851" i="27"/>
  <c r="K2852" i="27"/>
  <c r="K2853" i="27"/>
  <c r="K2854" i="27"/>
  <c r="K2855" i="27"/>
  <c r="K2856" i="27"/>
  <c r="K2857" i="27"/>
  <c r="K2858" i="27"/>
  <c r="K2859" i="27"/>
  <c r="K2860" i="27"/>
  <c r="K2861" i="27"/>
  <c r="K2862" i="27"/>
  <c r="K2863" i="27"/>
  <c r="K2864" i="27"/>
  <c r="K2865" i="27"/>
  <c r="K2866" i="27"/>
  <c r="K2867" i="27"/>
  <c r="K2868" i="27"/>
  <c r="K2869" i="27"/>
  <c r="K2870" i="27"/>
  <c r="K2871" i="27"/>
  <c r="K2872" i="27"/>
  <c r="K2873" i="27"/>
  <c r="K2874" i="27"/>
  <c r="K2875" i="27"/>
  <c r="K2876" i="27"/>
  <c r="K2877" i="27"/>
  <c r="K2878" i="27"/>
  <c r="K2879" i="27"/>
  <c r="K2880" i="27"/>
  <c r="K2881" i="27"/>
  <c r="K2882" i="27"/>
  <c r="K2883" i="27"/>
  <c r="K2884" i="27"/>
  <c r="K2885" i="27"/>
  <c r="K2886" i="27"/>
  <c r="K2887" i="27"/>
  <c r="K2888" i="27"/>
  <c r="K2889" i="27"/>
  <c r="K2890" i="27"/>
  <c r="K2891" i="27"/>
  <c r="K2892" i="27"/>
  <c r="K2893" i="27"/>
  <c r="K2894" i="27"/>
  <c r="K2895" i="27"/>
  <c r="K2896" i="27"/>
  <c r="K2897" i="27"/>
  <c r="K2898" i="27"/>
  <c r="K2899" i="27"/>
  <c r="K2900" i="27"/>
  <c r="K2901" i="27"/>
  <c r="K2902" i="27"/>
  <c r="K2903" i="27"/>
  <c r="K2904" i="27"/>
  <c r="K2905" i="27"/>
  <c r="K2906" i="27"/>
  <c r="K2907" i="27"/>
  <c r="K2908" i="27"/>
  <c r="K2909" i="27"/>
  <c r="K2910" i="27"/>
  <c r="K2911" i="27"/>
  <c r="K2912" i="27"/>
  <c r="K2913" i="27"/>
  <c r="K2914" i="27"/>
  <c r="K2915" i="27"/>
  <c r="K2916" i="27"/>
  <c r="K2917" i="27"/>
  <c r="K2918" i="27"/>
  <c r="K2919" i="27"/>
  <c r="K2920" i="27"/>
  <c r="K2921" i="27"/>
  <c r="K2922" i="27"/>
  <c r="K2923" i="27"/>
  <c r="K2924" i="27"/>
  <c r="K2925" i="27"/>
  <c r="K2926" i="27"/>
  <c r="K2927" i="27"/>
  <c r="K2928" i="27"/>
  <c r="K2929" i="27"/>
  <c r="K2930" i="27"/>
  <c r="K2931" i="27"/>
  <c r="K2932" i="27"/>
  <c r="K2933" i="27"/>
  <c r="K2934" i="27"/>
  <c r="K2935" i="27"/>
  <c r="K2936" i="27"/>
  <c r="K2937" i="27"/>
  <c r="K2938" i="27"/>
  <c r="K2939" i="27"/>
  <c r="K2940" i="27"/>
  <c r="K2941" i="27"/>
  <c r="K2942" i="27"/>
  <c r="K2943" i="27"/>
  <c r="K2944" i="27"/>
  <c r="K2945" i="27"/>
  <c r="K2946" i="27"/>
  <c r="K2947" i="27"/>
  <c r="K2948" i="27"/>
  <c r="K2949" i="27"/>
  <c r="K2950" i="27"/>
  <c r="K2951" i="27"/>
  <c r="K2952" i="27"/>
  <c r="K2953" i="27"/>
  <c r="K2954" i="27"/>
  <c r="K2955" i="27"/>
  <c r="K2956" i="27"/>
  <c r="K2957" i="27"/>
  <c r="K2958" i="27"/>
  <c r="K2959" i="27"/>
  <c r="K2960" i="27"/>
  <c r="K2961" i="27"/>
  <c r="K2962" i="27"/>
  <c r="K2963" i="27"/>
  <c r="K2964" i="27"/>
  <c r="K2965" i="27"/>
  <c r="K2966" i="27"/>
  <c r="K2967" i="27"/>
  <c r="K2968" i="27"/>
  <c r="K2969" i="27"/>
  <c r="K2970" i="27"/>
  <c r="K2971" i="27"/>
  <c r="K2972" i="27"/>
  <c r="K2973" i="27"/>
  <c r="K2974" i="27"/>
  <c r="K2975" i="27"/>
  <c r="K2976" i="27"/>
  <c r="K2977" i="27"/>
  <c r="K2978" i="27"/>
  <c r="K2979" i="27"/>
  <c r="K2980" i="27"/>
  <c r="K2981" i="27"/>
  <c r="K2982" i="27"/>
  <c r="K2983" i="27"/>
  <c r="K2984" i="27"/>
  <c r="K2985" i="27"/>
  <c r="K2986" i="27"/>
  <c r="K2987" i="27"/>
  <c r="K2988" i="27"/>
  <c r="K2989" i="27"/>
  <c r="K2990" i="27"/>
  <c r="K2991" i="27"/>
  <c r="K2992" i="27"/>
  <c r="K2993" i="27"/>
  <c r="K2994" i="27"/>
  <c r="K2995" i="27"/>
  <c r="K2996" i="27"/>
  <c r="K2997" i="27"/>
  <c r="K2998" i="27"/>
  <c r="K2999" i="27"/>
  <c r="K3000" i="27"/>
  <c r="K3001" i="27"/>
  <c r="K3002" i="27"/>
  <c r="K3003" i="27"/>
  <c r="K3004" i="27"/>
  <c r="K3005" i="27"/>
  <c r="K3006" i="27"/>
  <c r="K3007" i="27"/>
  <c r="K3008" i="27"/>
  <c r="K3009" i="27"/>
  <c r="K3010" i="27"/>
  <c r="K3011" i="27"/>
  <c r="K3012" i="27"/>
  <c r="K3013" i="27"/>
  <c r="K3014" i="27"/>
  <c r="K3015" i="27"/>
  <c r="K3016" i="27"/>
  <c r="K3017" i="27"/>
  <c r="K3018" i="27"/>
  <c r="K3019" i="27"/>
  <c r="K3020" i="27"/>
  <c r="K3021" i="27"/>
  <c r="K3022" i="27"/>
  <c r="K3023" i="27"/>
  <c r="K3024" i="27"/>
  <c r="K3025" i="27"/>
  <c r="K3026" i="27"/>
  <c r="K3027" i="27"/>
  <c r="K3028" i="27"/>
  <c r="K3029" i="27"/>
  <c r="K3030" i="27"/>
  <c r="K3031" i="27"/>
  <c r="K3032" i="27"/>
  <c r="K3033" i="27"/>
  <c r="K3034" i="27"/>
  <c r="K3035" i="27"/>
  <c r="K3036" i="27"/>
  <c r="K3037" i="27"/>
  <c r="K3038" i="27"/>
  <c r="K3039" i="27"/>
  <c r="K3040" i="27"/>
  <c r="K3041" i="27"/>
  <c r="K3042" i="27"/>
  <c r="K3043" i="27"/>
  <c r="K3044" i="27"/>
  <c r="K3045" i="27"/>
  <c r="K3046" i="27"/>
  <c r="K3047" i="27"/>
  <c r="K3048" i="27"/>
  <c r="K3049" i="27"/>
  <c r="K3050" i="27"/>
  <c r="K3051" i="27"/>
  <c r="K3052" i="27"/>
  <c r="K3053" i="27"/>
  <c r="K3054" i="27"/>
  <c r="K3055" i="27"/>
  <c r="K3056" i="27"/>
  <c r="K3057" i="27"/>
  <c r="K3058" i="27"/>
  <c r="K3059" i="27"/>
  <c r="K3060" i="27"/>
  <c r="K3061" i="27"/>
  <c r="K3062" i="27"/>
  <c r="K3063" i="27"/>
  <c r="K3064" i="27"/>
  <c r="K3065" i="27"/>
  <c r="K3066" i="27"/>
  <c r="K3067" i="27"/>
  <c r="K3068" i="27"/>
  <c r="K3069" i="27"/>
  <c r="K3070" i="27"/>
  <c r="K3071" i="27"/>
  <c r="K3072" i="27"/>
  <c r="K3073" i="27"/>
  <c r="K3074" i="27"/>
  <c r="K3075" i="27"/>
  <c r="K3076" i="27"/>
  <c r="K3077" i="27"/>
  <c r="K3078" i="27"/>
  <c r="K3079" i="27"/>
  <c r="K3080" i="27"/>
  <c r="K3081" i="27"/>
  <c r="K3082" i="27"/>
  <c r="K3083" i="27"/>
  <c r="K3084" i="27"/>
  <c r="K3085" i="27"/>
  <c r="K3086" i="27"/>
  <c r="K3087" i="27"/>
  <c r="K3088" i="27"/>
  <c r="K3089" i="27"/>
  <c r="K3090" i="27"/>
  <c r="K3091" i="27"/>
  <c r="K3092" i="27"/>
  <c r="K3093" i="27"/>
  <c r="K3094" i="27"/>
  <c r="K3095" i="27"/>
  <c r="K3096" i="27"/>
  <c r="K3097" i="27"/>
  <c r="K3098" i="27"/>
  <c r="K3099" i="27"/>
  <c r="K3100" i="27"/>
  <c r="K3101" i="27"/>
  <c r="K3102" i="27"/>
  <c r="K3103" i="27"/>
  <c r="K3104" i="27"/>
  <c r="K3105" i="27"/>
  <c r="K3106" i="27"/>
  <c r="K3107" i="27"/>
  <c r="K3108" i="27"/>
  <c r="K3109" i="27"/>
  <c r="K3110" i="27"/>
  <c r="K3111" i="27"/>
  <c r="K3112" i="27"/>
  <c r="K3113" i="27"/>
  <c r="K3114" i="27"/>
  <c r="K3115" i="27"/>
  <c r="K3116" i="27"/>
  <c r="K3117" i="27"/>
  <c r="K3118" i="27"/>
  <c r="K3119" i="27"/>
  <c r="K3120" i="27"/>
  <c r="K3121" i="27"/>
  <c r="K3122" i="27"/>
  <c r="K3123" i="27"/>
  <c r="K3124" i="27"/>
  <c r="K3125" i="27"/>
  <c r="K3126" i="27"/>
  <c r="K3127" i="27"/>
  <c r="K3128" i="27"/>
  <c r="K3129" i="27"/>
  <c r="K3130" i="27"/>
  <c r="K3131" i="27"/>
  <c r="K3132" i="27"/>
  <c r="K3133" i="27"/>
  <c r="K3134" i="27"/>
  <c r="K3135" i="27"/>
  <c r="K3136" i="27"/>
  <c r="K3137" i="27"/>
  <c r="K3138" i="27"/>
  <c r="K3139" i="27"/>
  <c r="K3140" i="27"/>
  <c r="K3141" i="27"/>
  <c r="K3142" i="27"/>
  <c r="K3143" i="27"/>
  <c r="K3144" i="27"/>
  <c r="K3145" i="27"/>
  <c r="K3146" i="27"/>
  <c r="K3147" i="27"/>
  <c r="K3148" i="27"/>
  <c r="K3149" i="27"/>
  <c r="K3150" i="27"/>
  <c r="K3151" i="27"/>
  <c r="K3152" i="27"/>
  <c r="K3153" i="27"/>
  <c r="K3154" i="27"/>
  <c r="K3155" i="27"/>
  <c r="K3156" i="27"/>
  <c r="K3157" i="27"/>
  <c r="K3158" i="27"/>
  <c r="K3159" i="27"/>
  <c r="K3160" i="27"/>
  <c r="K3161" i="27"/>
  <c r="K3162" i="27"/>
  <c r="K3163" i="27"/>
  <c r="K3164" i="27"/>
  <c r="K3165" i="27"/>
  <c r="K3166" i="27"/>
  <c r="K3167" i="27"/>
  <c r="K3168" i="27"/>
  <c r="K3169" i="27"/>
  <c r="K3170" i="27"/>
  <c r="K3171" i="27"/>
  <c r="K3172" i="27"/>
  <c r="K3173" i="27"/>
  <c r="K3174" i="27"/>
  <c r="K3175" i="27"/>
  <c r="K3176" i="27"/>
  <c r="K3177" i="27"/>
  <c r="K3178" i="27"/>
  <c r="K3179" i="27"/>
  <c r="K3180" i="27"/>
  <c r="K3181" i="27"/>
  <c r="K3182" i="27"/>
  <c r="K3183" i="27"/>
  <c r="K3184" i="27"/>
  <c r="K3185" i="27"/>
  <c r="K3186" i="27"/>
  <c r="K3187" i="27"/>
  <c r="K3188" i="27"/>
  <c r="K3189" i="27"/>
  <c r="K3190" i="27"/>
  <c r="K3191" i="27"/>
  <c r="K3192" i="27"/>
  <c r="K3193" i="27"/>
  <c r="K3194" i="27"/>
  <c r="K3195" i="27"/>
  <c r="K3196" i="27"/>
  <c r="K3197" i="27"/>
  <c r="K3198" i="27"/>
  <c r="K3199" i="27"/>
  <c r="K3200" i="27"/>
  <c r="K3201" i="27"/>
  <c r="K3202" i="27"/>
  <c r="K3203" i="27"/>
  <c r="K3204" i="27"/>
  <c r="K3205" i="27"/>
  <c r="K3206" i="27"/>
  <c r="K3207" i="27"/>
  <c r="K3208" i="27"/>
  <c r="K3209" i="27"/>
  <c r="K3210" i="27"/>
  <c r="K3211" i="27"/>
  <c r="K3212" i="27"/>
  <c r="K3213" i="27"/>
  <c r="K3214" i="27"/>
  <c r="K3215" i="27"/>
  <c r="K3216" i="27"/>
  <c r="K3217" i="27"/>
  <c r="K3218" i="27"/>
  <c r="K3219" i="27"/>
  <c r="K3220" i="27"/>
  <c r="K3221" i="27"/>
  <c r="K3222" i="27"/>
  <c r="K3223" i="27"/>
  <c r="K3224" i="27"/>
  <c r="K3225" i="27"/>
  <c r="K3226" i="27"/>
  <c r="K3227" i="27"/>
  <c r="K3228" i="27"/>
  <c r="K3229" i="27"/>
  <c r="K3230" i="27"/>
  <c r="K3231" i="27"/>
  <c r="K3232" i="27"/>
  <c r="K3233" i="27"/>
  <c r="K3234" i="27"/>
  <c r="K3235" i="27"/>
  <c r="K3236" i="27"/>
  <c r="K3237" i="27"/>
  <c r="K3238" i="27"/>
  <c r="K3239" i="27"/>
  <c r="K3240" i="27"/>
  <c r="K3241" i="27"/>
  <c r="K3242" i="27"/>
  <c r="K3243" i="27"/>
  <c r="K3244" i="27"/>
  <c r="K3245" i="27"/>
  <c r="K3246" i="27"/>
  <c r="K3247" i="27"/>
  <c r="K3248" i="27"/>
  <c r="K3249" i="27"/>
  <c r="K3250" i="27"/>
  <c r="K3251" i="27"/>
  <c r="K3252" i="27"/>
  <c r="K3253" i="27"/>
  <c r="K3254" i="27"/>
  <c r="K3255" i="27"/>
  <c r="K3256" i="27"/>
  <c r="K3257" i="27"/>
  <c r="K3258" i="27"/>
  <c r="K3259" i="27"/>
  <c r="K3260" i="27"/>
  <c r="K3261" i="27"/>
  <c r="K3262" i="27"/>
  <c r="K3263" i="27"/>
  <c r="K3264" i="27"/>
  <c r="K3265" i="27"/>
  <c r="K3266" i="27"/>
  <c r="K3267" i="27"/>
  <c r="K3268" i="27"/>
  <c r="K3269" i="27"/>
  <c r="K3270" i="27"/>
  <c r="K3271" i="27"/>
  <c r="K3272" i="27"/>
  <c r="K3273" i="27"/>
  <c r="K3274" i="27"/>
  <c r="K3275" i="27"/>
  <c r="K3276" i="27"/>
  <c r="K3277" i="27"/>
  <c r="K3278" i="27"/>
  <c r="K3279" i="27"/>
  <c r="K3280" i="27"/>
  <c r="K3281" i="27"/>
  <c r="K3282" i="27"/>
  <c r="K3283" i="27"/>
  <c r="K3284" i="27"/>
  <c r="K3285" i="27"/>
  <c r="K3286" i="27"/>
  <c r="K3287" i="27"/>
  <c r="K3288" i="27"/>
  <c r="K3289" i="27"/>
  <c r="K3290" i="27"/>
  <c r="K3291" i="27"/>
  <c r="K3292" i="27"/>
  <c r="K3293" i="27"/>
  <c r="K3294" i="27"/>
  <c r="K3295" i="27"/>
  <c r="K3296" i="27"/>
  <c r="K3297" i="27"/>
  <c r="K3298" i="27"/>
  <c r="K3299" i="27"/>
  <c r="K3300" i="27"/>
  <c r="K3301" i="27"/>
  <c r="K3302" i="27"/>
  <c r="K3303" i="27"/>
  <c r="K3304" i="27"/>
  <c r="K3305" i="27"/>
  <c r="K3306" i="27"/>
  <c r="K3307" i="27"/>
  <c r="K3308" i="27"/>
  <c r="K3309" i="27"/>
  <c r="K3310" i="27"/>
  <c r="K3311" i="27"/>
  <c r="K3312" i="27"/>
  <c r="K3313" i="27"/>
  <c r="K3314" i="27"/>
  <c r="K3315" i="27"/>
  <c r="K3316" i="27"/>
  <c r="K3317" i="27"/>
  <c r="K3318" i="27"/>
  <c r="K3319" i="27"/>
  <c r="K3320" i="27"/>
  <c r="K3321" i="27"/>
  <c r="K3322" i="27"/>
  <c r="K3323" i="27"/>
  <c r="K3324" i="27"/>
  <c r="K3325" i="27"/>
  <c r="K3326" i="27"/>
  <c r="K3327" i="27"/>
  <c r="K3328" i="27"/>
  <c r="K3329" i="27"/>
  <c r="K3330" i="27"/>
  <c r="K3331" i="27"/>
  <c r="K3332" i="27"/>
  <c r="K3333" i="27"/>
  <c r="K3334" i="27"/>
  <c r="K3335" i="27"/>
  <c r="K3336" i="27"/>
  <c r="K3337" i="27"/>
  <c r="K3338" i="27"/>
  <c r="K3339" i="27"/>
  <c r="K3340" i="27"/>
  <c r="K3341" i="27"/>
  <c r="K3342" i="27"/>
  <c r="K3343" i="27"/>
  <c r="K3344" i="27"/>
  <c r="K3345" i="27"/>
  <c r="K3346" i="27"/>
  <c r="K3347" i="27"/>
  <c r="K3348" i="27"/>
  <c r="K3349" i="27"/>
  <c r="K3350" i="27"/>
  <c r="K3351" i="27"/>
  <c r="K3352" i="27"/>
  <c r="K3353" i="27"/>
  <c r="K3354" i="27"/>
  <c r="K3355" i="27"/>
  <c r="K3356" i="27"/>
  <c r="K3357" i="27"/>
  <c r="K3358" i="27"/>
  <c r="K3359" i="27"/>
  <c r="K3360" i="27"/>
  <c r="K3361" i="27"/>
  <c r="K3362" i="27"/>
  <c r="K3363" i="27"/>
  <c r="K3364" i="27"/>
  <c r="K3365" i="27"/>
  <c r="K3366" i="27"/>
  <c r="K3367" i="27"/>
  <c r="K3368" i="27"/>
  <c r="K3369" i="27"/>
  <c r="K3370" i="27"/>
  <c r="K3371" i="27"/>
  <c r="K3372" i="27"/>
  <c r="K3373" i="27"/>
  <c r="K3374" i="27"/>
  <c r="K3375" i="27"/>
  <c r="K3376" i="27"/>
  <c r="K3377" i="27"/>
  <c r="K3378" i="27"/>
  <c r="K3379" i="27"/>
  <c r="K3380" i="27"/>
  <c r="K3381" i="27"/>
  <c r="K3382" i="27"/>
  <c r="K3383" i="27"/>
  <c r="K3384" i="27"/>
  <c r="K3385" i="27"/>
  <c r="K3386" i="27"/>
  <c r="K3387" i="27"/>
  <c r="K3388" i="27"/>
  <c r="K3389" i="27"/>
  <c r="K3390" i="27"/>
  <c r="K3391" i="27"/>
  <c r="K3392" i="27"/>
  <c r="K3393" i="27"/>
  <c r="K3394" i="27"/>
  <c r="K3395" i="27"/>
  <c r="K3396" i="27"/>
  <c r="K3397" i="27"/>
  <c r="K3398" i="27"/>
  <c r="K3399" i="27"/>
  <c r="K3400" i="27"/>
  <c r="K3401" i="27"/>
  <c r="K3402" i="27"/>
  <c r="K3403" i="27"/>
  <c r="K3404" i="27"/>
  <c r="K3405" i="27"/>
  <c r="K3406" i="27"/>
  <c r="K3407" i="27"/>
  <c r="K3408" i="27"/>
  <c r="K3409" i="27"/>
  <c r="K3410" i="27"/>
  <c r="K3411" i="27"/>
  <c r="K3412" i="27"/>
  <c r="K3413" i="27"/>
  <c r="K3414" i="27"/>
  <c r="K3415" i="27"/>
  <c r="K3416" i="27"/>
  <c r="K3417" i="27"/>
  <c r="K3418" i="27"/>
  <c r="K3419" i="27"/>
  <c r="K3420" i="27"/>
  <c r="K3421" i="27"/>
  <c r="K3422" i="27"/>
  <c r="K3423" i="27"/>
  <c r="K3424" i="27"/>
  <c r="K3425" i="27"/>
  <c r="K3426" i="27"/>
  <c r="K3427" i="27"/>
  <c r="K3428" i="27"/>
  <c r="K3429" i="27"/>
  <c r="K3430" i="27"/>
  <c r="K3431" i="27"/>
  <c r="K3432" i="27"/>
  <c r="K3433" i="27"/>
  <c r="K3434" i="27"/>
  <c r="K3435" i="27"/>
  <c r="K3436" i="27"/>
  <c r="K3437" i="27"/>
  <c r="K3438" i="27"/>
  <c r="K3439" i="27"/>
  <c r="K3440" i="27"/>
  <c r="K3441" i="27"/>
  <c r="K3442" i="27"/>
  <c r="K3443" i="27"/>
  <c r="K3444" i="27"/>
  <c r="K3445" i="27"/>
  <c r="K3446" i="27"/>
  <c r="K3447" i="27"/>
  <c r="K3448" i="27"/>
  <c r="K3449" i="27"/>
  <c r="K3450" i="27"/>
  <c r="K3451" i="27"/>
  <c r="K3452" i="27"/>
  <c r="K3453" i="27"/>
  <c r="K3454" i="27"/>
  <c r="K3455" i="27"/>
  <c r="K3456" i="27"/>
  <c r="K3457" i="27"/>
  <c r="K3458" i="27"/>
  <c r="K3459" i="27"/>
  <c r="K3460" i="27"/>
  <c r="K3461" i="27"/>
  <c r="K3462" i="27"/>
  <c r="K3463" i="27"/>
  <c r="K3464" i="27"/>
  <c r="K3465" i="27"/>
  <c r="K3466" i="27"/>
  <c r="K3467" i="27"/>
  <c r="K3468" i="27"/>
  <c r="K3469" i="27"/>
  <c r="K3470" i="27"/>
  <c r="K3471" i="27"/>
  <c r="K3472" i="27"/>
  <c r="K3473" i="27"/>
  <c r="K3474" i="27"/>
  <c r="K3475" i="27"/>
  <c r="K3476" i="27"/>
  <c r="K3477" i="27"/>
  <c r="K3478" i="27"/>
  <c r="K3479" i="27"/>
  <c r="K3480" i="27"/>
  <c r="K3481" i="27"/>
  <c r="K3482" i="27"/>
  <c r="K3483" i="27"/>
  <c r="K3484" i="27"/>
  <c r="K3485" i="27"/>
  <c r="K3486" i="27"/>
  <c r="K3487" i="27"/>
  <c r="K3488" i="27"/>
  <c r="K3489" i="27"/>
  <c r="K3490" i="27"/>
  <c r="K3491" i="27"/>
  <c r="K3492" i="27"/>
  <c r="K3493" i="27"/>
  <c r="K3494" i="27"/>
  <c r="K3495" i="27"/>
  <c r="K3496" i="27"/>
  <c r="K3497" i="27"/>
  <c r="K3498" i="27"/>
  <c r="K3499" i="27"/>
  <c r="K3500" i="27"/>
  <c r="K3501" i="27"/>
  <c r="K3502" i="27"/>
  <c r="K3503" i="27"/>
  <c r="K3504" i="27"/>
  <c r="K3505" i="27"/>
  <c r="K3506" i="27"/>
  <c r="K3507" i="27"/>
  <c r="K3508" i="27"/>
  <c r="K3509" i="27"/>
  <c r="K3510" i="27"/>
  <c r="K3511" i="27"/>
  <c r="K3512" i="27"/>
  <c r="K3513" i="27"/>
  <c r="K3514" i="27"/>
  <c r="K3515" i="27"/>
  <c r="K3516" i="27"/>
  <c r="K3517" i="27"/>
  <c r="K3518" i="27"/>
  <c r="K3519" i="27"/>
  <c r="K3520" i="27"/>
  <c r="K3521" i="27"/>
  <c r="K3522" i="27"/>
  <c r="K3523" i="27"/>
  <c r="K3524" i="27"/>
  <c r="K3525" i="27"/>
  <c r="K3526" i="27"/>
  <c r="K3527" i="27"/>
  <c r="K3528" i="27"/>
  <c r="K3529" i="27"/>
  <c r="K3530" i="27"/>
  <c r="K3531" i="27"/>
  <c r="K3532" i="27"/>
  <c r="K3533" i="27"/>
  <c r="K3534" i="27"/>
  <c r="K3535" i="27"/>
  <c r="K3536" i="27"/>
  <c r="K3537" i="27"/>
  <c r="K3538" i="27"/>
  <c r="K3539" i="27"/>
  <c r="K3540" i="27"/>
  <c r="K3541" i="27"/>
  <c r="K3542" i="27"/>
  <c r="K3543" i="27"/>
  <c r="K3544" i="27"/>
  <c r="K3545" i="27"/>
  <c r="K3546" i="27"/>
  <c r="K3547" i="27"/>
  <c r="K3548" i="27"/>
  <c r="K3549" i="27"/>
  <c r="K3550" i="27"/>
  <c r="K3551" i="27"/>
  <c r="K3552" i="27"/>
  <c r="K3553" i="27"/>
  <c r="K3554" i="27"/>
  <c r="K3555" i="27"/>
  <c r="K3556" i="27"/>
  <c r="K3557" i="27"/>
  <c r="K3558" i="27"/>
  <c r="K3559" i="27"/>
  <c r="K3560" i="27"/>
  <c r="K3561" i="27"/>
  <c r="K3562" i="27"/>
  <c r="K3563" i="27"/>
  <c r="K3564" i="27"/>
  <c r="K3565" i="27"/>
  <c r="K3566" i="27"/>
  <c r="K3567" i="27"/>
  <c r="K3568" i="27"/>
  <c r="K3569" i="27"/>
  <c r="K3570" i="27"/>
  <c r="K3571" i="27"/>
  <c r="K3572" i="27"/>
  <c r="K3573" i="27"/>
  <c r="K3574" i="27"/>
  <c r="K3575" i="27"/>
  <c r="K3576" i="27"/>
  <c r="K3577" i="27"/>
  <c r="K3578" i="27"/>
  <c r="K3579" i="27"/>
  <c r="K3580" i="27"/>
  <c r="K3581" i="27"/>
  <c r="K3582" i="27"/>
  <c r="K3583" i="27"/>
  <c r="K3584" i="27"/>
  <c r="K3585" i="27"/>
  <c r="K3586" i="27"/>
  <c r="K3587" i="27"/>
  <c r="K3588" i="27"/>
  <c r="K3589" i="27"/>
  <c r="K3590" i="27"/>
  <c r="K3591" i="27"/>
  <c r="K3592" i="27"/>
  <c r="K3593" i="27"/>
  <c r="K3594" i="27"/>
  <c r="K3595" i="27"/>
  <c r="K3596" i="27"/>
  <c r="K3597" i="27"/>
  <c r="K3598" i="27"/>
  <c r="K3599" i="27"/>
  <c r="K3600" i="27"/>
  <c r="K3601" i="27"/>
  <c r="K3602" i="27"/>
  <c r="K3603" i="27"/>
  <c r="K3604" i="27"/>
  <c r="K3605" i="27"/>
  <c r="K3606" i="27"/>
  <c r="K3607" i="27"/>
  <c r="K3608" i="27"/>
  <c r="K3609" i="27"/>
  <c r="K3610" i="27"/>
  <c r="K3611" i="27"/>
  <c r="K3612" i="27"/>
  <c r="K3613" i="27"/>
  <c r="K3614" i="27"/>
  <c r="K3615" i="27"/>
  <c r="K3616" i="27"/>
  <c r="K3617" i="27"/>
  <c r="K3618" i="27"/>
  <c r="K3619" i="27"/>
  <c r="K3620" i="27"/>
  <c r="K3621" i="27"/>
  <c r="K3622" i="27"/>
  <c r="K3623" i="27"/>
  <c r="K3624" i="27"/>
  <c r="K3625" i="27"/>
  <c r="K3626" i="27"/>
  <c r="K3627" i="27"/>
  <c r="K3628" i="27"/>
  <c r="K3629" i="27"/>
  <c r="K3630" i="27"/>
  <c r="K3631" i="27"/>
  <c r="K3632" i="27"/>
  <c r="K3633" i="27"/>
  <c r="K3634" i="27"/>
  <c r="K3635" i="27"/>
  <c r="K3636" i="27"/>
  <c r="K3637" i="27"/>
  <c r="K3638" i="27"/>
  <c r="K3639" i="27"/>
  <c r="K3640" i="27"/>
  <c r="K3641" i="27"/>
  <c r="K3642" i="27"/>
  <c r="K3643" i="27"/>
  <c r="K3644" i="27"/>
  <c r="K3645" i="27"/>
  <c r="K3646" i="27"/>
  <c r="K3647" i="27"/>
  <c r="K3648" i="27"/>
  <c r="K3649" i="27"/>
  <c r="K3650" i="27"/>
  <c r="K3651" i="27"/>
  <c r="K3652" i="27"/>
  <c r="K3653" i="27"/>
  <c r="K3654" i="27"/>
  <c r="K3655" i="27"/>
  <c r="K3656" i="27"/>
  <c r="K3657" i="27"/>
  <c r="K3658" i="27"/>
  <c r="K3659" i="27"/>
  <c r="K3660" i="27"/>
  <c r="K3661" i="27"/>
  <c r="K3662" i="27"/>
  <c r="K3663" i="27"/>
  <c r="K3664" i="27"/>
  <c r="K3665" i="27"/>
  <c r="K3666" i="27"/>
  <c r="K3667" i="27"/>
  <c r="K3668" i="27"/>
  <c r="K3669" i="27"/>
  <c r="K3670" i="27"/>
  <c r="K3671" i="27"/>
  <c r="K3672" i="27"/>
  <c r="K3673" i="27"/>
  <c r="K3674" i="27"/>
  <c r="K3675" i="27"/>
  <c r="K3676" i="27"/>
  <c r="K3677" i="27"/>
  <c r="K3678" i="27"/>
  <c r="K3679" i="27"/>
  <c r="K3680" i="27"/>
  <c r="K3681" i="27"/>
  <c r="K3682" i="27"/>
  <c r="K3683" i="27"/>
  <c r="K3684" i="27"/>
  <c r="K3685" i="27"/>
  <c r="K3686" i="27"/>
  <c r="K3687" i="27"/>
  <c r="K3688" i="27"/>
  <c r="K3689" i="27"/>
  <c r="K3690" i="27"/>
  <c r="K3691" i="27"/>
  <c r="K3692" i="27"/>
  <c r="K3693" i="27"/>
  <c r="K3694" i="27"/>
  <c r="K3695" i="27"/>
  <c r="K3696" i="27"/>
  <c r="K3697" i="27"/>
  <c r="K3698" i="27"/>
  <c r="K3699" i="27"/>
  <c r="K3700" i="27"/>
  <c r="K3701" i="27"/>
  <c r="K3702" i="27"/>
  <c r="K3703" i="27"/>
  <c r="K3704" i="27"/>
  <c r="K3705" i="27"/>
  <c r="K3706" i="27"/>
  <c r="K3707" i="27"/>
  <c r="K3708" i="27"/>
  <c r="K3709" i="27"/>
  <c r="K3710" i="27"/>
  <c r="K3711" i="27"/>
  <c r="K3712" i="27"/>
  <c r="K3713" i="27"/>
  <c r="K3714" i="27"/>
  <c r="K3715" i="27"/>
  <c r="K3716" i="27"/>
  <c r="K3717" i="27"/>
  <c r="K3718" i="27"/>
  <c r="K3719" i="27"/>
  <c r="K3720" i="27"/>
  <c r="K3721" i="27"/>
  <c r="K3722" i="27"/>
  <c r="K3723" i="27"/>
  <c r="K3724" i="27"/>
  <c r="K3725" i="27"/>
  <c r="K3726" i="27"/>
  <c r="K3727" i="27"/>
  <c r="K3728" i="27"/>
  <c r="K3729" i="27"/>
  <c r="K3730" i="27"/>
  <c r="K3731" i="27"/>
  <c r="K3732" i="27"/>
  <c r="K3733" i="27"/>
  <c r="K3734" i="27"/>
  <c r="K3735" i="27"/>
  <c r="K3736" i="27"/>
  <c r="K3737" i="27"/>
  <c r="K3738" i="27"/>
  <c r="K3739" i="27"/>
  <c r="K3740" i="27"/>
  <c r="K3741" i="27"/>
  <c r="K3742" i="27"/>
  <c r="K3743" i="27"/>
  <c r="K3744" i="27"/>
  <c r="K3745" i="27"/>
  <c r="K3746" i="27"/>
  <c r="K3747" i="27"/>
  <c r="K3748" i="27"/>
  <c r="K3749" i="27"/>
  <c r="K3750" i="27"/>
  <c r="K3751" i="27"/>
  <c r="K3752" i="27"/>
  <c r="K3753" i="27"/>
  <c r="K3754" i="27"/>
  <c r="K3755" i="27"/>
  <c r="K3756" i="27"/>
  <c r="K3757" i="27"/>
  <c r="K3758" i="27"/>
  <c r="K3759" i="27"/>
  <c r="K3760" i="27"/>
  <c r="K3761" i="27"/>
  <c r="K3762" i="27"/>
  <c r="K3763" i="27"/>
  <c r="K3764" i="27"/>
  <c r="K3765" i="27"/>
  <c r="K3766" i="27"/>
  <c r="K3767" i="27"/>
  <c r="K3768" i="27"/>
  <c r="K3769" i="27"/>
  <c r="K3770" i="27"/>
  <c r="K3771" i="27"/>
  <c r="K3772" i="27"/>
  <c r="K3773" i="27"/>
  <c r="K3774" i="27"/>
  <c r="K3775" i="27"/>
  <c r="K3776" i="27"/>
  <c r="K3777" i="27"/>
  <c r="K3778" i="27"/>
  <c r="K3779" i="27"/>
  <c r="K3780" i="27"/>
  <c r="K3781" i="27"/>
  <c r="K3782" i="27"/>
  <c r="K3783" i="27"/>
  <c r="K3784" i="27"/>
  <c r="K3785" i="27"/>
  <c r="K3786" i="27"/>
  <c r="K3787" i="27"/>
  <c r="K3788" i="27"/>
  <c r="K3789" i="27"/>
  <c r="K3790" i="27"/>
  <c r="K3791" i="27"/>
  <c r="K3792" i="27"/>
  <c r="K3793" i="27"/>
  <c r="K3794" i="27"/>
  <c r="K3795" i="27"/>
  <c r="K3796" i="27"/>
  <c r="K3797" i="27"/>
  <c r="K3798" i="27"/>
  <c r="K3799" i="27"/>
  <c r="K3800" i="27"/>
  <c r="K3801" i="27"/>
  <c r="K3802" i="27"/>
  <c r="K3803" i="27"/>
  <c r="K3804" i="27"/>
  <c r="K3805" i="27"/>
  <c r="K3806" i="27"/>
  <c r="K3807" i="27"/>
  <c r="K3808" i="27"/>
  <c r="K3809" i="27"/>
  <c r="K3810" i="27"/>
  <c r="K3811" i="27"/>
  <c r="K3812" i="27"/>
  <c r="K3813" i="27"/>
  <c r="K3814" i="27"/>
  <c r="K3815" i="27"/>
  <c r="K3816" i="27"/>
  <c r="K3817" i="27"/>
  <c r="K3818" i="27"/>
  <c r="K3819" i="27"/>
  <c r="K3820" i="27"/>
  <c r="K3821" i="27"/>
  <c r="K3822" i="27"/>
  <c r="K3823" i="27"/>
  <c r="K3824" i="27"/>
  <c r="K3825" i="27"/>
  <c r="K3826" i="27"/>
  <c r="K3827" i="27"/>
  <c r="K3828" i="27"/>
  <c r="K3829" i="27"/>
  <c r="K3830" i="27"/>
  <c r="K3831" i="27"/>
  <c r="K3832" i="27"/>
  <c r="K3833" i="27"/>
  <c r="K3834" i="27"/>
  <c r="K3835" i="27"/>
  <c r="K3836" i="27"/>
  <c r="K3837" i="27"/>
  <c r="K3838" i="27"/>
  <c r="K3839" i="27"/>
  <c r="K3840" i="27"/>
  <c r="K3841" i="27"/>
  <c r="K3842" i="27"/>
  <c r="K3843" i="27"/>
  <c r="K3844" i="27"/>
  <c r="K3845" i="27"/>
  <c r="K3846" i="27"/>
  <c r="K3847" i="27"/>
  <c r="K3848" i="27"/>
  <c r="K3849" i="27"/>
  <c r="K3850" i="27"/>
  <c r="K3851" i="27"/>
  <c r="K3852" i="27"/>
  <c r="K3853" i="27"/>
  <c r="K3854" i="27"/>
  <c r="K3855" i="27"/>
  <c r="K3856" i="27"/>
  <c r="K3857" i="27"/>
  <c r="K3858" i="27"/>
  <c r="K3859" i="27"/>
  <c r="K3860" i="27"/>
  <c r="K3861" i="27"/>
  <c r="K3862" i="27"/>
  <c r="K3863" i="27"/>
  <c r="K3864" i="27"/>
  <c r="K3865" i="27"/>
  <c r="K3866" i="27"/>
  <c r="K3867" i="27"/>
  <c r="K3868" i="27"/>
  <c r="K3869" i="27"/>
  <c r="K3870" i="27"/>
  <c r="K3871" i="27"/>
  <c r="K3872" i="27"/>
  <c r="K3873" i="27"/>
  <c r="K3874" i="27"/>
  <c r="K3875" i="27"/>
  <c r="K3876" i="27"/>
  <c r="K3877" i="27"/>
  <c r="K3878" i="27"/>
  <c r="K3879" i="27"/>
  <c r="K3880" i="27"/>
  <c r="K3881" i="27"/>
  <c r="K3882" i="27"/>
  <c r="K3883" i="27"/>
  <c r="K3884" i="27"/>
  <c r="K3885" i="27"/>
  <c r="K3886" i="27"/>
  <c r="K3887" i="27"/>
  <c r="K3888" i="27"/>
  <c r="K3889" i="27"/>
  <c r="K3890" i="27"/>
  <c r="K3891" i="27"/>
  <c r="K3892" i="27"/>
  <c r="K3893" i="27"/>
  <c r="K3894" i="27"/>
  <c r="K3895" i="27"/>
  <c r="K3896" i="27"/>
  <c r="K3897" i="27"/>
  <c r="K3898" i="27"/>
  <c r="K3899" i="27"/>
  <c r="K3900" i="27"/>
  <c r="K3901" i="27"/>
  <c r="K3902" i="27"/>
  <c r="K3903" i="27"/>
  <c r="K3904" i="27"/>
  <c r="K3905" i="27"/>
  <c r="K3906" i="27"/>
  <c r="K3907" i="27"/>
  <c r="K3908" i="27"/>
  <c r="K3909" i="27"/>
  <c r="K3910" i="27"/>
  <c r="K3911" i="27"/>
  <c r="K3912" i="27"/>
  <c r="K3913" i="27"/>
  <c r="K3914" i="27"/>
  <c r="K3915" i="27"/>
  <c r="K3916" i="27"/>
  <c r="K3917" i="27"/>
  <c r="K3918" i="27"/>
  <c r="K3919" i="27"/>
  <c r="K3920" i="27"/>
  <c r="K3921" i="27"/>
  <c r="K3922" i="27"/>
  <c r="K3923" i="27"/>
  <c r="K3924" i="27"/>
  <c r="K3925" i="27"/>
  <c r="K3926" i="27"/>
  <c r="K3927" i="27"/>
  <c r="K3928" i="27"/>
  <c r="K3929" i="27"/>
  <c r="K3930" i="27"/>
  <c r="K3931" i="27"/>
  <c r="K3932" i="27"/>
  <c r="K3933" i="27"/>
  <c r="K3934" i="27"/>
  <c r="K3935" i="27"/>
  <c r="K3936" i="27"/>
  <c r="K3937" i="27"/>
  <c r="K3938" i="27"/>
  <c r="K3939" i="27"/>
  <c r="K3940" i="27"/>
  <c r="K3941" i="27"/>
  <c r="K3942" i="27"/>
  <c r="K3943" i="27"/>
  <c r="K3944" i="27"/>
  <c r="K3945" i="27"/>
  <c r="K3946" i="27"/>
  <c r="K3947" i="27"/>
  <c r="K3948" i="27"/>
  <c r="K3949" i="27"/>
  <c r="K3950" i="27"/>
  <c r="K3951" i="27"/>
  <c r="K3952" i="27"/>
  <c r="K3953" i="27"/>
  <c r="K3954" i="27"/>
  <c r="K3955" i="27"/>
  <c r="K3956" i="27"/>
  <c r="K3957" i="27"/>
  <c r="K3958" i="27"/>
  <c r="K3959" i="27"/>
  <c r="K3960" i="27"/>
  <c r="K3961" i="27"/>
  <c r="K3962" i="27"/>
  <c r="K3963" i="27"/>
  <c r="K3964" i="27"/>
  <c r="K3965" i="27"/>
  <c r="K3966" i="27"/>
  <c r="K3967" i="27"/>
  <c r="K3968" i="27"/>
  <c r="K3969" i="27"/>
  <c r="K3970" i="27"/>
  <c r="K3971" i="27"/>
  <c r="K3972" i="27"/>
  <c r="K3973" i="27"/>
  <c r="K3974" i="27"/>
  <c r="K3975" i="27"/>
  <c r="K3976" i="27"/>
  <c r="K3977" i="27"/>
  <c r="K3978" i="27"/>
  <c r="K3979" i="27"/>
  <c r="K3980" i="27"/>
  <c r="K3981" i="27"/>
  <c r="K3982" i="27"/>
  <c r="K3983" i="27"/>
  <c r="K3984" i="27"/>
  <c r="K3985" i="27"/>
  <c r="K3986" i="27"/>
  <c r="K3987" i="27"/>
  <c r="K3988" i="27"/>
  <c r="K3989" i="27"/>
  <c r="K3990" i="27"/>
  <c r="K3991" i="27"/>
  <c r="K3992" i="27"/>
  <c r="K3993" i="27"/>
  <c r="K3994" i="27"/>
  <c r="K3995" i="27"/>
  <c r="K3996" i="27"/>
  <c r="K3997" i="27"/>
  <c r="K3998" i="27"/>
  <c r="K3999" i="27"/>
  <c r="K4000" i="27"/>
  <c r="K4001" i="27"/>
  <c r="K4002" i="27"/>
  <c r="K4003" i="27"/>
  <c r="K4004" i="27"/>
  <c r="K4005" i="27"/>
  <c r="K4006" i="27"/>
  <c r="K4007" i="27"/>
  <c r="K4008" i="27"/>
  <c r="K4009" i="27"/>
  <c r="K4010" i="27"/>
  <c r="K4011" i="27"/>
  <c r="K4012" i="27"/>
  <c r="K4013" i="27"/>
  <c r="K4014" i="27"/>
  <c r="K4015" i="27"/>
  <c r="K4016" i="27"/>
  <c r="K4017" i="27"/>
  <c r="K4018" i="27"/>
  <c r="K4019" i="27"/>
  <c r="K4020" i="27"/>
  <c r="K4021" i="27"/>
  <c r="K4022" i="27"/>
  <c r="K4023" i="27"/>
  <c r="K4024" i="27"/>
  <c r="K4025" i="27"/>
  <c r="K4026" i="27"/>
  <c r="K4027" i="27"/>
  <c r="K4028" i="27"/>
  <c r="K4029" i="27"/>
  <c r="K4030" i="27"/>
  <c r="K4031" i="27"/>
  <c r="K4032" i="27"/>
  <c r="K4033" i="27"/>
  <c r="K4034" i="27"/>
  <c r="K4035" i="27"/>
  <c r="K4036" i="27"/>
  <c r="K4037" i="27"/>
  <c r="K4038" i="27"/>
  <c r="K4039" i="27"/>
  <c r="K4040" i="27"/>
  <c r="K4041" i="27"/>
  <c r="K4042" i="27"/>
  <c r="K4043" i="27"/>
  <c r="K4044" i="27"/>
  <c r="K4045" i="27"/>
  <c r="K4046" i="27"/>
  <c r="K4047" i="27"/>
  <c r="K4048" i="27"/>
  <c r="K4049" i="27"/>
  <c r="K4050" i="27"/>
  <c r="K4051" i="27"/>
  <c r="K4052" i="27"/>
  <c r="K4053" i="27"/>
  <c r="K4054" i="27"/>
  <c r="K4055" i="27"/>
  <c r="K4056" i="27"/>
  <c r="K4057" i="27"/>
  <c r="K4058" i="27"/>
  <c r="K4059" i="27"/>
  <c r="K4060" i="27"/>
  <c r="K4061" i="27"/>
  <c r="K4062" i="27"/>
  <c r="K4063" i="27"/>
  <c r="K4064" i="27"/>
  <c r="K4065" i="27"/>
  <c r="K4066" i="27"/>
  <c r="K4067" i="27"/>
  <c r="K4068" i="27"/>
  <c r="K4069" i="27"/>
  <c r="K4070" i="27"/>
  <c r="K4071" i="27"/>
  <c r="K4072" i="27"/>
  <c r="K4073" i="27"/>
  <c r="K4074" i="27"/>
  <c r="K4075" i="27"/>
  <c r="K4076" i="27"/>
  <c r="K4077" i="27"/>
  <c r="K4078" i="27"/>
  <c r="K4079" i="27"/>
  <c r="K4080" i="27"/>
  <c r="K4081" i="27"/>
  <c r="K4082" i="27"/>
  <c r="K4083" i="27"/>
  <c r="K4084" i="27"/>
  <c r="K4085" i="27"/>
  <c r="K4086" i="27"/>
  <c r="K4087" i="27"/>
  <c r="K4088" i="27"/>
  <c r="K4089" i="27"/>
  <c r="K4090" i="27"/>
  <c r="K4091" i="27"/>
  <c r="K4092" i="27"/>
  <c r="K4093" i="27"/>
  <c r="K4094" i="27"/>
  <c r="K4095" i="27"/>
  <c r="K4096" i="27"/>
  <c r="K4097" i="27"/>
  <c r="K4098" i="27"/>
  <c r="K4099" i="27"/>
  <c r="K4100" i="27"/>
  <c r="K4101" i="27"/>
  <c r="K4102" i="27"/>
  <c r="K4103" i="27"/>
  <c r="K4104" i="27"/>
  <c r="K4105" i="27"/>
  <c r="K4106" i="27"/>
  <c r="K4107" i="27"/>
  <c r="K4108" i="27"/>
  <c r="K4109" i="27"/>
  <c r="K4110" i="27"/>
  <c r="K4111" i="27"/>
  <c r="K4112" i="27"/>
  <c r="K4113" i="27"/>
  <c r="K4114" i="27"/>
  <c r="K4115" i="27"/>
  <c r="K4116" i="27"/>
  <c r="K4117" i="27"/>
  <c r="K4118" i="27"/>
  <c r="K4119" i="27"/>
  <c r="K4120" i="27"/>
  <c r="K4121" i="27"/>
  <c r="K4122" i="27"/>
  <c r="K4123" i="27"/>
  <c r="K4124" i="27"/>
  <c r="K4125" i="27"/>
  <c r="K4126" i="27"/>
  <c r="K4127" i="27"/>
  <c r="K4128" i="27"/>
  <c r="K4129" i="27"/>
  <c r="K4130" i="27"/>
  <c r="K4131" i="27"/>
  <c r="K4132" i="27"/>
  <c r="K4133" i="27"/>
  <c r="K4134" i="27"/>
  <c r="K4135" i="27"/>
  <c r="K4136" i="27"/>
  <c r="K4137" i="27"/>
  <c r="K4138" i="27"/>
  <c r="K4139" i="27"/>
  <c r="K4140" i="27"/>
  <c r="K4141" i="27"/>
  <c r="K4142" i="27"/>
  <c r="K4143" i="27"/>
  <c r="K4144" i="27"/>
  <c r="K4145" i="27"/>
  <c r="K4146" i="27"/>
  <c r="K4147" i="27"/>
  <c r="K4148" i="27"/>
  <c r="K4149" i="27"/>
  <c r="K4150" i="27"/>
  <c r="K4151" i="27"/>
  <c r="K4152" i="27"/>
  <c r="K4153" i="27"/>
  <c r="K4154" i="27"/>
  <c r="K4155" i="27"/>
  <c r="K4156" i="27"/>
  <c r="K4157" i="27"/>
  <c r="K4158" i="27"/>
  <c r="K4159" i="27"/>
  <c r="K4160" i="27"/>
  <c r="K4161" i="27"/>
  <c r="K4162" i="27"/>
  <c r="K4163" i="27"/>
  <c r="K4164" i="27"/>
  <c r="K4165" i="27"/>
  <c r="K4166" i="27"/>
  <c r="K4167" i="27"/>
  <c r="K4168" i="27"/>
  <c r="K4169" i="27"/>
  <c r="K4170" i="27"/>
  <c r="K4171" i="27"/>
  <c r="K4172" i="27"/>
  <c r="K4173" i="27"/>
  <c r="K4174" i="27"/>
  <c r="K4175" i="27"/>
  <c r="K4176" i="27"/>
  <c r="K4177" i="27"/>
  <c r="K4178" i="27"/>
  <c r="K4179" i="27"/>
  <c r="K4180" i="27"/>
  <c r="K4181" i="27"/>
  <c r="K4182" i="27"/>
  <c r="K4183" i="27"/>
  <c r="K4184" i="27"/>
  <c r="K4185" i="27"/>
  <c r="K4186" i="27"/>
  <c r="K4187" i="27"/>
  <c r="K4188" i="27"/>
  <c r="K4189" i="27"/>
  <c r="K4190" i="27"/>
  <c r="K4191" i="27"/>
  <c r="K4192" i="27"/>
  <c r="K4193" i="27"/>
  <c r="K4194" i="27"/>
  <c r="K4195" i="27"/>
  <c r="K4196" i="27"/>
  <c r="K4197" i="27"/>
  <c r="K4198" i="27"/>
  <c r="K4199" i="27"/>
  <c r="K4200" i="27"/>
  <c r="K4201" i="27"/>
  <c r="K4202" i="27"/>
  <c r="K4203" i="27"/>
  <c r="K4204" i="27"/>
  <c r="K4205" i="27"/>
  <c r="K4206" i="27"/>
  <c r="K4207" i="27"/>
  <c r="K4208" i="27"/>
  <c r="K4209" i="27"/>
  <c r="K4210" i="27"/>
  <c r="K4211" i="27"/>
  <c r="K4212" i="27"/>
  <c r="K4213" i="27"/>
  <c r="K4214" i="27"/>
  <c r="K4215" i="27"/>
  <c r="K4216" i="27"/>
  <c r="K4217" i="27"/>
  <c r="K4218" i="27"/>
  <c r="K4219" i="27"/>
  <c r="K4220" i="27"/>
  <c r="K4221" i="27"/>
  <c r="K4222" i="27"/>
  <c r="K4223" i="27"/>
  <c r="K4224" i="27"/>
  <c r="K4225" i="27"/>
  <c r="K4226" i="27"/>
  <c r="K4227" i="27"/>
  <c r="K4228" i="27"/>
  <c r="K4229" i="27"/>
  <c r="K4230" i="27"/>
  <c r="K4231" i="27"/>
  <c r="K4232" i="27"/>
  <c r="K4233" i="27"/>
  <c r="K4234" i="27"/>
  <c r="K4235" i="27"/>
  <c r="K4236" i="27"/>
  <c r="K4237" i="27"/>
  <c r="K4238" i="27"/>
  <c r="K4239" i="27"/>
  <c r="K4240" i="27"/>
  <c r="K4241" i="27"/>
  <c r="K4242" i="27"/>
  <c r="K4243" i="27"/>
  <c r="K4244" i="27"/>
  <c r="K4245" i="27"/>
  <c r="K4246" i="27"/>
  <c r="K4247" i="27"/>
  <c r="K4248" i="27"/>
  <c r="K4249" i="27"/>
  <c r="K4250" i="27"/>
  <c r="K4251" i="27"/>
  <c r="K4252" i="27"/>
  <c r="K4253" i="27"/>
  <c r="K4254" i="27"/>
  <c r="K4255" i="27"/>
  <c r="K4256" i="27"/>
  <c r="K4257" i="27"/>
  <c r="K4258" i="27"/>
  <c r="K4259" i="27"/>
  <c r="K4260" i="27"/>
  <c r="K4261" i="27"/>
  <c r="K4262" i="27"/>
  <c r="K4263" i="27"/>
  <c r="K4264" i="27"/>
  <c r="K4265" i="27"/>
  <c r="K4266" i="27"/>
  <c r="K4267" i="27"/>
  <c r="K4268" i="27"/>
  <c r="K4269" i="27"/>
  <c r="K4270" i="27"/>
  <c r="K4271" i="27"/>
  <c r="K4272" i="27"/>
  <c r="K4273" i="27"/>
  <c r="K4274" i="27"/>
  <c r="K4275" i="27"/>
  <c r="K4276" i="27"/>
  <c r="K4277" i="27"/>
  <c r="K4278" i="27"/>
  <c r="K4279" i="27"/>
  <c r="K4280" i="27"/>
  <c r="K4281" i="27"/>
  <c r="K4282" i="27"/>
  <c r="K4283" i="27"/>
  <c r="K4284" i="27"/>
  <c r="K4285" i="27"/>
  <c r="K4286" i="27"/>
  <c r="K4287" i="27"/>
  <c r="K4288" i="27"/>
  <c r="K4289" i="27"/>
  <c r="K4290" i="27"/>
  <c r="K4291" i="27"/>
  <c r="K4292" i="27"/>
  <c r="K4293" i="27"/>
  <c r="K4294" i="27"/>
  <c r="K4295" i="27"/>
  <c r="K4296" i="27"/>
  <c r="K4297" i="27"/>
  <c r="K4298" i="27"/>
  <c r="K4299" i="27"/>
  <c r="K4300" i="27"/>
  <c r="K4301" i="27"/>
  <c r="K4302" i="27"/>
  <c r="K4303" i="27"/>
  <c r="K4304" i="27"/>
  <c r="K4305" i="27"/>
  <c r="K4306" i="27"/>
  <c r="K4307" i="27"/>
  <c r="K4308" i="27"/>
  <c r="K4309" i="27"/>
  <c r="K4310" i="27"/>
  <c r="K4311" i="27"/>
  <c r="K4312" i="27"/>
  <c r="K4313" i="27"/>
  <c r="K4314" i="27"/>
  <c r="K4315" i="27"/>
  <c r="K4316" i="27"/>
  <c r="K4317" i="27"/>
  <c r="K4318" i="27"/>
  <c r="K4319" i="27"/>
  <c r="K4320" i="27"/>
  <c r="K4321" i="27"/>
  <c r="K4322" i="27"/>
  <c r="K4323" i="27"/>
  <c r="K4324" i="27"/>
  <c r="K4325" i="27"/>
  <c r="K4326" i="27"/>
  <c r="K4327" i="27"/>
  <c r="K4328" i="27"/>
  <c r="K4329" i="27"/>
  <c r="K4330" i="27"/>
  <c r="K4331" i="27"/>
  <c r="K4332" i="27"/>
  <c r="K4333" i="27"/>
  <c r="K4334" i="27"/>
  <c r="K4335" i="27"/>
  <c r="K4336" i="27"/>
  <c r="K4337" i="27"/>
  <c r="K4338" i="27"/>
  <c r="K4339" i="27"/>
  <c r="K4340" i="27"/>
  <c r="K4341" i="27"/>
  <c r="K4342" i="27"/>
  <c r="K4343" i="27"/>
  <c r="K4344" i="27"/>
  <c r="K4345" i="27"/>
  <c r="K4346" i="27"/>
  <c r="K4347" i="27"/>
  <c r="K4348" i="27"/>
  <c r="K4349" i="27"/>
  <c r="K4350" i="27"/>
  <c r="K4351" i="27"/>
  <c r="K4352" i="27"/>
  <c r="K4353" i="27"/>
  <c r="K4354" i="27"/>
  <c r="K4355" i="27"/>
  <c r="K4356" i="27"/>
  <c r="K4357" i="27"/>
  <c r="K4358" i="27"/>
  <c r="K4359" i="27"/>
  <c r="K4360" i="27"/>
  <c r="K4361" i="27"/>
  <c r="K4362" i="27"/>
  <c r="K4363" i="27"/>
  <c r="K4364" i="27"/>
  <c r="K4365" i="27"/>
  <c r="K4366" i="27"/>
  <c r="K4367" i="27"/>
  <c r="K4368" i="27"/>
  <c r="K4369" i="27"/>
  <c r="K4370" i="27"/>
  <c r="K4371" i="27"/>
  <c r="K4372" i="27"/>
  <c r="K4373" i="27"/>
  <c r="K4374" i="27"/>
  <c r="K4375" i="27"/>
  <c r="K4376" i="27"/>
  <c r="K4377" i="27"/>
  <c r="K4378" i="27"/>
  <c r="K4379" i="27"/>
  <c r="K4380" i="27"/>
  <c r="K4381" i="27"/>
  <c r="K4382" i="27"/>
  <c r="K4383" i="27"/>
  <c r="K4384" i="27"/>
  <c r="K4385" i="27"/>
  <c r="K4386" i="27"/>
  <c r="K4387" i="27"/>
  <c r="K4388" i="27"/>
  <c r="K4389" i="27"/>
  <c r="K4390" i="27"/>
  <c r="K4391" i="27"/>
  <c r="K4392" i="27"/>
  <c r="K4393" i="27"/>
  <c r="K4394" i="27"/>
  <c r="K4395" i="27"/>
  <c r="K4396" i="27"/>
  <c r="K4397" i="27"/>
  <c r="K4398" i="27"/>
  <c r="K4399" i="27"/>
  <c r="K4400" i="27"/>
  <c r="K4401" i="27"/>
  <c r="K4402" i="27"/>
  <c r="K4403" i="27"/>
  <c r="K4404" i="27"/>
  <c r="K4405" i="27"/>
  <c r="K4406" i="27"/>
  <c r="K4407" i="27"/>
  <c r="K4408" i="27"/>
  <c r="K4409" i="27"/>
  <c r="K4410" i="27"/>
  <c r="K4411" i="27"/>
  <c r="K4412" i="27"/>
  <c r="K4413" i="27"/>
  <c r="K4414" i="27"/>
  <c r="K4415" i="27"/>
  <c r="K4416" i="27"/>
  <c r="K4417" i="27"/>
  <c r="K4418" i="27"/>
  <c r="K4419" i="27"/>
  <c r="K4420" i="27"/>
  <c r="K4421" i="27"/>
  <c r="K4422" i="27"/>
  <c r="K4423" i="27"/>
  <c r="K4424" i="27"/>
  <c r="K4425" i="27"/>
  <c r="K4426" i="27"/>
  <c r="K4427" i="27"/>
  <c r="K4428" i="27"/>
  <c r="K4429" i="27"/>
  <c r="K4430" i="27"/>
  <c r="K4431" i="27"/>
  <c r="K4432" i="27"/>
  <c r="K4433" i="27"/>
  <c r="K4434" i="27"/>
  <c r="K4435" i="27"/>
  <c r="K4436" i="27"/>
  <c r="K4437" i="27"/>
  <c r="K4438" i="27"/>
  <c r="K4439" i="27"/>
  <c r="K4440" i="27"/>
  <c r="K4441" i="27"/>
  <c r="K4442" i="27"/>
  <c r="K4443" i="27"/>
  <c r="K4444" i="27"/>
  <c r="K4445" i="27"/>
  <c r="K4446" i="27"/>
  <c r="K4447" i="27"/>
  <c r="K4448" i="27"/>
  <c r="K4449" i="27"/>
  <c r="K4450" i="27"/>
  <c r="K4451" i="27"/>
  <c r="K4452" i="27"/>
  <c r="K4453" i="27"/>
  <c r="K4454" i="27"/>
  <c r="K4455" i="27"/>
  <c r="K4456" i="27"/>
  <c r="K4457" i="27"/>
  <c r="K4458" i="27"/>
  <c r="K4459" i="27"/>
  <c r="K4460" i="27"/>
  <c r="K4461" i="27"/>
  <c r="K4462" i="27"/>
  <c r="K4463" i="27"/>
  <c r="K4464" i="27"/>
  <c r="K4465" i="27"/>
  <c r="K4466" i="27"/>
  <c r="K4467" i="27"/>
  <c r="K4468" i="27"/>
  <c r="K4469" i="27"/>
  <c r="K4470" i="27"/>
  <c r="K4471" i="27"/>
  <c r="K4472" i="27"/>
  <c r="K4473" i="27"/>
  <c r="K4474" i="27"/>
  <c r="K4475" i="27"/>
  <c r="K4476" i="27"/>
  <c r="K4477" i="27"/>
  <c r="K4478" i="27"/>
  <c r="K4479" i="27"/>
  <c r="K4480" i="27"/>
  <c r="K4481" i="27"/>
  <c r="K4482" i="27"/>
  <c r="K4483" i="27"/>
  <c r="K4484" i="27"/>
  <c r="K4485" i="27"/>
  <c r="K4486" i="27"/>
  <c r="K4487" i="27"/>
  <c r="K4488" i="27"/>
  <c r="K4489" i="27"/>
  <c r="K4490" i="27"/>
  <c r="K4491" i="27"/>
  <c r="K4492" i="27"/>
  <c r="K4493" i="27"/>
  <c r="K4494" i="27"/>
  <c r="K4495" i="27"/>
  <c r="K4496" i="27"/>
  <c r="K4497" i="27"/>
  <c r="K4498" i="27"/>
  <c r="K4499" i="27"/>
  <c r="K4500" i="27"/>
  <c r="K4501" i="27"/>
  <c r="K4502" i="27"/>
  <c r="K4503" i="27"/>
  <c r="K4504" i="27"/>
  <c r="K4505" i="27"/>
  <c r="K4506" i="27"/>
  <c r="K4507" i="27"/>
  <c r="K4508" i="27"/>
  <c r="K4509" i="27"/>
  <c r="K4510" i="27"/>
  <c r="K4511" i="27"/>
  <c r="K4512" i="27"/>
  <c r="K4513" i="27"/>
  <c r="K4514" i="27"/>
  <c r="K4515" i="27"/>
  <c r="K4516" i="27"/>
  <c r="K4517" i="27"/>
  <c r="K4518" i="27"/>
  <c r="K4519" i="27"/>
  <c r="K4520" i="27"/>
  <c r="K4521" i="27"/>
  <c r="K4522" i="27"/>
  <c r="K4523" i="27"/>
  <c r="K4524" i="27"/>
  <c r="K4525" i="27"/>
  <c r="K4526" i="27"/>
  <c r="K4527" i="27"/>
  <c r="K4528" i="27"/>
  <c r="K4529" i="27"/>
  <c r="K4530" i="27"/>
  <c r="K4531" i="27"/>
  <c r="K4532" i="27"/>
  <c r="K4533" i="27"/>
  <c r="K4534" i="27"/>
  <c r="K4535" i="27"/>
  <c r="K4536" i="27"/>
  <c r="K4537" i="27"/>
  <c r="K4538" i="27"/>
  <c r="K4539" i="27"/>
  <c r="K4540" i="27"/>
  <c r="K4541" i="27"/>
  <c r="K4542" i="27"/>
  <c r="K4543" i="27"/>
  <c r="K4544" i="27"/>
  <c r="K4545" i="27"/>
  <c r="K4546" i="27"/>
  <c r="K4547" i="27"/>
  <c r="K4548" i="27"/>
  <c r="K4549" i="27"/>
  <c r="K4550" i="27"/>
  <c r="K4551" i="27"/>
  <c r="K4552" i="27"/>
  <c r="K4553" i="27"/>
  <c r="K4554" i="27"/>
  <c r="K4555" i="27"/>
  <c r="K4556" i="27"/>
  <c r="K4557" i="27"/>
  <c r="K4558" i="27"/>
  <c r="K4559" i="27"/>
  <c r="K4560" i="27"/>
  <c r="K4561" i="27"/>
  <c r="K4562" i="27"/>
  <c r="K4563" i="27"/>
  <c r="K4564" i="27"/>
  <c r="K4565" i="27"/>
  <c r="K4566" i="27"/>
  <c r="K4567" i="27"/>
  <c r="K4568" i="27"/>
  <c r="K4569" i="27"/>
  <c r="K4570" i="27"/>
  <c r="K4571" i="27"/>
  <c r="K4572" i="27"/>
  <c r="K4573" i="27"/>
  <c r="K4574" i="27"/>
  <c r="K4575" i="27"/>
  <c r="K4576" i="27"/>
  <c r="K4577" i="27"/>
  <c r="K4578" i="27"/>
  <c r="K4579" i="27"/>
  <c r="K4580" i="27"/>
  <c r="K4581" i="27"/>
  <c r="K4582" i="27"/>
  <c r="K4583" i="27"/>
  <c r="K4584" i="27"/>
  <c r="K4585" i="27"/>
  <c r="K4586" i="27"/>
  <c r="K4587" i="27"/>
  <c r="K4588" i="27"/>
  <c r="K4589" i="27"/>
  <c r="K4590" i="27"/>
  <c r="K4591" i="27"/>
  <c r="K4592" i="27"/>
  <c r="K4593" i="27"/>
  <c r="K4594" i="27"/>
  <c r="K4595" i="27"/>
  <c r="K4596" i="27"/>
  <c r="K4597" i="27"/>
  <c r="K4598" i="27"/>
  <c r="K4599" i="27"/>
  <c r="K4600" i="27"/>
  <c r="K4601" i="27"/>
  <c r="K4602" i="27"/>
  <c r="K4603" i="27"/>
  <c r="K4604" i="27"/>
  <c r="K4605" i="27"/>
  <c r="K4606" i="27"/>
  <c r="K4607" i="27"/>
  <c r="K4608" i="27"/>
  <c r="K4609" i="27"/>
  <c r="K4610" i="27"/>
  <c r="K4611" i="27"/>
  <c r="K4612" i="27"/>
  <c r="K4613" i="27"/>
  <c r="K4614" i="27"/>
  <c r="K4615" i="27"/>
  <c r="K4616" i="27"/>
  <c r="K4617" i="27"/>
  <c r="K4618" i="27"/>
  <c r="K4619" i="27"/>
  <c r="K4620" i="27"/>
  <c r="K4621" i="27"/>
  <c r="K4622" i="27"/>
  <c r="K4623" i="27"/>
  <c r="K4624" i="27"/>
  <c r="K4625" i="27"/>
  <c r="K4626" i="27"/>
  <c r="K4627" i="27"/>
  <c r="K4628" i="27"/>
  <c r="K4629" i="27"/>
  <c r="K4630" i="27"/>
  <c r="K4631" i="27"/>
  <c r="K4632" i="27"/>
  <c r="K4633" i="27"/>
  <c r="K4634" i="27"/>
  <c r="K4635" i="27"/>
  <c r="K4636" i="27"/>
  <c r="K4637" i="27"/>
  <c r="K4638" i="27"/>
  <c r="K4639" i="27"/>
  <c r="K4640" i="27"/>
  <c r="K4641" i="27"/>
  <c r="K4642" i="27"/>
  <c r="K4643" i="27"/>
  <c r="K4644" i="27"/>
  <c r="K4645" i="27"/>
  <c r="K4646" i="27"/>
  <c r="K4647" i="27"/>
  <c r="K4648" i="27"/>
  <c r="K4649" i="27"/>
  <c r="K4650" i="27"/>
  <c r="K4651" i="27"/>
  <c r="K4652" i="27"/>
  <c r="K4653" i="27"/>
  <c r="K4654" i="27"/>
  <c r="K4655" i="27"/>
  <c r="K4656" i="27"/>
  <c r="K4657" i="27"/>
  <c r="K4658" i="27"/>
  <c r="K4659" i="27"/>
  <c r="K4660" i="27"/>
  <c r="K4661" i="27"/>
  <c r="K4662" i="27"/>
  <c r="K4663" i="27"/>
  <c r="K4664" i="27"/>
  <c r="K4665" i="27"/>
  <c r="K4666" i="27"/>
  <c r="K4667" i="27"/>
  <c r="K4668" i="27"/>
  <c r="K4669" i="27"/>
  <c r="K4670" i="27"/>
  <c r="K4671" i="27"/>
  <c r="K4672" i="27"/>
  <c r="K4673" i="27"/>
  <c r="K4674" i="27"/>
  <c r="K4675" i="27"/>
  <c r="K4676" i="27"/>
  <c r="K4677" i="27"/>
  <c r="K4678" i="27"/>
  <c r="K4679" i="27"/>
  <c r="K4680" i="27"/>
  <c r="K4681" i="27"/>
  <c r="K4682" i="27"/>
  <c r="K4683" i="27"/>
  <c r="K4684" i="27"/>
  <c r="K4685" i="27"/>
  <c r="K4686" i="27"/>
  <c r="K4687" i="27"/>
  <c r="K4688" i="27"/>
  <c r="K4689" i="27"/>
  <c r="K4690" i="27"/>
  <c r="K4691" i="27"/>
  <c r="K4692" i="27"/>
  <c r="K4693" i="27"/>
  <c r="K4694" i="27"/>
  <c r="K4695" i="27"/>
  <c r="K4696" i="27"/>
  <c r="K4697" i="27"/>
  <c r="K4698" i="27"/>
  <c r="K4699" i="27"/>
  <c r="K4700" i="27"/>
  <c r="K4701" i="27"/>
  <c r="K4702" i="27"/>
  <c r="K4703" i="27"/>
  <c r="K4704" i="27"/>
  <c r="K4705" i="27"/>
  <c r="K4706" i="27"/>
  <c r="K4707" i="27"/>
  <c r="K4708" i="27"/>
  <c r="K4709" i="27"/>
  <c r="K4710" i="27"/>
  <c r="K4711" i="27"/>
  <c r="K4712" i="27"/>
  <c r="K4713" i="27"/>
  <c r="K4714" i="27"/>
  <c r="K4715" i="27"/>
  <c r="K4716" i="27"/>
  <c r="K4717" i="27"/>
  <c r="K4718" i="27"/>
  <c r="K4719" i="27"/>
  <c r="K4720" i="27"/>
  <c r="K4721" i="27"/>
  <c r="K4722" i="27"/>
  <c r="K4723" i="27"/>
  <c r="K4724" i="27"/>
  <c r="K4725" i="27"/>
  <c r="K4726" i="27"/>
  <c r="K4727" i="27"/>
  <c r="K4728" i="27"/>
  <c r="K4729" i="27"/>
  <c r="K4730" i="27"/>
  <c r="K4731" i="27"/>
  <c r="K4732" i="27"/>
  <c r="K4733" i="27"/>
  <c r="K4734" i="27"/>
  <c r="K4735" i="27"/>
  <c r="K4736" i="27"/>
  <c r="K4737" i="27"/>
  <c r="K4738" i="27"/>
  <c r="K4739" i="27"/>
  <c r="K4740" i="27"/>
  <c r="K4741" i="27"/>
  <c r="K4742" i="27"/>
  <c r="K4743" i="27"/>
  <c r="K4744" i="27"/>
  <c r="K4745" i="27"/>
  <c r="K4746" i="27"/>
  <c r="K4747" i="27"/>
  <c r="K4748" i="27"/>
  <c r="K4749" i="27"/>
  <c r="K4750" i="27"/>
  <c r="K4751" i="27"/>
  <c r="K4752" i="27"/>
  <c r="K4753" i="27"/>
  <c r="K4754" i="27"/>
  <c r="K4755" i="27"/>
  <c r="K4756" i="27"/>
  <c r="K4757" i="27"/>
  <c r="K4758" i="27"/>
  <c r="K4759" i="27"/>
  <c r="K4760" i="27"/>
  <c r="K4761" i="27"/>
  <c r="K4762" i="27"/>
  <c r="K4763" i="27"/>
  <c r="K4764" i="27"/>
  <c r="K4765" i="27"/>
  <c r="K4766" i="27"/>
  <c r="K4767" i="27"/>
  <c r="K4768" i="27"/>
  <c r="K4769" i="27"/>
  <c r="K4770" i="27"/>
  <c r="K4771" i="27"/>
  <c r="K4772" i="27"/>
  <c r="K4773" i="27"/>
  <c r="K4774" i="27"/>
  <c r="K4775" i="27"/>
  <c r="K4776" i="27"/>
  <c r="K4777" i="27"/>
  <c r="K4778" i="27"/>
  <c r="K4779" i="27"/>
  <c r="K4780" i="27"/>
  <c r="K4781" i="27"/>
  <c r="K4782" i="27"/>
  <c r="K4783" i="27"/>
  <c r="K4784" i="27"/>
  <c r="K4785" i="27"/>
  <c r="K4786" i="27"/>
  <c r="K4787" i="27"/>
  <c r="K4788" i="27"/>
  <c r="K4789" i="27"/>
  <c r="K4790" i="27"/>
  <c r="K4791" i="27"/>
  <c r="K4792" i="27"/>
  <c r="K4793" i="27"/>
  <c r="K4794" i="27"/>
  <c r="K4795" i="27"/>
  <c r="K4796" i="27"/>
  <c r="K4797" i="27"/>
  <c r="K4798" i="27"/>
  <c r="K4799" i="27"/>
  <c r="K1" i="27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G1002" i="27"/>
  <c r="G1003" i="27"/>
  <c r="G1004" i="27"/>
  <c r="G1005" i="27"/>
  <c r="G1006" i="27"/>
  <c r="G1007" i="27"/>
  <c r="G1008" i="27"/>
  <c r="G1009" i="27"/>
  <c r="G1010" i="27"/>
  <c r="G1011" i="27"/>
  <c r="G1012" i="27"/>
  <c r="G1013" i="27"/>
  <c r="G1014" i="27"/>
  <c r="G1015" i="27"/>
  <c r="G1016" i="27"/>
  <c r="G1017" i="27"/>
  <c r="G1018" i="27"/>
  <c r="G1019" i="27"/>
  <c r="G1020" i="27"/>
  <c r="G1021" i="27"/>
  <c r="G1022" i="27"/>
  <c r="G1023" i="27"/>
  <c r="G1024" i="27"/>
  <c r="G1025" i="27"/>
  <c r="G1026" i="27"/>
  <c r="G1027" i="27"/>
  <c r="G1028" i="27"/>
  <c r="G1029" i="27"/>
  <c r="G1030" i="27"/>
  <c r="G1031" i="27"/>
  <c r="G1032" i="27"/>
  <c r="G1033" i="27"/>
  <c r="G1034" i="27"/>
  <c r="G1035" i="27"/>
  <c r="G1036" i="27"/>
  <c r="G1037" i="27"/>
  <c r="G1038" i="27"/>
  <c r="G1039" i="27"/>
  <c r="G1040" i="27"/>
  <c r="G1041" i="27"/>
  <c r="G1042" i="27"/>
  <c r="G1043" i="27"/>
  <c r="G1044" i="27"/>
  <c r="G1045" i="27"/>
  <c r="G1046" i="27"/>
  <c r="G1047" i="27"/>
  <c r="G1048" i="27"/>
  <c r="G1049" i="27"/>
  <c r="G1050" i="27"/>
  <c r="G1051" i="27"/>
  <c r="G1052" i="27"/>
  <c r="G1053" i="27"/>
  <c r="G1054" i="27"/>
  <c r="G1055" i="27"/>
  <c r="G1056" i="27"/>
  <c r="G1057" i="27"/>
  <c r="G1058" i="27"/>
  <c r="G1059" i="27"/>
  <c r="G1060" i="27"/>
  <c r="G1061" i="27"/>
  <c r="G1062" i="27"/>
  <c r="G1063" i="27"/>
  <c r="G1064" i="27"/>
  <c r="G1065" i="27"/>
  <c r="G1066" i="27"/>
  <c r="G1067" i="27"/>
  <c r="G1068" i="27"/>
  <c r="G1069" i="27"/>
  <c r="G1070" i="27"/>
  <c r="G1071" i="27"/>
  <c r="G1072" i="27"/>
  <c r="G1073" i="27"/>
  <c r="G1074" i="27"/>
  <c r="G1075" i="27"/>
  <c r="G1076" i="27"/>
  <c r="G1077" i="27"/>
  <c r="G1078" i="27"/>
  <c r="G1079" i="27"/>
  <c r="G1080" i="27"/>
  <c r="G1081" i="27"/>
  <c r="G1082" i="27"/>
  <c r="G1083" i="27"/>
  <c r="G1084" i="27"/>
  <c r="G1085" i="27"/>
  <c r="G1086" i="27"/>
  <c r="G1087" i="27"/>
  <c r="G1088" i="27"/>
  <c r="G1089" i="27"/>
  <c r="G1090" i="27"/>
  <c r="G1091" i="27"/>
  <c r="G1092" i="27"/>
  <c r="G1093" i="27"/>
  <c r="G1094" i="27"/>
  <c r="G1095" i="27"/>
  <c r="G1096" i="27"/>
  <c r="G1097" i="27"/>
  <c r="G1098" i="27"/>
  <c r="G1099" i="27"/>
  <c r="G1100" i="27"/>
  <c r="G1101" i="27"/>
  <c r="G1102" i="27"/>
  <c r="G1103" i="27"/>
  <c r="G1104" i="27"/>
  <c r="G1105" i="27"/>
  <c r="G1106" i="27"/>
  <c r="G1107" i="27"/>
  <c r="G1108" i="27"/>
  <c r="G1109" i="27"/>
  <c r="G1110" i="27"/>
  <c r="G1111" i="27"/>
  <c r="G1112" i="27"/>
  <c r="G1113" i="27"/>
  <c r="G1114" i="27"/>
  <c r="G1115" i="27"/>
  <c r="G1116" i="27"/>
  <c r="G1117" i="27"/>
  <c r="G1118" i="27"/>
  <c r="G1119" i="27"/>
  <c r="G1120" i="27"/>
  <c r="G1121" i="27"/>
  <c r="G1122" i="27"/>
  <c r="G1123" i="27"/>
  <c r="G1124" i="27"/>
  <c r="G1125" i="27"/>
  <c r="G1126" i="27"/>
  <c r="G1127" i="27"/>
  <c r="G1128" i="27"/>
  <c r="G1129" i="27"/>
  <c r="G1130" i="27"/>
  <c r="G1131" i="27"/>
  <c r="G1132" i="27"/>
  <c r="G1133" i="27"/>
  <c r="G1134" i="27"/>
  <c r="G1135" i="27"/>
  <c r="G1136" i="27"/>
  <c r="G1137" i="27"/>
  <c r="G1138" i="27"/>
  <c r="G1139" i="27"/>
  <c r="G1140" i="27"/>
  <c r="G1141" i="27"/>
  <c r="G1142" i="27"/>
  <c r="G1143" i="27"/>
  <c r="G1144" i="27"/>
  <c r="G1145" i="27"/>
  <c r="G1146" i="27"/>
  <c r="G1147" i="27"/>
  <c r="G1148" i="27"/>
  <c r="G1149" i="27"/>
  <c r="G1150" i="27"/>
  <c r="G1151" i="27"/>
  <c r="G1152" i="27"/>
  <c r="G1153" i="27"/>
  <c r="G1154" i="27"/>
  <c r="G1155" i="27"/>
  <c r="G1156" i="27"/>
  <c r="G1157" i="27"/>
  <c r="G1158" i="27"/>
  <c r="G1159" i="27"/>
  <c r="G1160" i="27"/>
  <c r="G1161" i="27"/>
  <c r="G1162" i="27"/>
  <c r="G1163" i="27"/>
  <c r="G1164" i="27"/>
  <c r="G1165" i="27"/>
  <c r="G1166" i="27"/>
  <c r="G1167" i="27"/>
  <c r="G1168" i="27"/>
  <c r="G1169" i="27"/>
  <c r="G1170" i="27"/>
  <c r="G1171" i="27"/>
  <c r="G1172" i="27"/>
  <c r="G1173" i="27"/>
  <c r="G1174" i="27"/>
  <c r="G1175" i="27"/>
  <c r="G1176" i="27"/>
  <c r="G1177" i="27"/>
  <c r="G1178" i="27"/>
  <c r="G1179" i="27"/>
  <c r="G1180" i="27"/>
  <c r="G1181" i="27"/>
  <c r="G1182" i="27"/>
  <c r="G1183" i="27"/>
  <c r="G1184" i="27"/>
  <c r="G1185" i="27"/>
  <c r="G1186" i="27"/>
  <c r="G1187" i="27"/>
  <c r="G1188" i="27"/>
  <c r="G1189" i="27"/>
  <c r="G1190" i="27"/>
  <c r="G1191" i="27"/>
  <c r="G1192" i="27"/>
  <c r="G1193" i="27"/>
  <c r="G1194" i="27"/>
  <c r="G1195" i="27"/>
  <c r="G1196" i="27"/>
  <c r="G1197" i="27"/>
  <c r="G1198" i="27"/>
  <c r="G1199" i="27"/>
  <c r="G1200" i="27"/>
  <c r="G1201" i="27"/>
  <c r="G1202" i="27"/>
  <c r="G1203" i="27"/>
  <c r="G1204" i="27"/>
  <c r="G1205" i="27"/>
  <c r="G1206" i="27"/>
  <c r="G1207" i="27"/>
  <c r="G1208" i="27"/>
  <c r="G1209" i="27"/>
  <c r="G1210" i="27"/>
  <c r="G1211" i="27"/>
  <c r="G1212" i="27"/>
  <c r="G1213" i="27"/>
  <c r="G1214" i="27"/>
  <c r="G1215" i="27"/>
  <c r="G1216" i="27"/>
  <c r="G1217" i="27"/>
  <c r="G1218" i="27"/>
  <c r="G1219" i="27"/>
  <c r="G1220" i="27"/>
  <c r="G1221" i="27"/>
  <c r="G1222" i="27"/>
  <c r="G1223" i="27"/>
  <c r="G1224" i="27"/>
  <c r="G1225" i="27"/>
  <c r="G1226" i="27"/>
  <c r="G1227" i="27"/>
  <c r="G1228" i="27"/>
  <c r="G1229" i="27"/>
  <c r="G1230" i="27"/>
  <c r="G1231" i="27"/>
  <c r="G1232" i="27"/>
  <c r="G1233" i="27"/>
  <c r="G1234" i="27"/>
  <c r="G1235" i="27"/>
  <c r="G1236" i="27"/>
  <c r="G1237" i="27"/>
  <c r="G1238" i="27"/>
  <c r="G1239" i="27"/>
  <c r="G1240" i="27"/>
  <c r="G1241" i="27"/>
  <c r="G1242" i="27"/>
  <c r="G1243" i="27"/>
  <c r="G1244" i="27"/>
  <c r="G1245" i="27"/>
  <c r="G1246" i="27"/>
  <c r="G1247" i="27"/>
  <c r="G1248" i="27"/>
  <c r="G1249" i="27"/>
  <c r="G1250" i="27"/>
  <c r="G1251" i="27"/>
  <c r="G1252" i="27"/>
  <c r="G1253" i="27"/>
  <c r="G1254" i="27"/>
  <c r="G1255" i="27"/>
  <c r="G1256" i="27"/>
  <c r="G1257" i="27"/>
  <c r="G1258" i="27"/>
  <c r="G1259" i="27"/>
  <c r="G1260" i="27"/>
  <c r="G1261" i="27"/>
  <c r="G1262" i="27"/>
  <c r="G1263" i="27"/>
  <c r="G1264" i="27"/>
  <c r="G1265" i="27"/>
  <c r="G1266" i="27"/>
  <c r="G1267" i="27"/>
  <c r="G1268" i="27"/>
  <c r="G1269" i="27"/>
  <c r="G1270" i="27"/>
  <c r="G1271" i="27"/>
  <c r="G1272" i="27"/>
  <c r="G1273" i="27"/>
  <c r="G1274" i="27"/>
  <c r="G1275" i="27"/>
  <c r="G1276" i="27"/>
  <c r="G1277" i="27"/>
  <c r="G1278" i="27"/>
  <c r="G1279" i="27"/>
  <c r="G1280" i="27"/>
  <c r="G1281" i="27"/>
  <c r="G1282" i="27"/>
  <c r="G1283" i="27"/>
  <c r="G1284" i="27"/>
  <c r="G1285" i="27"/>
  <c r="G1286" i="27"/>
  <c r="G1287" i="27"/>
  <c r="G1288" i="27"/>
  <c r="G1289" i="27"/>
  <c r="G1290" i="27"/>
  <c r="G1291" i="27"/>
  <c r="G1292" i="27"/>
  <c r="G1293" i="27"/>
  <c r="G1294" i="27"/>
  <c r="G1295" i="27"/>
  <c r="G1296" i="27"/>
  <c r="G1297" i="27"/>
  <c r="G1298" i="27"/>
  <c r="G1299" i="27"/>
  <c r="G1300" i="27"/>
  <c r="G1301" i="27"/>
  <c r="G1302" i="27"/>
  <c r="G1303" i="27"/>
  <c r="G1304" i="27"/>
  <c r="G1305" i="27"/>
  <c r="G1306" i="27"/>
  <c r="G1307" i="27"/>
  <c r="G1308" i="27"/>
  <c r="G1309" i="27"/>
  <c r="G1310" i="27"/>
  <c r="G1311" i="27"/>
  <c r="G1312" i="27"/>
  <c r="G1313" i="27"/>
  <c r="G1314" i="27"/>
  <c r="G1315" i="27"/>
  <c r="G1316" i="27"/>
  <c r="G1317" i="27"/>
  <c r="G1318" i="27"/>
  <c r="G1319" i="27"/>
  <c r="G1320" i="27"/>
  <c r="G1321" i="27"/>
  <c r="G1322" i="27"/>
  <c r="G1323" i="27"/>
  <c r="G1324" i="27"/>
  <c r="G1325" i="27"/>
  <c r="G1326" i="27"/>
  <c r="G1327" i="27"/>
  <c r="G1328" i="27"/>
  <c r="G1329" i="27"/>
  <c r="G1330" i="27"/>
  <c r="G1331" i="27"/>
  <c r="G1332" i="27"/>
  <c r="G1333" i="27"/>
  <c r="G1334" i="27"/>
  <c r="G1335" i="27"/>
  <c r="G1336" i="27"/>
  <c r="G1337" i="27"/>
  <c r="G1338" i="27"/>
  <c r="G1339" i="27"/>
  <c r="G1340" i="27"/>
  <c r="G1341" i="27"/>
  <c r="G1342" i="27"/>
  <c r="G1343" i="27"/>
  <c r="G1344" i="27"/>
  <c r="G1345" i="27"/>
  <c r="G1346" i="27"/>
  <c r="G1347" i="27"/>
  <c r="G1348" i="27"/>
  <c r="G1349" i="27"/>
  <c r="G1350" i="27"/>
  <c r="G1351" i="27"/>
  <c r="G1352" i="27"/>
  <c r="G1353" i="27"/>
  <c r="G1354" i="27"/>
  <c r="G1355" i="27"/>
  <c r="G1356" i="27"/>
  <c r="G1357" i="27"/>
  <c r="G1358" i="27"/>
  <c r="G1359" i="27"/>
  <c r="G1360" i="27"/>
  <c r="G1361" i="27"/>
  <c r="G1362" i="27"/>
  <c r="G1363" i="27"/>
  <c r="G1364" i="27"/>
  <c r="G1365" i="27"/>
  <c r="G1366" i="27"/>
  <c r="G1367" i="27"/>
  <c r="G1368" i="27"/>
  <c r="G1369" i="27"/>
  <c r="G1370" i="27"/>
  <c r="G1371" i="27"/>
  <c r="G1372" i="27"/>
  <c r="G1373" i="27"/>
  <c r="G1374" i="27"/>
  <c r="G1375" i="27"/>
  <c r="G1376" i="27"/>
  <c r="G1377" i="27"/>
  <c r="G1378" i="27"/>
  <c r="G1379" i="27"/>
  <c r="G1380" i="27"/>
  <c r="G1381" i="27"/>
  <c r="G1382" i="27"/>
  <c r="G1383" i="27"/>
  <c r="G1384" i="27"/>
  <c r="G1385" i="27"/>
  <c r="G1386" i="27"/>
  <c r="G1387" i="27"/>
  <c r="G1388" i="27"/>
  <c r="G1389" i="27"/>
  <c r="G1390" i="27"/>
  <c r="G1391" i="27"/>
  <c r="G1392" i="27"/>
  <c r="G1393" i="27"/>
  <c r="G1394" i="27"/>
  <c r="G1395" i="27"/>
  <c r="G1396" i="27"/>
  <c r="G1397" i="27"/>
  <c r="G1398" i="27"/>
  <c r="G1399" i="27"/>
  <c r="G1400" i="27"/>
  <c r="G1401" i="27"/>
  <c r="G1402" i="27"/>
  <c r="G1403" i="27"/>
  <c r="G1404" i="27"/>
  <c r="G1405" i="27"/>
  <c r="G1406" i="27"/>
  <c r="G1407" i="27"/>
  <c r="G1408" i="27"/>
  <c r="G1409" i="27"/>
  <c r="G1410" i="27"/>
  <c r="G1411" i="27"/>
  <c r="G1412" i="27"/>
  <c r="G1413" i="27"/>
  <c r="G1414" i="27"/>
  <c r="G1415" i="27"/>
  <c r="G1416" i="27"/>
  <c r="G1417" i="27"/>
  <c r="G1418" i="27"/>
  <c r="G1419" i="27"/>
  <c r="G1420" i="27"/>
  <c r="G1421" i="27"/>
  <c r="G1422" i="27"/>
  <c r="G1423" i="27"/>
  <c r="G1424" i="27"/>
  <c r="G1425" i="27"/>
  <c r="G1426" i="27"/>
  <c r="G1427" i="27"/>
  <c r="G1428" i="27"/>
  <c r="G1429" i="27"/>
  <c r="G1430" i="27"/>
  <c r="G1431" i="27"/>
  <c r="G1432" i="27"/>
  <c r="G1433" i="27"/>
  <c r="G1434" i="27"/>
  <c r="G1435" i="27"/>
  <c r="G1436" i="27"/>
  <c r="G1437" i="27"/>
  <c r="G1438" i="27"/>
  <c r="G1439" i="27"/>
  <c r="G1440" i="27"/>
  <c r="G1441" i="27"/>
  <c r="G1442" i="27"/>
  <c r="G1443" i="27"/>
  <c r="G1444" i="27"/>
  <c r="G1445" i="27"/>
  <c r="G1446" i="27"/>
  <c r="G1447" i="27"/>
  <c r="G1448" i="27"/>
  <c r="G1449" i="27"/>
  <c r="G1450" i="27"/>
  <c r="G1451" i="27"/>
  <c r="G1452" i="27"/>
  <c r="G1453" i="27"/>
  <c r="G1454" i="27"/>
  <c r="G1455" i="27"/>
  <c r="G1456" i="27"/>
  <c r="G1457" i="27"/>
  <c r="G1458" i="27"/>
  <c r="G1459" i="27"/>
  <c r="G1460" i="27"/>
  <c r="G1461" i="27"/>
  <c r="G1462" i="27"/>
  <c r="G1463" i="27"/>
  <c r="G1464" i="27"/>
  <c r="G1465" i="27"/>
  <c r="G1466" i="27"/>
  <c r="G1467" i="27"/>
  <c r="G1468" i="27"/>
  <c r="G1469" i="27"/>
  <c r="G1470" i="27"/>
  <c r="G1471" i="27"/>
  <c r="G1472" i="27"/>
  <c r="G1473" i="27"/>
  <c r="G1474" i="27"/>
  <c r="G1475" i="27"/>
  <c r="G1476" i="27"/>
  <c r="G1477" i="27"/>
  <c r="G1478" i="27"/>
  <c r="G1479" i="27"/>
  <c r="G1480" i="27"/>
  <c r="G1481" i="27"/>
  <c r="G1482" i="27"/>
  <c r="G1483" i="27"/>
  <c r="G1484" i="27"/>
  <c r="G1485" i="27"/>
  <c r="G1486" i="27"/>
  <c r="G1487" i="27"/>
  <c r="G1488" i="27"/>
  <c r="G1489" i="27"/>
  <c r="G1490" i="27"/>
  <c r="G1491" i="27"/>
  <c r="G1492" i="27"/>
  <c r="G1493" i="27"/>
  <c r="G1494" i="27"/>
  <c r="G1495" i="27"/>
  <c r="G1496" i="27"/>
  <c r="G1497" i="27"/>
  <c r="G1498" i="27"/>
  <c r="G1499" i="27"/>
  <c r="G1500" i="27"/>
  <c r="G1501" i="27"/>
  <c r="G1502" i="27"/>
  <c r="G1503" i="27"/>
  <c r="G1504" i="27"/>
  <c r="G1505" i="27"/>
  <c r="G1506" i="27"/>
  <c r="G1507" i="27"/>
  <c r="G1508" i="27"/>
  <c r="G1509" i="27"/>
  <c r="G1510" i="27"/>
  <c r="G1511" i="27"/>
  <c r="G1512" i="27"/>
  <c r="G1513" i="27"/>
  <c r="G1514" i="27"/>
  <c r="G1515" i="27"/>
  <c r="G1516" i="27"/>
  <c r="G1517" i="27"/>
  <c r="G1518" i="27"/>
  <c r="G1519" i="27"/>
  <c r="G1520" i="27"/>
  <c r="G1521" i="27"/>
  <c r="G1522" i="27"/>
  <c r="G1523" i="27"/>
  <c r="G1524" i="27"/>
  <c r="G1525" i="27"/>
  <c r="G1526" i="27"/>
  <c r="G1527" i="27"/>
  <c r="G1528" i="27"/>
  <c r="G1529" i="27"/>
  <c r="G1530" i="27"/>
  <c r="G1531" i="27"/>
  <c r="G1532" i="27"/>
  <c r="G1533" i="27"/>
  <c r="G1534" i="27"/>
  <c r="G1535" i="27"/>
  <c r="G1536" i="27"/>
  <c r="G1537" i="27"/>
  <c r="G1538" i="27"/>
  <c r="G1539" i="27"/>
  <c r="G1540" i="27"/>
  <c r="G1541" i="27"/>
  <c r="G1542" i="27"/>
  <c r="G1543" i="27"/>
  <c r="G1544" i="27"/>
  <c r="G1545" i="27"/>
  <c r="G1546" i="27"/>
  <c r="G1547" i="27"/>
  <c r="G1548" i="27"/>
  <c r="G1549" i="27"/>
  <c r="G1550" i="27"/>
  <c r="G1551" i="27"/>
  <c r="G1552" i="27"/>
  <c r="G1553" i="27"/>
  <c r="G1554" i="27"/>
  <c r="G1555" i="27"/>
  <c r="G1556" i="27"/>
  <c r="G1557" i="27"/>
  <c r="G1558" i="27"/>
  <c r="G1559" i="27"/>
  <c r="G1560" i="27"/>
  <c r="G1561" i="27"/>
  <c r="G1562" i="27"/>
  <c r="G1563" i="27"/>
  <c r="G1564" i="27"/>
  <c r="G1565" i="27"/>
  <c r="G1566" i="27"/>
  <c r="G1567" i="27"/>
  <c r="G1568" i="27"/>
  <c r="G1569" i="27"/>
  <c r="G1570" i="27"/>
  <c r="G1571" i="27"/>
  <c r="G1572" i="27"/>
  <c r="G1573" i="27"/>
  <c r="G1574" i="27"/>
  <c r="G1575" i="27"/>
  <c r="G1576" i="27"/>
  <c r="G1577" i="27"/>
  <c r="G1578" i="27"/>
  <c r="G1579" i="27"/>
  <c r="G1580" i="27"/>
  <c r="G1581" i="27"/>
  <c r="G1582" i="27"/>
  <c r="G1583" i="27"/>
  <c r="G1584" i="27"/>
  <c r="G1585" i="27"/>
  <c r="G1586" i="27"/>
  <c r="G1587" i="27"/>
  <c r="G1588" i="27"/>
  <c r="G1589" i="27"/>
  <c r="G1590" i="27"/>
  <c r="G1591" i="27"/>
  <c r="G1592" i="27"/>
  <c r="G1593" i="27"/>
  <c r="G1594" i="27"/>
  <c r="G1595" i="27"/>
  <c r="G1596" i="27"/>
  <c r="G1597" i="27"/>
  <c r="G1598" i="27"/>
  <c r="G1599" i="27"/>
  <c r="G1600" i="27"/>
  <c r="G1601" i="27"/>
  <c r="G1602" i="27"/>
  <c r="G1603" i="27"/>
  <c r="G1604" i="27"/>
  <c r="G1605" i="27"/>
  <c r="G1606" i="27"/>
  <c r="G1607" i="27"/>
  <c r="G1608" i="27"/>
  <c r="G1609" i="27"/>
  <c r="G1610" i="27"/>
  <c r="G1611" i="27"/>
  <c r="G1612" i="27"/>
  <c r="G1613" i="27"/>
  <c r="G1614" i="27"/>
  <c r="G1615" i="27"/>
  <c r="G1616" i="27"/>
  <c r="G1617" i="27"/>
  <c r="G1618" i="27"/>
  <c r="G1619" i="27"/>
  <c r="G1620" i="27"/>
  <c r="G1621" i="27"/>
  <c r="G1622" i="27"/>
  <c r="G1623" i="27"/>
  <c r="G1624" i="27"/>
  <c r="G1625" i="27"/>
  <c r="G1626" i="27"/>
  <c r="G1627" i="27"/>
  <c r="G1628" i="27"/>
  <c r="G1629" i="27"/>
  <c r="G1630" i="27"/>
  <c r="G1631" i="27"/>
  <c r="G1632" i="27"/>
  <c r="G1633" i="27"/>
  <c r="G1634" i="27"/>
  <c r="G1635" i="27"/>
  <c r="G1636" i="27"/>
  <c r="G1637" i="27"/>
  <c r="G1638" i="27"/>
  <c r="G1639" i="27"/>
  <c r="G1640" i="27"/>
  <c r="G1641" i="27"/>
  <c r="G1642" i="27"/>
  <c r="G1643" i="27"/>
  <c r="G1644" i="27"/>
  <c r="G1645" i="27"/>
  <c r="G1646" i="27"/>
  <c r="G1647" i="27"/>
  <c r="G1648" i="27"/>
  <c r="G1649" i="27"/>
  <c r="G1650" i="27"/>
  <c r="G1651" i="27"/>
  <c r="G1652" i="27"/>
  <c r="G1653" i="27"/>
  <c r="G1654" i="27"/>
  <c r="G1655" i="27"/>
  <c r="G1656" i="27"/>
  <c r="G1657" i="27"/>
  <c r="G1658" i="27"/>
  <c r="G1659" i="27"/>
  <c r="G1660" i="27"/>
  <c r="G1661" i="27"/>
  <c r="G1662" i="27"/>
  <c r="G1663" i="27"/>
  <c r="G1664" i="27"/>
  <c r="G1665" i="27"/>
  <c r="G1666" i="27"/>
  <c r="G1667" i="27"/>
  <c r="G1668" i="27"/>
  <c r="G1669" i="27"/>
  <c r="G1670" i="27"/>
  <c r="G1671" i="27"/>
  <c r="G1672" i="27"/>
  <c r="G1673" i="27"/>
  <c r="G1674" i="27"/>
  <c r="G1675" i="27"/>
  <c r="G1676" i="27"/>
  <c r="G1677" i="27"/>
  <c r="G1678" i="27"/>
  <c r="G1679" i="27"/>
  <c r="G1680" i="27"/>
  <c r="G1681" i="27"/>
  <c r="G1682" i="27"/>
  <c r="G1683" i="27"/>
  <c r="G1684" i="27"/>
  <c r="G1685" i="27"/>
  <c r="G1686" i="27"/>
  <c r="G1687" i="27"/>
  <c r="G1688" i="27"/>
  <c r="G1689" i="27"/>
  <c r="G1690" i="27"/>
  <c r="G1691" i="27"/>
  <c r="G1692" i="27"/>
  <c r="G1693" i="27"/>
  <c r="G1694" i="27"/>
  <c r="G1695" i="27"/>
  <c r="G1696" i="27"/>
  <c r="G1697" i="27"/>
  <c r="G1698" i="27"/>
  <c r="G1699" i="27"/>
  <c r="G1700" i="27"/>
  <c r="G1701" i="27"/>
  <c r="G1702" i="27"/>
  <c r="G1703" i="27"/>
  <c r="G1704" i="27"/>
  <c r="G1705" i="27"/>
  <c r="G1706" i="27"/>
  <c r="G1707" i="27"/>
  <c r="G1708" i="27"/>
  <c r="G1709" i="27"/>
  <c r="G1710" i="27"/>
  <c r="G1711" i="27"/>
  <c r="G1712" i="27"/>
  <c r="G1713" i="27"/>
  <c r="G1714" i="27"/>
  <c r="G1715" i="27"/>
  <c r="G1716" i="27"/>
  <c r="G1717" i="27"/>
  <c r="G1718" i="27"/>
  <c r="G1719" i="27"/>
  <c r="G1720" i="27"/>
  <c r="G1721" i="27"/>
  <c r="G1722" i="27"/>
  <c r="G1723" i="27"/>
  <c r="G1724" i="27"/>
  <c r="G1725" i="27"/>
  <c r="G1726" i="27"/>
  <c r="G1727" i="27"/>
  <c r="G1728" i="27"/>
  <c r="G1729" i="27"/>
  <c r="G1730" i="27"/>
  <c r="G1731" i="27"/>
  <c r="G1732" i="27"/>
  <c r="G1733" i="27"/>
  <c r="G1734" i="27"/>
  <c r="G1735" i="27"/>
  <c r="G1736" i="27"/>
  <c r="G1737" i="27"/>
  <c r="G1738" i="27"/>
  <c r="G1739" i="27"/>
  <c r="G1740" i="27"/>
  <c r="G1741" i="27"/>
  <c r="G1742" i="27"/>
  <c r="G1743" i="27"/>
  <c r="G1744" i="27"/>
  <c r="G1745" i="27"/>
  <c r="G1746" i="27"/>
  <c r="G1747" i="27"/>
  <c r="G1748" i="27"/>
  <c r="G1749" i="27"/>
  <c r="G1750" i="27"/>
  <c r="G1751" i="27"/>
  <c r="G1752" i="27"/>
  <c r="G1753" i="27"/>
  <c r="G1754" i="27"/>
  <c r="G1755" i="27"/>
  <c r="G1756" i="27"/>
  <c r="G1757" i="27"/>
  <c r="G1758" i="27"/>
  <c r="G1759" i="27"/>
  <c r="G1760" i="27"/>
  <c r="G1761" i="27"/>
  <c r="G1762" i="27"/>
  <c r="G1763" i="27"/>
  <c r="G1764" i="27"/>
  <c r="G1765" i="27"/>
  <c r="G1766" i="27"/>
  <c r="G1767" i="27"/>
  <c r="G1768" i="27"/>
  <c r="G1769" i="27"/>
  <c r="G1770" i="27"/>
  <c r="G1771" i="27"/>
  <c r="G1772" i="27"/>
  <c r="G1773" i="27"/>
  <c r="G1774" i="27"/>
  <c r="G1775" i="27"/>
  <c r="G1776" i="27"/>
  <c r="G1777" i="27"/>
  <c r="G1778" i="27"/>
  <c r="G1779" i="27"/>
  <c r="G1780" i="27"/>
  <c r="G1781" i="27"/>
  <c r="G1782" i="27"/>
  <c r="G1783" i="27"/>
  <c r="G1784" i="27"/>
  <c r="G1785" i="27"/>
  <c r="G1786" i="27"/>
  <c r="G1787" i="27"/>
  <c r="G1788" i="27"/>
  <c r="G1789" i="27"/>
  <c r="G1790" i="27"/>
  <c r="G1791" i="27"/>
  <c r="G1792" i="27"/>
  <c r="G1793" i="27"/>
  <c r="G1794" i="27"/>
  <c r="G1795" i="27"/>
  <c r="G1796" i="27"/>
  <c r="G1797" i="27"/>
  <c r="G1798" i="27"/>
  <c r="G1799" i="27"/>
  <c r="G1800" i="27"/>
  <c r="G1801" i="27"/>
  <c r="G1802" i="27"/>
  <c r="G1803" i="27"/>
  <c r="G1804" i="27"/>
  <c r="G1805" i="27"/>
  <c r="G1806" i="27"/>
  <c r="G1807" i="27"/>
  <c r="G1808" i="27"/>
  <c r="G1809" i="27"/>
  <c r="G1810" i="27"/>
  <c r="G1811" i="27"/>
  <c r="G1812" i="27"/>
  <c r="G1813" i="27"/>
  <c r="G1814" i="27"/>
  <c r="G1815" i="27"/>
  <c r="G1816" i="27"/>
  <c r="G1817" i="27"/>
  <c r="G1818" i="27"/>
  <c r="G1819" i="27"/>
  <c r="G1820" i="27"/>
  <c r="G1821" i="27"/>
  <c r="G1822" i="27"/>
  <c r="G1823" i="27"/>
  <c r="G1824" i="27"/>
  <c r="G1825" i="27"/>
  <c r="G1826" i="27"/>
  <c r="G1827" i="27"/>
  <c r="G1828" i="27"/>
  <c r="G1829" i="27"/>
  <c r="G1830" i="27"/>
  <c r="G1831" i="27"/>
  <c r="G1832" i="27"/>
  <c r="G1833" i="27"/>
  <c r="G1834" i="27"/>
  <c r="G1835" i="27"/>
  <c r="G1836" i="27"/>
  <c r="G1837" i="27"/>
  <c r="G1838" i="27"/>
  <c r="G1839" i="27"/>
  <c r="G1840" i="27"/>
  <c r="G1841" i="27"/>
  <c r="G1842" i="27"/>
  <c r="G1843" i="27"/>
  <c r="G1844" i="27"/>
  <c r="G1845" i="27"/>
  <c r="G1846" i="27"/>
  <c r="G1847" i="27"/>
  <c r="G1848" i="27"/>
  <c r="G1849" i="27"/>
  <c r="G1850" i="27"/>
  <c r="G1851" i="27"/>
  <c r="G1852" i="27"/>
  <c r="G1853" i="27"/>
  <c r="G1854" i="27"/>
  <c r="G1855" i="27"/>
  <c r="G1856" i="27"/>
  <c r="G1857" i="27"/>
  <c r="G1858" i="27"/>
  <c r="G1859" i="27"/>
  <c r="G1860" i="27"/>
  <c r="G1861" i="27"/>
  <c r="G1862" i="27"/>
  <c r="G1863" i="27"/>
  <c r="G1864" i="27"/>
  <c r="G1865" i="27"/>
  <c r="G1866" i="27"/>
  <c r="G1867" i="27"/>
  <c r="G1868" i="27"/>
  <c r="G1869" i="27"/>
  <c r="G1870" i="27"/>
  <c r="G1871" i="27"/>
  <c r="G1872" i="27"/>
  <c r="G1873" i="27"/>
  <c r="G1874" i="27"/>
  <c r="G1875" i="27"/>
  <c r="G1876" i="27"/>
  <c r="G1877" i="27"/>
  <c r="G1878" i="27"/>
  <c r="G1879" i="27"/>
  <c r="G1880" i="27"/>
  <c r="G1881" i="27"/>
  <c r="G1882" i="27"/>
  <c r="G1883" i="27"/>
  <c r="G1884" i="27"/>
  <c r="G1885" i="27"/>
  <c r="G1886" i="27"/>
  <c r="G1887" i="27"/>
  <c r="G1888" i="27"/>
  <c r="G1889" i="27"/>
  <c r="G1890" i="27"/>
  <c r="G1891" i="27"/>
  <c r="G1892" i="27"/>
  <c r="G1893" i="27"/>
  <c r="G1894" i="27"/>
  <c r="G1895" i="27"/>
  <c r="G1896" i="27"/>
  <c r="G1897" i="27"/>
  <c r="G1898" i="27"/>
  <c r="G1899" i="27"/>
  <c r="G1900" i="27"/>
  <c r="G1901" i="27"/>
  <c r="G1902" i="27"/>
  <c r="G1903" i="27"/>
  <c r="G1904" i="27"/>
  <c r="G1905" i="27"/>
  <c r="G1906" i="27"/>
  <c r="G1907" i="27"/>
  <c r="G1908" i="27"/>
  <c r="G1909" i="27"/>
  <c r="G1910" i="27"/>
  <c r="G1911" i="27"/>
  <c r="G1912" i="27"/>
  <c r="G1913" i="27"/>
  <c r="G1914" i="27"/>
  <c r="G1915" i="27"/>
  <c r="G1916" i="27"/>
  <c r="G1917" i="27"/>
  <c r="G1918" i="27"/>
  <c r="G1919" i="27"/>
  <c r="G1920" i="27"/>
  <c r="G1921" i="27"/>
  <c r="G1922" i="27"/>
  <c r="G1923" i="27"/>
  <c r="G1924" i="27"/>
  <c r="G1925" i="27"/>
  <c r="G1926" i="27"/>
  <c r="G1927" i="27"/>
  <c r="G1928" i="27"/>
  <c r="G1929" i="27"/>
  <c r="G1930" i="27"/>
  <c r="G1931" i="27"/>
  <c r="G1932" i="27"/>
  <c r="G1933" i="27"/>
  <c r="G1934" i="27"/>
  <c r="G1935" i="27"/>
  <c r="G1936" i="27"/>
  <c r="G1937" i="27"/>
  <c r="G1938" i="27"/>
  <c r="G1939" i="27"/>
  <c r="G1940" i="27"/>
  <c r="G1941" i="27"/>
  <c r="G1942" i="27"/>
  <c r="G1943" i="27"/>
  <c r="G1944" i="27"/>
  <c r="G1945" i="27"/>
  <c r="G1946" i="27"/>
  <c r="G1947" i="27"/>
  <c r="G1948" i="27"/>
  <c r="G1949" i="27"/>
  <c r="G1950" i="27"/>
  <c r="G1951" i="27"/>
  <c r="G1952" i="27"/>
  <c r="G1953" i="27"/>
  <c r="G1954" i="27"/>
  <c r="G1955" i="27"/>
  <c r="G1956" i="27"/>
  <c r="G1957" i="27"/>
  <c r="G1958" i="27"/>
  <c r="G1959" i="27"/>
  <c r="G1960" i="27"/>
  <c r="G1961" i="27"/>
  <c r="G1962" i="27"/>
  <c r="G1963" i="27"/>
  <c r="G1964" i="27"/>
  <c r="G1965" i="27"/>
  <c r="G1966" i="27"/>
  <c r="G1967" i="27"/>
  <c r="G1968" i="27"/>
  <c r="G1969" i="27"/>
  <c r="G1970" i="27"/>
  <c r="G1971" i="27"/>
  <c r="G1972" i="27"/>
  <c r="G1973" i="27"/>
  <c r="G1974" i="27"/>
  <c r="G1975" i="27"/>
  <c r="G1976" i="27"/>
  <c r="G1977" i="27"/>
  <c r="G1978" i="27"/>
  <c r="G1979" i="27"/>
  <c r="G1980" i="27"/>
  <c r="G1981" i="27"/>
  <c r="G1982" i="27"/>
  <c r="G1983" i="27"/>
  <c r="G1984" i="27"/>
  <c r="G1985" i="27"/>
  <c r="G1986" i="27"/>
  <c r="G1987" i="27"/>
  <c r="G1988" i="27"/>
  <c r="G1989" i="27"/>
  <c r="G1990" i="27"/>
  <c r="G1991" i="27"/>
  <c r="G1992" i="27"/>
  <c r="G1993" i="27"/>
  <c r="G1994" i="27"/>
  <c r="G1995" i="27"/>
  <c r="G1996" i="27"/>
  <c r="G1997" i="27"/>
  <c r="G1998" i="27"/>
  <c r="G1999" i="27"/>
  <c r="G2000" i="27"/>
  <c r="G2001" i="27"/>
  <c r="G2002" i="27"/>
  <c r="G2003" i="27"/>
  <c r="G2004" i="27"/>
  <c r="G2005" i="27"/>
  <c r="G2006" i="27"/>
  <c r="G2007" i="27"/>
  <c r="G2008" i="27"/>
  <c r="G2009" i="27"/>
  <c r="G2010" i="27"/>
  <c r="G2011" i="27"/>
  <c r="G2012" i="27"/>
  <c r="G2013" i="27"/>
  <c r="G2014" i="27"/>
  <c r="G2015" i="27"/>
  <c r="G2016" i="27"/>
  <c r="G2017" i="27"/>
  <c r="G2018" i="27"/>
  <c r="G2019" i="27"/>
  <c r="G2020" i="27"/>
  <c r="G2021" i="27"/>
  <c r="G2022" i="27"/>
  <c r="G2023" i="27"/>
  <c r="G2024" i="27"/>
  <c r="G2025" i="27"/>
  <c r="G2026" i="27"/>
  <c r="G2027" i="27"/>
  <c r="G2028" i="27"/>
  <c r="G2029" i="27"/>
  <c r="G2030" i="27"/>
  <c r="G2031" i="27"/>
  <c r="G2032" i="27"/>
  <c r="G2033" i="27"/>
  <c r="G2034" i="27"/>
  <c r="G2035" i="27"/>
  <c r="G2036" i="27"/>
  <c r="G2037" i="27"/>
  <c r="G2038" i="27"/>
  <c r="G2039" i="27"/>
  <c r="G2040" i="27"/>
  <c r="G2041" i="27"/>
  <c r="G2042" i="27"/>
  <c r="G2043" i="27"/>
  <c r="G2044" i="27"/>
  <c r="G2045" i="27"/>
  <c r="G2046" i="27"/>
  <c r="G2047" i="27"/>
  <c r="G2048" i="27"/>
  <c r="G2049" i="27"/>
  <c r="G2050" i="27"/>
  <c r="G2051" i="27"/>
  <c r="G2052" i="27"/>
  <c r="G2053" i="27"/>
  <c r="G2054" i="27"/>
  <c r="G2055" i="27"/>
  <c r="G2056" i="27"/>
  <c r="G2057" i="27"/>
  <c r="G2058" i="27"/>
  <c r="G2059" i="27"/>
  <c r="G2060" i="27"/>
  <c r="G2061" i="27"/>
  <c r="G2062" i="27"/>
  <c r="G2063" i="27"/>
  <c r="G2064" i="27"/>
  <c r="G2065" i="27"/>
  <c r="G2066" i="27"/>
  <c r="G2067" i="27"/>
  <c r="G2068" i="27"/>
  <c r="G2069" i="27"/>
  <c r="G2070" i="27"/>
  <c r="G2071" i="27"/>
  <c r="G2072" i="27"/>
  <c r="G2073" i="27"/>
  <c r="G2074" i="27"/>
  <c r="G2075" i="27"/>
  <c r="G2076" i="27"/>
  <c r="G2077" i="27"/>
  <c r="G2078" i="27"/>
  <c r="G2079" i="27"/>
  <c r="G2080" i="27"/>
  <c r="G2081" i="27"/>
  <c r="G2082" i="27"/>
  <c r="G2083" i="27"/>
  <c r="G2084" i="27"/>
  <c r="G2085" i="27"/>
  <c r="G2086" i="27"/>
  <c r="G2087" i="27"/>
  <c r="G2088" i="27"/>
  <c r="G2089" i="27"/>
  <c r="G2090" i="27"/>
  <c r="G2091" i="27"/>
  <c r="G2092" i="27"/>
  <c r="G2093" i="27"/>
  <c r="G2094" i="27"/>
  <c r="G2095" i="27"/>
  <c r="G2096" i="27"/>
  <c r="G2097" i="27"/>
  <c r="G2098" i="27"/>
  <c r="G2099" i="27"/>
  <c r="G2100" i="27"/>
  <c r="G2101" i="27"/>
  <c r="G2102" i="27"/>
  <c r="G2103" i="27"/>
  <c r="G2104" i="27"/>
  <c r="G2105" i="27"/>
  <c r="G2106" i="27"/>
  <c r="G2107" i="27"/>
  <c r="G2108" i="27"/>
  <c r="G2109" i="27"/>
  <c r="G2110" i="27"/>
  <c r="G2111" i="27"/>
  <c r="G2112" i="27"/>
  <c r="G2113" i="27"/>
  <c r="G2114" i="27"/>
  <c r="G2115" i="27"/>
  <c r="G2116" i="27"/>
  <c r="G2117" i="27"/>
  <c r="G2118" i="27"/>
  <c r="G2119" i="27"/>
  <c r="G2120" i="27"/>
  <c r="G2121" i="27"/>
  <c r="G2122" i="27"/>
  <c r="G2123" i="27"/>
  <c r="G2124" i="27"/>
  <c r="G2125" i="27"/>
  <c r="G2126" i="27"/>
  <c r="G2127" i="27"/>
  <c r="G2128" i="27"/>
  <c r="G2129" i="27"/>
  <c r="G2130" i="27"/>
  <c r="G2131" i="27"/>
  <c r="G2132" i="27"/>
  <c r="G2133" i="27"/>
  <c r="G2134" i="27"/>
  <c r="G2135" i="27"/>
  <c r="G2136" i="27"/>
  <c r="G2137" i="27"/>
  <c r="G2138" i="27"/>
  <c r="G2139" i="27"/>
  <c r="G2140" i="27"/>
  <c r="G2141" i="27"/>
  <c r="G2142" i="27"/>
  <c r="G2143" i="27"/>
  <c r="G2144" i="27"/>
  <c r="G2145" i="27"/>
  <c r="G2146" i="27"/>
  <c r="G2147" i="27"/>
  <c r="G2148" i="27"/>
  <c r="G2149" i="27"/>
  <c r="G2150" i="27"/>
  <c r="G2151" i="27"/>
  <c r="G2152" i="27"/>
  <c r="G2153" i="27"/>
  <c r="G2154" i="27"/>
  <c r="G2155" i="27"/>
  <c r="G2156" i="27"/>
  <c r="G2157" i="27"/>
  <c r="G2158" i="27"/>
  <c r="G2159" i="27"/>
  <c r="G2160" i="27"/>
  <c r="G2161" i="27"/>
  <c r="G2162" i="27"/>
  <c r="G2163" i="27"/>
  <c r="G2164" i="27"/>
  <c r="G2165" i="27"/>
  <c r="G2166" i="27"/>
  <c r="G2167" i="27"/>
  <c r="G2168" i="27"/>
  <c r="G2169" i="27"/>
  <c r="G2170" i="27"/>
  <c r="G2171" i="27"/>
  <c r="G2172" i="27"/>
  <c r="G2173" i="27"/>
  <c r="G2174" i="27"/>
  <c r="G2175" i="27"/>
  <c r="G2176" i="27"/>
  <c r="G2177" i="27"/>
  <c r="G2178" i="27"/>
  <c r="G2179" i="27"/>
  <c r="G2180" i="27"/>
  <c r="G2181" i="27"/>
  <c r="G2182" i="27"/>
  <c r="G2183" i="27"/>
  <c r="G2184" i="27"/>
  <c r="G2185" i="27"/>
  <c r="G2186" i="27"/>
  <c r="G2187" i="27"/>
  <c r="G2188" i="27"/>
  <c r="G2189" i="27"/>
  <c r="G2190" i="27"/>
  <c r="G2191" i="27"/>
  <c r="G2192" i="27"/>
  <c r="G2193" i="27"/>
  <c r="G2194" i="27"/>
  <c r="G2195" i="27"/>
  <c r="G2196" i="27"/>
  <c r="G2197" i="27"/>
  <c r="G2198" i="27"/>
  <c r="G2199" i="27"/>
  <c r="G2200" i="27"/>
  <c r="G2201" i="27"/>
  <c r="G2202" i="27"/>
  <c r="G2203" i="27"/>
  <c r="G2204" i="27"/>
  <c r="G2205" i="27"/>
  <c r="G2206" i="27"/>
  <c r="G2207" i="27"/>
  <c r="G2208" i="27"/>
  <c r="G2209" i="27"/>
  <c r="G2210" i="27"/>
  <c r="G2211" i="27"/>
  <c r="G2212" i="27"/>
  <c r="G2213" i="27"/>
  <c r="G2214" i="27"/>
  <c r="G2215" i="27"/>
  <c r="G2216" i="27"/>
  <c r="G2217" i="27"/>
  <c r="G2218" i="27"/>
  <c r="G2219" i="27"/>
  <c r="G2220" i="27"/>
  <c r="G2221" i="27"/>
  <c r="G2222" i="27"/>
  <c r="G2223" i="27"/>
  <c r="G2224" i="27"/>
  <c r="G2225" i="27"/>
  <c r="G2226" i="27"/>
  <c r="G2227" i="27"/>
  <c r="G2228" i="27"/>
  <c r="G2229" i="27"/>
  <c r="G2230" i="27"/>
  <c r="G2231" i="27"/>
  <c r="G2232" i="27"/>
  <c r="G2233" i="27"/>
  <c r="G2234" i="27"/>
  <c r="G2235" i="27"/>
  <c r="G2236" i="27"/>
  <c r="G2237" i="27"/>
  <c r="G2238" i="27"/>
  <c r="G2239" i="27"/>
  <c r="G2240" i="27"/>
  <c r="G2241" i="27"/>
  <c r="G2242" i="27"/>
  <c r="G2243" i="27"/>
  <c r="G2244" i="27"/>
  <c r="G2245" i="27"/>
  <c r="G2246" i="27"/>
  <c r="G2247" i="27"/>
  <c r="G2248" i="27"/>
  <c r="G2249" i="27"/>
  <c r="G2250" i="27"/>
  <c r="G2251" i="27"/>
  <c r="G2252" i="27"/>
  <c r="G2253" i="27"/>
  <c r="G2254" i="27"/>
  <c r="G2255" i="27"/>
  <c r="G2256" i="27"/>
  <c r="G2257" i="27"/>
  <c r="G2258" i="27"/>
  <c r="G2259" i="27"/>
  <c r="G2260" i="27"/>
  <c r="G2261" i="27"/>
  <c r="G2262" i="27"/>
  <c r="G2263" i="27"/>
  <c r="G2264" i="27"/>
  <c r="G2265" i="27"/>
  <c r="G2266" i="27"/>
  <c r="G2267" i="27"/>
  <c r="G2268" i="27"/>
  <c r="G2269" i="27"/>
  <c r="G2270" i="27"/>
  <c r="G2271" i="27"/>
  <c r="G2272" i="27"/>
  <c r="G2273" i="27"/>
  <c r="G2274" i="27"/>
  <c r="G2275" i="27"/>
  <c r="G2276" i="27"/>
  <c r="G2277" i="27"/>
  <c r="G2278" i="27"/>
  <c r="G2279" i="27"/>
  <c r="G2280" i="27"/>
  <c r="G2281" i="27"/>
  <c r="G2282" i="27"/>
  <c r="G2283" i="27"/>
  <c r="G2284" i="27"/>
  <c r="G2285" i="27"/>
  <c r="G2286" i="27"/>
  <c r="G2287" i="27"/>
  <c r="G2288" i="27"/>
  <c r="G2289" i="27"/>
  <c r="G2290" i="27"/>
  <c r="G2291" i="27"/>
  <c r="G2292" i="27"/>
  <c r="G2293" i="27"/>
  <c r="G2294" i="27"/>
  <c r="G2295" i="27"/>
  <c r="G2296" i="27"/>
  <c r="G2297" i="27"/>
  <c r="G2298" i="27"/>
  <c r="G2299" i="27"/>
  <c r="G2300" i="27"/>
  <c r="G2301" i="27"/>
  <c r="G2302" i="27"/>
  <c r="G2303" i="27"/>
  <c r="G2304" i="27"/>
  <c r="G2305" i="27"/>
  <c r="G2306" i="27"/>
  <c r="G2307" i="27"/>
  <c r="G2308" i="27"/>
  <c r="G2309" i="27"/>
  <c r="G2310" i="27"/>
  <c r="G2311" i="27"/>
  <c r="G2312" i="27"/>
  <c r="G2313" i="27"/>
  <c r="G2314" i="27"/>
  <c r="G2315" i="27"/>
  <c r="G2316" i="27"/>
  <c r="G2317" i="27"/>
  <c r="G2318" i="27"/>
  <c r="G2319" i="27"/>
  <c r="G2320" i="27"/>
  <c r="G2321" i="27"/>
  <c r="G2322" i="27"/>
  <c r="G2323" i="27"/>
  <c r="G2324" i="27"/>
  <c r="G2325" i="27"/>
  <c r="G2326" i="27"/>
  <c r="G2327" i="27"/>
  <c r="G2328" i="27"/>
  <c r="G2329" i="27"/>
  <c r="G2330" i="27"/>
  <c r="G2331" i="27"/>
  <c r="G2332" i="27"/>
  <c r="G2333" i="27"/>
  <c r="G2334" i="27"/>
  <c r="G2335" i="27"/>
  <c r="G2336" i="27"/>
  <c r="G2337" i="27"/>
  <c r="G2338" i="27"/>
  <c r="G2339" i="27"/>
  <c r="G2340" i="27"/>
  <c r="G2341" i="27"/>
  <c r="G2342" i="27"/>
  <c r="G2343" i="27"/>
  <c r="G2344" i="27"/>
  <c r="G2345" i="27"/>
  <c r="G2346" i="27"/>
  <c r="G2347" i="27"/>
  <c r="G2348" i="27"/>
  <c r="G2349" i="27"/>
  <c r="G2350" i="27"/>
  <c r="G2351" i="27"/>
  <c r="G2352" i="27"/>
  <c r="G2353" i="27"/>
  <c r="G2354" i="27"/>
  <c r="G2355" i="27"/>
  <c r="G2356" i="27"/>
  <c r="G2357" i="27"/>
  <c r="G2358" i="27"/>
  <c r="G2359" i="27"/>
  <c r="G2360" i="27"/>
  <c r="G2361" i="27"/>
  <c r="G2362" i="27"/>
  <c r="G2363" i="27"/>
  <c r="G2364" i="27"/>
  <c r="G2365" i="27"/>
  <c r="G2366" i="27"/>
  <c r="G2367" i="27"/>
  <c r="G2368" i="27"/>
  <c r="G2369" i="27"/>
  <c r="G2370" i="27"/>
  <c r="G2371" i="27"/>
  <c r="G2372" i="27"/>
  <c r="G2373" i="27"/>
  <c r="G2374" i="27"/>
  <c r="G2375" i="27"/>
  <c r="G2376" i="27"/>
  <c r="G2377" i="27"/>
  <c r="G2378" i="27"/>
  <c r="G2379" i="27"/>
  <c r="G2380" i="27"/>
  <c r="G2381" i="27"/>
  <c r="G2382" i="27"/>
  <c r="G2383" i="27"/>
  <c r="G2384" i="27"/>
  <c r="G2385" i="27"/>
  <c r="G2386" i="27"/>
  <c r="G2387" i="27"/>
  <c r="G2388" i="27"/>
  <c r="G2389" i="27"/>
  <c r="G2390" i="27"/>
  <c r="G2391" i="27"/>
  <c r="G2392" i="27"/>
  <c r="G2393" i="27"/>
  <c r="G2394" i="27"/>
  <c r="G2395" i="27"/>
  <c r="G2396" i="27"/>
  <c r="G2397" i="27"/>
  <c r="G2398" i="27"/>
  <c r="G2399" i="27"/>
  <c r="G2400" i="27"/>
  <c r="G2401" i="27"/>
  <c r="G2402" i="27"/>
  <c r="G2403" i="27"/>
  <c r="G2404" i="27"/>
  <c r="G2405" i="27"/>
  <c r="G2406" i="27"/>
  <c r="G2407" i="27"/>
  <c r="G2408" i="27"/>
  <c r="G2409" i="27"/>
  <c r="G2410" i="27"/>
  <c r="G2411" i="27"/>
  <c r="G2412" i="27"/>
  <c r="G2413" i="27"/>
  <c r="G2414" i="27"/>
  <c r="G2415" i="27"/>
  <c r="G2416" i="27"/>
  <c r="G2417" i="27"/>
  <c r="G2418" i="27"/>
  <c r="G2419" i="27"/>
  <c r="G2420" i="27"/>
  <c r="G2421" i="27"/>
  <c r="G2422" i="27"/>
  <c r="G2423" i="27"/>
  <c r="G2424" i="27"/>
  <c r="G2425" i="27"/>
  <c r="G2426" i="27"/>
  <c r="G2427" i="27"/>
  <c r="G2428" i="27"/>
  <c r="G2429" i="27"/>
  <c r="G2430" i="27"/>
  <c r="G2431" i="27"/>
  <c r="G2432" i="27"/>
  <c r="G2433" i="27"/>
  <c r="G2434" i="27"/>
  <c r="G2435" i="27"/>
  <c r="G2436" i="27"/>
  <c r="G2437" i="27"/>
  <c r="G2438" i="27"/>
  <c r="G2439" i="27"/>
  <c r="G2440" i="27"/>
  <c r="G2441" i="27"/>
  <c r="G2442" i="27"/>
  <c r="G2443" i="27"/>
  <c r="G2444" i="27"/>
  <c r="G2445" i="27"/>
  <c r="G2446" i="27"/>
  <c r="G2447" i="27"/>
  <c r="G2448" i="27"/>
  <c r="G2449" i="27"/>
  <c r="G2450" i="27"/>
  <c r="G2451" i="27"/>
  <c r="G2452" i="27"/>
  <c r="G2453" i="27"/>
  <c r="G2454" i="27"/>
  <c r="G2455" i="27"/>
  <c r="G2456" i="27"/>
  <c r="G2457" i="27"/>
  <c r="G2458" i="27"/>
  <c r="G2459" i="27"/>
  <c r="G2460" i="27"/>
  <c r="G2461" i="27"/>
  <c r="G2462" i="27"/>
  <c r="G2463" i="27"/>
  <c r="G2464" i="27"/>
  <c r="G2465" i="27"/>
  <c r="G2466" i="27"/>
  <c r="G2467" i="27"/>
  <c r="G2468" i="27"/>
  <c r="G2469" i="27"/>
  <c r="G2470" i="27"/>
  <c r="G2471" i="27"/>
  <c r="G2472" i="27"/>
  <c r="G2473" i="27"/>
  <c r="G2474" i="27"/>
  <c r="G2475" i="27"/>
  <c r="G2476" i="27"/>
  <c r="G2477" i="27"/>
  <c r="G2478" i="27"/>
  <c r="G2479" i="27"/>
  <c r="G2480" i="27"/>
  <c r="G2481" i="27"/>
  <c r="G2482" i="27"/>
  <c r="G2483" i="27"/>
  <c r="G2484" i="27"/>
  <c r="G2485" i="27"/>
  <c r="G2486" i="27"/>
  <c r="G2487" i="27"/>
  <c r="G2488" i="27"/>
  <c r="G2489" i="27"/>
  <c r="G2490" i="27"/>
  <c r="G2491" i="27"/>
  <c r="G2492" i="27"/>
  <c r="G2493" i="27"/>
  <c r="G2494" i="27"/>
  <c r="G2495" i="27"/>
  <c r="G2496" i="27"/>
  <c r="G2497" i="27"/>
  <c r="G2498" i="27"/>
  <c r="G2499" i="27"/>
  <c r="G2500" i="27"/>
  <c r="G2501" i="27"/>
  <c r="G2502" i="27"/>
  <c r="G2503" i="27"/>
  <c r="G2504" i="27"/>
  <c r="G2505" i="27"/>
  <c r="G2506" i="27"/>
  <c r="G2507" i="27"/>
  <c r="G2508" i="27"/>
  <c r="G2509" i="27"/>
  <c r="G2510" i="27"/>
  <c r="G2511" i="27"/>
  <c r="G2512" i="27"/>
  <c r="G2513" i="27"/>
  <c r="G2514" i="27"/>
  <c r="G2515" i="27"/>
  <c r="G2516" i="27"/>
  <c r="G2517" i="27"/>
  <c r="G2518" i="27"/>
  <c r="G2519" i="27"/>
  <c r="G2520" i="27"/>
  <c r="G2521" i="27"/>
  <c r="G2522" i="27"/>
  <c r="G2523" i="27"/>
  <c r="G2524" i="27"/>
  <c r="G2525" i="27"/>
  <c r="G2526" i="27"/>
  <c r="G2527" i="27"/>
  <c r="G2528" i="27"/>
  <c r="G2529" i="27"/>
  <c r="G2530" i="27"/>
  <c r="G2531" i="27"/>
  <c r="G2532" i="27"/>
  <c r="G2533" i="27"/>
  <c r="G2534" i="27"/>
  <c r="G2535" i="27"/>
  <c r="G2536" i="27"/>
  <c r="G2537" i="27"/>
  <c r="G2538" i="27"/>
  <c r="G2539" i="27"/>
  <c r="G2540" i="27"/>
  <c r="G2541" i="27"/>
  <c r="G2542" i="27"/>
  <c r="G2543" i="27"/>
  <c r="G2544" i="27"/>
  <c r="G2545" i="27"/>
  <c r="G2546" i="27"/>
  <c r="G2547" i="27"/>
  <c r="G2548" i="27"/>
  <c r="G2549" i="27"/>
  <c r="G2550" i="27"/>
  <c r="G2551" i="27"/>
  <c r="G2552" i="27"/>
  <c r="G2553" i="27"/>
  <c r="G2554" i="27"/>
  <c r="G2555" i="27"/>
  <c r="G2556" i="27"/>
  <c r="G2557" i="27"/>
  <c r="G2558" i="27"/>
  <c r="G2559" i="27"/>
  <c r="G2560" i="27"/>
  <c r="G2561" i="27"/>
  <c r="G2562" i="27"/>
  <c r="G2563" i="27"/>
  <c r="G2564" i="27"/>
  <c r="G2565" i="27"/>
  <c r="G2566" i="27"/>
  <c r="G2567" i="27"/>
  <c r="G2568" i="27"/>
  <c r="G2569" i="27"/>
  <c r="G2570" i="27"/>
  <c r="G2571" i="27"/>
  <c r="G2572" i="27"/>
  <c r="G2573" i="27"/>
  <c r="G2574" i="27"/>
  <c r="G2575" i="27"/>
  <c r="G2576" i="27"/>
  <c r="G2577" i="27"/>
  <c r="G2578" i="27"/>
  <c r="G2579" i="27"/>
  <c r="G2580" i="27"/>
  <c r="G2581" i="27"/>
  <c r="G2582" i="27"/>
  <c r="G2583" i="27"/>
  <c r="G2584" i="27"/>
  <c r="G2585" i="27"/>
  <c r="G2586" i="27"/>
  <c r="G2587" i="27"/>
  <c r="G2588" i="27"/>
  <c r="G2589" i="27"/>
  <c r="G2590" i="27"/>
  <c r="G2591" i="27"/>
  <c r="G2592" i="27"/>
  <c r="G2593" i="27"/>
  <c r="G2594" i="27"/>
  <c r="G2595" i="27"/>
  <c r="G2596" i="27"/>
  <c r="G2597" i="27"/>
  <c r="G2598" i="27"/>
  <c r="G2599" i="27"/>
  <c r="G2600" i="27"/>
  <c r="G2601" i="27"/>
  <c r="G2602" i="27"/>
  <c r="G2603" i="27"/>
  <c r="G2604" i="27"/>
  <c r="G2605" i="27"/>
  <c r="G2606" i="27"/>
  <c r="G2607" i="27"/>
  <c r="G2608" i="27"/>
  <c r="G2609" i="27"/>
  <c r="G2610" i="27"/>
  <c r="G2611" i="27"/>
  <c r="G2612" i="27"/>
  <c r="G2613" i="27"/>
  <c r="G2614" i="27"/>
  <c r="G2615" i="27"/>
  <c r="G2616" i="27"/>
  <c r="G2617" i="27"/>
  <c r="G2618" i="27"/>
  <c r="G2619" i="27"/>
  <c r="G2620" i="27"/>
  <c r="G2621" i="27"/>
  <c r="G2622" i="27"/>
  <c r="G2623" i="27"/>
  <c r="G2624" i="27"/>
  <c r="G2625" i="27"/>
  <c r="G2626" i="27"/>
  <c r="G2627" i="27"/>
  <c r="G2628" i="27"/>
  <c r="G2629" i="27"/>
  <c r="G2630" i="27"/>
  <c r="G2631" i="27"/>
  <c r="G2632" i="27"/>
  <c r="G2633" i="27"/>
  <c r="G2634" i="27"/>
  <c r="G2635" i="27"/>
  <c r="G2636" i="27"/>
  <c r="G2637" i="27"/>
  <c r="G2638" i="27"/>
  <c r="G2639" i="27"/>
  <c r="G2640" i="27"/>
  <c r="G2641" i="27"/>
  <c r="G2642" i="27"/>
  <c r="G2643" i="27"/>
  <c r="G2644" i="27"/>
  <c r="G2645" i="27"/>
  <c r="G2646" i="27"/>
  <c r="G2647" i="27"/>
  <c r="G2648" i="27"/>
  <c r="G2649" i="27"/>
  <c r="G2650" i="27"/>
  <c r="G2651" i="27"/>
  <c r="G2652" i="27"/>
  <c r="G2653" i="27"/>
  <c r="G2654" i="27"/>
  <c r="G2655" i="27"/>
  <c r="G2656" i="27"/>
  <c r="G2657" i="27"/>
  <c r="G2658" i="27"/>
  <c r="G2659" i="27"/>
  <c r="G2660" i="27"/>
  <c r="G2661" i="27"/>
  <c r="G2662" i="27"/>
  <c r="G2663" i="27"/>
  <c r="G2664" i="27"/>
  <c r="G2665" i="27"/>
  <c r="G2666" i="27"/>
  <c r="G2667" i="27"/>
  <c r="G2668" i="27"/>
  <c r="G2669" i="27"/>
  <c r="G2670" i="27"/>
  <c r="G2671" i="27"/>
  <c r="G2672" i="27"/>
  <c r="G2673" i="27"/>
  <c r="G2674" i="27"/>
  <c r="G2675" i="27"/>
  <c r="G2676" i="27"/>
  <c r="G2677" i="27"/>
  <c r="G2678" i="27"/>
  <c r="G2679" i="27"/>
  <c r="G2680" i="27"/>
  <c r="G2681" i="27"/>
  <c r="G2682" i="27"/>
  <c r="G2683" i="27"/>
  <c r="G2684" i="27"/>
  <c r="G2685" i="27"/>
  <c r="G2686" i="27"/>
  <c r="G2687" i="27"/>
  <c r="G2688" i="27"/>
  <c r="G2689" i="27"/>
  <c r="G2690" i="27"/>
  <c r="G2691" i="27"/>
  <c r="G2692" i="27"/>
  <c r="G2693" i="27"/>
  <c r="G2694" i="27"/>
  <c r="G2695" i="27"/>
  <c r="G2696" i="27"/>
  <c r="G2697" i="27"/>
  <c r="G2698" i="27"/>
  <c r="G2699" i="27"/>
  <c r="G2700" i="27"/>
  <c r="G2701" i="27"/>
  <c r="G2702" i="27"/>
  <c r="G2703" i="27"/>
  <c r="G2704" i="27"/>
  <c r="G2705" i="27"/>
  <c r="G2706" i="27"/>
  <c r="G2707" i="27"/>
  <c r="G2708" i="27"/>
  <c r="G2709" i="27"/>
  <c r="G2710" i="27"/>
  <c r="G2711" i="27"/>
  <c r="G2712" i="27"/>
  <c r="G2713" i="27"/>
  <c r="G2714" i="27"/>
  <c r="G2715" i="27"/>
  <c r="G2716" i="27"/>
  <c r="G2717" i="27"/>
  <c r="G2718" i="27"/>
  <c r="G2719" i="27"/>
  <c r="G2720" i="27"/>
  <c r="G2721" i="27"/>
  <c r="G2722" i="27"/>
  <c r="G2723" i="27"/>
  <c r="G2724" i="27"/>
  <c r="G2725" i="27"/>
  <c r="G2726" i="27"/>
  <c r="G2727" i="27"/>
  <c r="G2728" i="27"/>
  <c r="G2729" i="27"/>
  <c r="G2730" i="27"/>
  <c r="G2731" i="27"/>
  <c r="G2732" i="27"/>
  <c r="G2733" i="27"/>
  <c r="G2734" i="27"/>
  <c r="G2735" i="27"/>
  <c r="G2736" i="27"/>
  <c r="G2737" i="27"/>
  <c r="G2738" i="27"/>
  <c r="G2739" i="27"/>
  <c r="G2740" i="27"/>
  <c r="G2741" i="27"/>
  <c r="G2742" i="27"/>
  <c r="G2743" i="27"/>
  <c r="G2744" i="27"/>
  <c r="G2745" i="27"/>
  <c r="G2746" i="27"/>
  <c r="G2747" i="27"/>
  <c r="G2748" i="27"/>
  <c r="G2749" i="27"/>
  <c r="G2750" i="27"/>
  <c r="G2751" i="27"/>
  <c r="G2752" i="27"/>
  <c r="G2753" i="27"/>
  <c r="G2754" i="27"/>
  <c r="G2755" i="27"/>
  <c r="G2756" i="27"/>
  <c r="G2757" i="27"/>
  <c r="G2758" i="27"/>
  <c r="G2759" i="27"/>
  <c r="G2760" i="27"/>
  <c r="G2761" i="27"/>
  <c r="G2762" i="27"/>
  <c r="G2763" i="27"/>
  <c r="G2764" i="27"/>
  <c r="G2765" i="27"/>
  <c r="G2766" i="27"/>
  <c r="G2767" i="27"/>
  <c r="G2768" i="27"/>
  <c r="G2769" i="27"/>
  <c r="G2770" i="27"/>
  <c r="G2771" i="27"/>
  <c r="G2772" i="27"/>
  <c r="G2773" i="27"/>
  <c r="G2774" i="27"/>
  <c r="G2775" i="27"/>
  <c r="G2776" i="27"/>
  <c r="G2777" i="27"/>
  <c r="G2778" i="27"/>
  <c r="G2779" i="27"/>
  <c r="G2780" i="27"/>
  <c r="G2781" i="27"/>
  <c r="G2782" i="27"/>
  <c r="G2783" i="27"/>
  <c r="G2784" i="27"/>
  <c r="G2785" i="27"/>
  <c r="G2786" i="27"/>
  <c r="G2787" i="27"/>
  <c r="G2788" i="27"/>
  <c r="G2789" i="27"/>
  <c r="G2790" i="27"/>
  <c r="G2791" i="27"/>
  <c r="G2792" i="27"/>
  <c r="G2793" i="27"/>
  <c r="G2794" i="27"/>
  <c r="G2795" i="27"/>
  <c r="G2796" i="27"/>
  <c r="G2797" i="27"/>
  <c r="G2798" i="27"/>
  <c r="G2799" i="27"/>
  <c r="G2800" i="27"/>
  <c r="G2801" i="27"/>
  <c r="G2802" i="27"/>
  <c r="G2803" i="27"/>
  <c r="G2804" i="27"/>
  <c r="G2805" i="27"/>
  <c r="G2806" i="27"/>
  <c r="G2807" i="27"/>
  <c r="G2808" i="27"/>
  <c r="G2809" i="27"/>
  <c r="G2810" i="27"/>
  <c r="G2811" i="27"/>
  <c r="G2812" i="27"/>
  <c r="G2813" i="27"/>
  <c r="G2814" i="27"/>
  <c r="G2815" i="27"/>
  <c r="G2816" i="27"/>
  <c r="G2817" i="27"/>
  <c r="G2818" i="27"/>
  <c r="G2819" i="27"/>
  <c r="G2820" i="27"/>
  <c r="G2821" i="27"/>
  <c r="G2822" i="27"/>
  <c r="G2823" i="27"/>
  <c r="G2824" i="27"/>
  <c r="G2825" i="27"/>
  <c r="G2826" i="27"/>
  <c r="G2827" i="27"/>
  <c r="G2828" i="27"/>
  <c r="G2829" i="27"/>
  <c r="G2830" i="27"/>
  <c r="G2831" i="27"/>
  <c r="G2832" i="27"/>
  <c r="G2833" i="27"/>
  <c r="G2834" i="27"/>
  <c r="G2835" i="27"/>
  <c r="G2836" i="27"/>
  <c r="G2837" i="27"/>
  <c r="G2838" i="27"/>
  <c r="G2839" i="27"/>
  <c r="G2840" i="27"/>
  <c r="G2841" i="27"/>
  <c r="G2842" i="27"/>
  <c r="G2843" i="27"/>
  <c r="G2844" i="27"/>
  <c r="G2845" i="27"/>
  <c r="G2846" i="27"/>
  <c r="G2847" i="27"/>
  <c r="G2848" i="27"/>
  <c r="G2849" i="27"/>
  <c r="G2850" i="27"/>
  <c r="G2851" i="27"/>
  <c r="G2852" i="27"/>
  <c r="G2853" i="27"/>
  <c r="G2854" i="27"/>
  <c r="G2855" i="27"/>
  <c r="G2856" i="27"/>
  <c r="G2857" i="27"/>
  <c r="G2858" i="27"/>
  <c r="G2859" i="27"/>
  <c r="G2860" i="27"/>
  <c r="G2861" i="27"/>
  <c r="G2862" i="27"/>
  <c r="G2863" i="27"/>
  <c r="G2864" i="27"/>
  <c r="G2865" i="27"/>
  <c r="G2866" i="27"/>
  <c r="G2867" i="27"/>
  <c r="G2868" i="27"/>
  <c r="G2869" i="27"/>
  <c r="G2870" i="27"/>
  <c r="G2871" i="27"/>
  <c r="G2872" i="27"/>
  <c r="G2873" i="27"/>
  <c r="G2874" i="27"/>
  <c r="G2875" i="27"/>
  <c r="G2876" i="27"/>
  <c r="G2877" i="27"/>
  <c r="G2878" i="27"/>
  <c r="G2879" i="27"/>
  <c r="G2880" i="27"/>
  <c r="G2881" i="27"/>
  <c r="G2882" i="27"/>
  <c r="G2883" i="27"/>
  <c r="G2884" i="27"/>
  <c r="G2885" i="27"/>
  <c r="G2886" i="27"/>
  <c r="G2887" i="27"/>
  <c r="G2888" i="27"/>
  <c r="G2889" i="27"/>
  <c r="G2890" i="27"/>
  <c r="G2891" i="27"/>
  <c r="G2892" i="27"/>
  <c r="G2893" i="27"/>
  <c r="G2894" i="27"/>
  <c r="G2895" i="27"/>
  <c r="G2896" i="27"/>
  <c r="G2897" i="27"/>
  <c r="G2898" i="27"/>
  <c r="G2899" i="27"/>
  <c r="G2900" i="27"/>
  <c r="G2901" i="27"/>
  <c r="G2902" i="27"/>
  <c r="G2903" i="27"/>
  <c r="G2904" i="27"/>
  <c r="G2905" i="27"/>
  <c r="G2906" i="27"/>
  <c r="G2907" i="27"/>
  <c r="G2908" i="27"/>
  <c r="G2909" i="27"/>
  <c r="G2910" i="27"/>
  <c r="G2911" i="27"/>
  <c r="G2912" i="27"/>
  <c r="G2913" i="27"/>
  <c r="G2914" i="27"/>
  <c r="G2915" i="27"/>
  <c r="G2916" i="27"/>
  <c r="G2917" i="27"/>
  <c r="G2918" i="27"/>
  <c r="G2919" i="27"/>
  <c r="G2920" i="27"/>
  <c r="G2921" i="27"/>
  <c r="G2922" i="27"/>
  <c r="G2923" i="27"/>
  <c r="G2924" i="27"/>
  <c r="G2925" i="27"/>
  <c r="G2926" i="27"/>
  <c r="G2927" i="27"/>
  <c r="G2928" i="27"/>
  <c r="G2929" i="27"/>
  <c r="G2930" i="27"/>
  <c r="G2931" i="27"/>
  <c r="G2932" i="27"/>
  <c r="G2933" i="27"/>
  <c r="G2934" i="27"/>
  <c r="G2935" i="27"/>
  <c r="G2936" i="27"/>
  <c r="G2937" i="27"/>
  <c r="G2938" i="27"/>
  <c r="G2939" i="27"/>
  <c r="G2940" i="27"/>
  <c r="G2941" i="27"/>
  <c r="G2942" i="27"/>
  <c r="G2943" i="27"/>
  <c r="G2944" i="27"/>
  <c r="G2945" i="27"/>
  <c r="G2946" i="27"/>
  <c r="G2947" i="27"/>
  <c r="G2948" i="27"/>
  <c r="G2949" i="27"/>
  <c r="G2950" i="27"/>
  <c r="G2951" i="27"/>
  <c r="G2952" i="27"/>
  <c r="G2953" i="27"/>
  <c r="G2954" i="27"/>
  <c r="G2955" i="27"/>
  <c r="G2956" i="27"/>
  <c r="G2957" i="27"/>
  <c r="G2958" i="27"/>
  <c r="G2959" i="27"/>
  <c r="G2960" i="27"/>
  <c r="G2961" i="27"/>
  <c r="G2962" i="27"/>
  <c r="G2963" i="27"/>
  <c r="G2964" i="27"/>
  <c r="G2965" i="27"/>
  <c r="G2966" i="27"/>
  <c r="G2967" i="27"/>
  <c r="G2968" i="27"/>
  <c r="G2969" i="27"/>
  <c r="G2970" i="27"/>
  <c r="G2971" i="27"/>
  <c r="G2972" i="27"/>
  <c r="G2973" i="27"/>
  <c r="G2974" i="27"/>
  <c r="G2975" i="27"/>
  <c r="G2976" i="27"/>
  <c r="G2977" i="27"/>
  <c r="G2978" i="27"/>
  <c r="G2979" i="27"/>
  <c r="G2980" i="27"/>
  <c r="G2981" i="27"/>
  <c r="G2982" i="27"/>
  <c r="G2983" i="27"/>
  <c r="G2984" i="27"/>
  <c r="G2985" i="27"/>
  <c r="G2986" i="27"/>
  <c r="G2987" i="27"/>
  <c r="G2988" i="27"/>
  <c r="G2989" i="27"/>
  <c r="G2990" i="27"/>
  <c r="G2991" i="27"/>
  <c r="G2992" i="27"/>
  <c r="G2993" i="27"/>
  <c r="G2994" i="27"/>
  <c r="G2995" i="27"/>
  <c r="G2996" i="27"/>
  <c r="G2997" i="27"/>
  <c r="G2998" i="27"/>
  <c r="G2999" i="27"/>
  <c r="G3000" i="27"/>
  <c r="G3001" i="27"/>
  <c r="G3002" i="27"/>
  <c r="G3003" i="27"/>
  <c r="G3004" i="27"/>
  <c r="G3005" i="27"/>
  <c r="G3006" i="27"/>
  <c r="G3007" i="27"/>
  <c r="G3008" i="27"/>
  <c r="G3009" i="27"/>
  <c r="G3010" i="27"/>
  <c r="G3011" i="27"/>
  <c r="G3012" i="27"/>
  <c r="G3013" i="27"/>
  <c r="G3014" i="27"/>
  <c r="G3015" i="27"/>
  <c r="G3016" i="27"/>
  <c r="G3017" i="27"/>
  <c r="G3018" i="27"/>
  <c r="G3019" i="27"/>
  <c r="G3020" i="27"/>
  <c r="G3021" i="27"/>
  <c r="G3022" i="27"/>
  <c r="G3023" i="27"/>
  <c r="G3024" i="27"/>
  <c r="G3025" i="27"/>
  <c r="G3026" i="27"/>
  <c r="G3027" i="27"/>
  <c r="G3028" i="27"/>
  <c r="G3029" i="27"/>
  <c r="G3030" i="27"/>
  <c r="G3031" i="27"/>
  <c r="G3032" i="27"/>
  <c r="G3033" i="27"/>
  <c r="G3034" i="27"/>
  <c r="G3035" i="27"/>
  <c r="G3036" i="27"/>
  <c r="G3037" i="27"/>
  <c r="G3038" i="27"/>
  <c r="G3039" i="27"/>
  <c r="G3040" i="27"/>
  <c r="G3041" i="27"/>
  <c r="G3042" i="27"/>
  <c r="G3043" i="27"/>
  <c r="G3044" i="27"/>
  <c r="G3045" i="27"/>
  <c r="G3046" i="27"/>
  <c r="G3047" i="27"/>
  <c r="G3048" i="27"/>
  <c r="G3049" i="27"/>
  <c r="G3050" i="27"/>
  <c r="G3051" i="27"/>
  <c r="G3052" i="27"/>
  <c r="G3053" i="27"/>
  <c r="G3054" i="27"/>
  <c r="G3055" i="27"/>
  <c r="G3056" i="27"/>
  <c r="G3057" i="27"/>
  <c r="G3058" i="27"/>
  <c r="G3059" i="27"/>
  <c r="G3060" i="27"/>
  <c r="G3061" i="27"/>
  <c r="G3062" i="27"/>
  <c r="G3063" i="27"/>
  <c r="G3064" i="27"/>
  <c r="G3065" i="27"/>
  <c r="G3066" i="27"/>
  <c r="G3067" i="27"/>
  <c r="G3068" i="27"/>
  <c r="G3069" i="27"/>
  <c r="G3070" i="27"/>
  <c r="G3071" i="27"/>
  <c r="G3072" i="27"/>
  <c r="G3073" i="27"/>
  <c r="G3074" i="27"/>
  <c r="G3075" i="27"/>
  <c r="G3076" i="27"/>
  <c r="G3077" i="27"/>
  <c r="G3078" i="27"/>
  <c r="G3079" i="27"/>
  <c r="G3080" i="27"/>
  <c r="G3081" i="27"/>
  <c r="G3082" i="27"/>
  <c r="G3083" i="27"/>
  <c r="G3084" i="27"/>
  <c r="G3085" i="27"/>
  <c r="G3086" i="27"/>
  <c r="G3087" i="27"/>
  <c r="G3088" i="27"/>
  <c r="G3089" i="27"/>
  <c r="G3090" i="27"/>
  <c r="G3091" i="27"/>
  <c r="G3092" i="27"/>
  <c r="G3093" i="27"/>
  <c r="G3094" i="27"/>
  <c r="G3095" i="27"/>
  <c r="G3096" i="27"/>
  <c r="G3097" i="27"/>
  <c r="G3098" i="27"/>
  <c r="G3099" i="27"/>
  <c r="G3100" i="27"/>
  <c r="G3101" i="27"/>
  <c r="G3102" i="27"/>
  <c r="G3103" i="27"/>
  <c r="G3104" i="27"/>
  <c r="G3105" i="27"/>
  <c r="G3106" i="27"/>
  <c r="G3107" i="27"/>
  <c r="G3108" i="27"/>
  <c r="G3109" i="27"/>
  <c r="G3110" i="27"/>
  <c r="G3111" i="27"/>
  <c r="G3112" i="27"/>
  <c r="G3113" i="27"/>
  <c r="G3114" i="27"/>
  <c r="G3115" i="27"/>
  <c r="G3116" i="27"/>
  <c r="G3117" i="27"/>
  <c r="G3118" i="27"/>
  <c r="G3119" i="27"/>
  <c r="G3120" i="27"/>
  <c r="G3121" i="27"/>
  <c r="G3122" i="27"/>
  <c r="G3123" i="27"/>
  <c r="G3124" i="27"/>
  <c r="G3125" i="27"/>
  <c r="G3126" i="27"/>
  <c r="G3127" i="27"/>
  <c r="G3128" i="27"/>
  <c r="G3129" i="27"/>
  <c r="G3130" i="27"/>
  <c r="G3131" i="27"/>
  <c r="G3132" i="27"/>
  <c r="G3133" i="27"/>
  <c r="G3134" i="27"/>
  <c r="G3135" i="27"/>
  <c r="G3136" i="27"/>
  <c r="G3137" i="27"/>
  <c r="G3138" i="27"/>
  <c r="G3139" i="27"/>
  <c r="G3140" i="27"/>
  <c r="G3141" i="27"/>
  <c r="G3142" i="27"/>
  <c r="G3143" i="27"/>
  <c r="G3144" i="27"/>
  <c r="G3145" i="27"/>
  <c r="G3146" i="27"/>
  <c r="G3147" i="27"/>
  <c r="G3148" i="27"/>
  <c r="G3149" i="27"/>
  <c r="G3150" i="27"/>
  <c r="G3151" i="27"/>
  <c r="G3152" i="27"/>
  <c r="G3153" i="27"/>
  <c r="G3154" i="27"/>
  <c r="G3155" i="27"/>
  <c r="G3156" i="27"/>
  <c r="G3157" i="27"/>
  <c r="G3158" i="27"/>
  <c r="G3159" i="27"/>
  <c r="G3160" i="27"/>
  <c r="G3161" i="27"/>
  <c r="G3162" i="27"/>
  <c r="G3163" i="27"/>
  <c r="G3164" i="27"/>
  <c r="G3165" i="27"/>
  <c r="G3166" i="27"/>
  <c r="G3167" i="27"/>
  <c r="G3168" i="27"/>
  <c r="G3169" i="27"/>
  <c r="G3170" i="27"/>
  <c r="G3171" i="27"/>
  <c r="G3172" i="27"/>
  <c r="G3173" i="27"/>
  <c r="G3174" i="27"/>
  <c r="G3175" i="27"/>
  <c r="G3176" i="27"/>
  <c r="G3177" i="27"/>
  <c r="G3178" i="27"/>
  <c r="G3179" i="27"/>
  <c r="G3180" i="27"/>
  <c r="G3181" i="27"/>
  <c r="G3182" i="27"/>
  <c r="G3183" i="27"/>
  <c r="G3184" i="27"/>
  <c r="G3185" i="27"/>
  <c r="G3186" i="27"/>
  <c r="G3187" i="27"/>
  <c r="G3188" i="27"/>
  <c r="G3189" i="27"/>
  <c r="G3190" i="27"/>
  <c r="G3191" i="27"/>
  <c r="G3192" i="27"/>
  <c r="G3193" i="27"/>
  <c r="G3194" i="27"/>
  <c r="G3195" i="27"/>
  <c r="G3196" i="27"/>
  <c r="G3197" i="27"/>
  <c r="G3198" i="27"/>
  <c r="G3199" i="27"/>
  <c r="G3200" i="27"/>
  <c r="G3201" i="27"/>
  <c r="G3202" i="27"/>
  <c r="G3203" i="27"/>
  <c r="G3204" i="27"/>
  <c r="G3205" i="27"/>
  <c r="G3206" i="27"/>
  <c r="G3207" i="27"/>
  <c r="G3208" i="27"/>
  <c r="G3209" i="27"/>
  <c r="G3210" i="27"/>
  <c r="G3211" i="27"/>
  <c r="G3212" i="27"/>
  <c r="G3213" i="27"/>
  <c r="G3214" i="27"/>
  <c r="G3215" i="27"/>
  <c r="G3216" i="27"/>
  <c r="G3217" i="27"/>
  <c r="G3218" i="27"/>
  <c r="G3219" i="27"/>
  <c r="G3220" i="27"/>
  <c r="G3221" i="27"/>
  <c r="G3222" i="27"/>
  <c r="G3223" i="27"/>
  <c r="G3224" i="27"/>
  <c r="G3225" i="27"/>
  <c r="G3226" i="27"/>
  <c r="G3227" i="27"/>
  <c r="G3228" i="27"/>
  <c r="G3229" i="27"/>
  <c r="G3230" i="27"/>
  <c r="G3231" i="27"/>
  <c r="G3232" i="27"/>
  <c r="G3233" i="27"/>
  <c r="G3234" i="27"/>
  <c r="G3235" i="27"/>
  <c r="G3236" i="27"/>
  <c r="G3237" i="27"/>
  <c r="G3238" i="27"/>
  <c r="G3239" i="27"/>
  <c r="G3240" i="27"/>
  <c r="G3241" i="27"/>
  <c r="G3242" i="27"/>
  <c r="G3243" i="27"/>
  <c r="G3244" i="27"/>
  <c r="G3245" i="27"/>
  <c r="G3246" i="27"/>
  <c r="G3247" i="27"/>
  <c r="G3248" i="27"/>
  <c r="G3249" i="27"/>
  <c r="G3250" i="27"/>
  <c r="G3251" i="27"/>
  <c r="G3252" i="27"/>
  <c r="G3253" i="27"/>
  <c r="G3254" i="27"/>
  <c r="G3255" i="27"/>
  <c r="G3256" i="27"/>
  <c r="G3257" i="27"/>
  <c r="G3258" i="27"/>
  <c r="G3259" i="27"/>
  <c r="G3260" i="27"/>
  <c r="G3261" i="27"/>
  <c r="G3262" i="27"/>
  <c r="G3263" i="27"/>
  <c r="G3264" i="27"/>
  <c r="G3265" i="27"/>
  <c r="G3266" i="27"/>
  <c r="G3267" i="27"/>
  <c r="G3268" i="27"/>
  <c r="G3269" i="27"/>
  <c r="G3270" i="27"/>
  <c r="G3271" i="27"/>
  <c r="G3272" i="27"/>
  <c r="G3273" i="27"/>
  <c r="G3274" i="27"/>
  <c r="G3275" i="27"/>
  <c r="G3276" i="27"/>
  <c r="G3277" i="27"/>
  <c r="G3278" i="27"/>
  <c r="G3279" i="27"/>
  <c r="G3280" i="27"/>
  <c r="G3281" i="27"/>
  <c r="G3282" i="27"/>
  <c r="G3283" i="27"/>
  <c r="G3284" i="27"/>
  <c r="G3285" i="27"/>
  <c r="G3286" i="27"/>
  <c r="G3287" i="27"/>
  <c r="G3288" i="27"/>
  <c r="G3289" i="27"/>
  <c r="G3290" i="27"/>
  <c r="G3291" i="27"/>
  <c r="G3292" i="27"/>
  <c r="G3293" i="27"/>
  <c r="G3294" i="27"/>
  <c r="G3295" i="27"/>
  <c r="G3296" i="27"/>
  <c r="G3297" i="27"/>
  <c r="G3298" i="27"/>
  <c r="G3299" i="27"/>
  <c r="G3300" i="27"/>
  <c r="G3301" i="27"/>
  <c r="G3302" i="27"/>
  <c r="G3303" i="27"/>
  <c r="G3304" i="27"/>
  <c r="G3305" i="27"/>
  <c r="G3306" i="27"/>
  <c r="G3307" i="27"/>
  <c r="G3308" i="27"/>
  <c r="G3309" i="27"/>
  <c r="G3310" i="27"/>
  <c r="G3311" i="27"/>
  <c r="G3312" i="27"/>
  <c r="G3313" i="27"/>
  <c r="G3314" i="27"/>
  <c r="G3315" i="27"/>
  <c r="G3316" i="27"/>
  <c r="G3317" i="27"/>
  <c r="G3318" i="27"/>
  <c r="G3319" i="27"/>
  <c r="G3320" i="27"/>
  <c r="G3321" i="27"/>
  <c r="G3322" i="27"/>
  <c r="G3323" i="27"/>
  <c r="G3324" i="27"/>
  <c r="G3325" i="27"/>
  <c r="G3326" i="27"/>
  <c r="G3327" i="27"/>
  <c r="G3328" i="27"/>
  <c r="G3329" i="27"/>
  <c r="G3330" i="27"/>
  <c r="G3331" i="27"/>
  <c r="G3332" i="27"/>
  <c r="G3333" i="27"/>
  <c r="G3334" i="27"/>
  <c r="G3335" i="27"/>
  <c r="G3336" i="27"/>
  <c r="G3337" i="27"/>
  <c r="G3338" i="27"/>
  <c r="G3339" i="27"/>
  <c r="G3340" i="27"/>
  <c r="G3341" i="27"/>
  <c r="G3342" i="27"/>
  <c r="G3343" i="27"/>
  <c r="G3344" i="27"/>
  <c r="G3345" i="27"/>
  <c r="G3346" i="27"/>
  <c r="G3347" i="27"/>
  <c r="G3348" i="27"/>
  <c r="G3349" i="27"/>
  <c r="G3350" i="27"/>
  <c r="G3351" i="27"/>
  <c r="G3352" i="27"/>
  <c r="G3353" i="27"/>
  <c r="G3354" i="27"/>
  <c r="G3355" i="27"/>
  <c r="G3356" i="27"/>
  <c r="G3357" i="27"/>
  <c r="G3358" i="27"/>
  <c r="G3359" i="27"/>
  <c r="G3360" i="27"/>
  <c r="G3361" i="27"/>
  <c r="G3362" i="27"/>
  <c r="G3363" i="27"/>
  <c r="G3364" i="27"/>
  <c r="G3365" i="27"/>
  <c r="G3366" i="27"/>
  <c r="G3367" i="27"/>
  <c r="G3368" i="27"/>
  <c r="G3369" i="27"/>
  <c r="G3370" i="27"/>
  <c r="G3371" i="27"/>
  <c r="G3372" i="27"/>
  <c r="G3373" i="27"/>
  <c r="G3374" i="27"/>
  <c r="G3375" i="27"/>
  <c r="G3376" i="27"/>
  <c r="G3377" i="27"/>
  <c r="G3378" i="27"/>
  <c r="G3379" i="27"/>
  <c r="G3380" i="27"/>
  <c r="G3381" i="27"/>
  <c r="G3382" i="27"/>
  <c r="G3383" i="27"/>
  <c r="G3384" i="27"/>
  <c r="G3385" i="27"/>
  <c r="G3386" i="27"/>
  <c r="G3387" i="27"/>
  <c r="G3388" i="27"/>
  <c r="G3389" i="27"/>
  <c r="G3390" i="27"/>
  <c r="G3391" i="27"/>
  <c r="G3392" i="27"/>
  <c r="G3393" i="27"/>
  <c r="G3394" i="27"/>
  <c r="G3395" i="27"/>
  <c r="G3396" i="27"/>
  <c r="G3397" i="27"/>
  <c r="G3398" i="27"/>
  <c r="G3399" i="27"/>
  <c r="G3400" i="27"/>
  <c r="G3401" i="27"/>
  <c r="G3402" i="27"/>
  <c r="G3403" i="27"/>
  <c r="G3404" i="27"/>
  <c r="G3405" i="27"/>
  <c r="G3406" i="27"/>
  <c r="G3407" i="27"/>
  <c r="G3408" i="27"/>
  <c r="G3409" i="27"/>
  <c r="G3410" i="27"/>
  <c r="G3411" i="27"/>
  <c r="G3412" i="27"/>
  <c r="G3413" i="27"/>
  <c r="G3414" i="27"/>
  <c r="G3415" i="27"/>
  <c r="G3416" i="27"/>
  <c r="G3417" i="27"/>
  <c r="G3418" i="27"/>
  <c r="G3419" i="27"/>
  <c r="G3420" i="27"/>
  <c r="G3421" i="27"/>
  <c r="G3422" i="27"/>
  <c r="G3423" i="27"/>
  <c r="G3424" i="27"/>
  <c r="G3425" i="27"/>
  <c r="G3426" i="27"/>
  <c r="G3427" i="27"/>
  <c r="G3428" i="27"/>
  <c r="G3429" i="27"/>
  <c r="G3430" i="27"/>
  <c r="G3431" i="27"/>
  <c r="G3432" i="27"/>
  <c r="G3433" i="27"/>
  <c r="G3434" i="27"/>
  <c r="G3435" i="27"/>
  <c r="G3436" i="27"/>
  <c r="G3437" i="27"/>
  <c r="G3438" i="27"/>
  <c r="G3439" i="27"/>
  <c r="G3440" i="27"/>
  <c r="G3441" i="27"/>
  <c r="G3442" i="27"/>
  <c r="G3443" i="27"/>
  <c r="G3444" i="27"/>
  <c r="G3445" i="27"/>
  <c r="G3446" i="27"/>
  <c r="G3447" i="27"/>
  <c r="G3448" i="27"/>
  <c r="G3449" i="27"/>
  <c r="G3450" i="27"/>
  <c r="G3451" i="27"/>
  <c r="G3452" i="27"/>
  <c r="G3453" i="27"/>
  <c r="G3454" i="27"/>
  <c r="G3455" i="27"/>
  <c r="G3456" i="27"/>
  <c r="G3457" i="27"/>
  <c r="G3458" i="27"/>
  <c r="G3459" i="27"/>
  <c r="G3460" i="27"/>
  <c r="G3461" i="27"/>
  <c r="G3462" i="27"/>
  <c r="G3463" i="27"/>
  <c r="G3464" i="27"/>
  <c r="G3465" i="27"/>
  <c r="G3466" i="27"/>
  <c r="G3467" i="27"/>
  <c r="G3468" i="27"/>
  <c r="G3469" i="27"/>
  <c r="G3470" i="27"/>
  <c r="G3471" i="27"/>
  <c r="G3472" i="27"/>
  <c r="G3473" i="27"/>
  <c r="G3474" i="27"/>
  <c r="G3475" i="27"/>
  <c r="G3476" i="27"/>
  <c r="G3477" i="27"/>
  <c r="G3478" i="27"/>
  <c r="G3479" i="27"/>
  <c r="G3480" i="27"/>
  <c r="G3481" i="27"/>
  <c r="G3482" i="27"/>
  <c r="G3483" i="27"/>
  <c r="G3484" i="27"/>
  <c r="G3485" i="27"/>
  <c r="G3486" i="27"/>
  <c r="G3487" i="27"/>
  <c r="G3488" i="27"/>
  <c r="G3489" i="27"/>
  <c r="G3490" i="27"/>
  <c r="G3491" i="27"/>
  <c r="G3492" i="27"/>
  <c r="G3493" i="27"/>
  <c r="G3494" i="27"/>
  <c r="G3495" i="27"/>
  <c r="G3496" i="27"/>
  <c r="G3497" i="27"/>
  <c r="G3498" i="27"/>
  <c r="G3499" i="27"/>
  <c r="G3500" i="27"/>
  <c r="G3501" i="27"/>
  <c r="G3502" i="27"/>
  <c r="G3503" i="27"/>
  <c r="G3504" i="27"/>
  <c r="G3505" i="27"/>
  <c r="G3506" i="27"/>
  <c r="G3507" i="27"/>
  <c r="G3508" i="27"/>
  <c r="G3509" i="27"/>
  <c r="G3510" i="27"/>
  <c r="G3511" i="27"/>
  <c r="G3512" i="27"/>
  <c r="G3513" i="27"/>
  <c r="G3514" i="27"/>
  <c r="G3515" i="27"/>
  <c r="G3516" i="27"/>
  <c r="G3517" i="27"/>
  <c r="G3518" i="27"/>
  <c r="G3519" i="27"/>
  <c r="G3520" i="27"/>
  <c r="G3521" i="27"/>
  <c r="G3522" i="27"/>
  <c r="G3523" i="27"/>
  <c r="G3524" i="27"/>
  <c r="G3525" i="27"/>
  <c r="G3526" i="27"/>
  <c r="G3527" i="27"/>
  <c r="G3528" i="27"/>
  <c r="G3529" i="27"/>
  <c r="G3530" i="27"/>
  <c r="G3531" i="27"/>
  <c r="G3532" i="27"/>
  <c r="G3533" i="27"/>
  <c r="G3534" i="27"/>
  <c r="G3535" i="27"/>
  <c r="G3536" i="27"/>
  <c r="G3537" i="27"/>
  <c r="G3538" i="27"/>
  <c r="G3539" i="27"/>
  <c r="G3540" i="27"/>
  <c r="G3541" i="27"/>
  <c r="G3542" i="27"/>
  <c r="G3543" i="27"/>
  <c r="G3544" i="27"/>
  <c r="G3545" i="27"/>
  <c r="G3546" i="27"/>
  <c r="G3547" i="27"/>
  <c r="G3548" i="27"/>
  <c r="G3549" i="27"/>
  <c r="G3550" i="27"/>
  <c r="G3551" i="27"/>
  <c r="G3552" i="27"/>
  <c r="G3553" i="27"/>
  <c r="G3554" i="27"/>
  <c r="G3555" i="27"/>
  <c r="G3556" i="27"/>
  <c r="G3557" i="27"/>
  <c r="G3558" i="27"/>
  <c r="G3559" i="27"/>
  <c r="G3560" i="27"/>
  <c r="G3561" i="27"/>
  <c r="G3562" i="27"/>
  <c r="G3563" i="27"/>
  <c r="G3564" i="27"/>
  <c r="G3565" i="27"/>
  <c r="G3566" i="27"/>
  <c r="G3567" i="27"/>
  <c r="G3568" i="27"/>
  <c r="G3569" i="27"/>
  <c r="G3570" i="27"/>
  <c r="G3571" i="27"/>
  <c r="G3572" i="27"/>
  <c r="G3573" i="27"/>
  <c r="G3574" i="27"/>
  <c r="G3575" i="27"/>
  <c r="G3576" i="27"/>
  <c r="G3577" i="27"/>
  <c r="G3578" i="27"/>
  <c r="G3579" i="27"/>
  <c r="G3580" i="27"/>
  <c r="G3581" i="27"/>
  <c r="G3582" i="27"/>
  <c r="G3583" i="27"/>
  <c r="G3584" i="27"/>
  <c r="G3585" i="27"/>
  <c r="G3586" i="27"/>
  <c r="G3587" i="27"/>
  <c r="G3588" i="27"/>
  <c r="G3589" i="27"/>
  <c r="G3590" i="27"/>
  <c r="G3591" i="27"/>
  <c r="G3592" i="27"/>
  <c r="G3593" i="27"/>
  <c r="G3594" i="27"/>
  <c r="G3595" i="27"/>
  <c r="G3596" i="27"/>
  <c r="G3597" i="27"/>
  <c r="G3598" i="27"/>
  <c r="G3599" i="27"/>
  <c r="G3600" i="27"/>
  <c r="G3601" i="27"/>
  <c r="G3602" i="27"/>
  <c r="G3603" i="27"/>
  <c r="G3604" i="27"/>
  <c r="G3605" i="27"/>
  <c r="G3606" i="27"/>
  <c r="G3607" i="27"/>
  <c r="G3608" i="27"/>
  <c r="G3609" i="27"/>
  <c r="G3610" i="27"/>
  <c r="G3611" i="27"/>
  <c r="G3612" i="27"/>
  <c r="G3613" i="27"/>
  <c r="G3614" i="27"/>
  <c r="G3615" i="27"/>
  <c r="G3616" i="27"/>
  <c r="G3617" i="27"/>
  <c r="G3618" i="27"/>
  <c r="G3619" i="27"/>
  <c r="G3620" i="27"/>
  <c r="G3621" i="27"/>
  <c r="G3622" i="27"/>
  <c r="G3623" i="27"/>
  <c r="G3624" i="27"/>
  <c r="G3625" i="27"/>
  <c r="G3626" i="27"/>
  <c r="G3627" i="27"/>
  <c r="G3628" i="27"/>
  <c r="G3629" i="27"/>
  <c r="G3630" i="27"/>
  <c r="G3631" i="27"/>
  <c r="G3632" i="27"/>
  <c r="G3633" i="27"/>
  <c r="G3634" i="27"/>
  <c r="G3635" i="27"/>
  <c r="G3636" i="27"/>
  <c r="G3637" i="27"/>
  <c r="G3638" i="27"/>
  <c r="G3639" i="27"/>
  <c r="G3640" i="27"/>
  <c r="G3641" i="27"/>
  <c r="G3642" i="27"/>
  <c r="G3643" i="27"/>
  <c r="G3644" i="27"/>
  <c r="G3645" i="27"/>
  <c r="G3646" i="27"/>
  <c r="G3647" i="27"/>
  <c r="G3648" i="27"/>
  <c r="G3649" i="27"/>
  <c r="G3650" i="27"/>
  <c r="G3651" i="27"/>
  <c r="G3652" i="27"/>
  <c r="G3653" i="27"/>
  <c r="G3654" i="27"/>
  <c r="G3655" i="27"/>
  <c r="G3656" i="27"/>
  <c r="G3657" i="27"/>
  <c r="G3658" i="27"/>
  <c r="G3659" i="27"/>
  <c r="G3660" i="27"/>
  <c r="G3661" i="27"/>
  <c r="G3662" i="27"/>
  <c r="G3663" i="27"/>
  <c r="G3664" i="27"/>
  <c r="G3665" i="27"/>
  <c r="G3666" i="27"/>
  <c r="G3667" i="27"/>
  <c r="G3668" i="27"/>
  <c r="G3669" i="27"/>
  <c r="G3670" i="27"/>
  <c r="G3671" i="27"/>
  <c r="G3672" i="27"/>
  <c r="G3673" i="27"/>
  <c r="G3674" i="27"/>
  <c r="G3675" i="27"/>
  <c r="G3676" i="27"/>
  <c r="G3677" i="27"/>
  <c r="G3678" i="27"/>
  <c r="G3679" i="27"/>
  <c r="G3680" i="27"/>
  <c r="G3681" i="27"/>
  <c r="G3682" i="27"/>
  <c r="G3683" i="27"/>
  <c r="G3684" i="27"/>
  <c r="G3685" i="27"/>
  <c r="G3686" i="27"/>
  <c r="G3687" i="27"/>
  <c r="G3688" i="27"/>
  <c r="G3689" i="27"/>
  <c r="G3690" i="27"/>
  <c r="G3691" i="27"/>
  <c r="G3692" i="27"/>
  <c r="G3693" i="27"/>
  <c r="G3694" i="27"/>
  <c r="G3695" i="27"/>
  <c r="G3696" i="27"/>
  <c r="G3697" i="27"/>
  <c r="G3698" i="27"/>
  <c r="G3699" i="27"/>
  <c r="G3700" i="27"/>
  <c r="G3701" i="27"/>
  <c r="G3702" i="27"/>
  <c r="G3703" i="27"/>
  <c r="G3704" i="27"/>
  <c r="G3705" i="27"/>
  <c r="G3706" i="27"/>
  <c r="G3707" i="27"/>
  <c r="G3708" i="27"/>
  <c r="G3709" i="27"/>
  <c r="G3710" i="27"/>
  <c r="G3711" i="27"/>
  <c r="G3712" i="27"/>
  <c r="G3713" i="27"/>
  <c r="G3714" i="27"/>
  <c r="G3715" i="27"/>
  <c r="G3716" i="27"/>
  <c r="G3717" i="27"/>
  <c r="G3718" i="27"/>
  <c r="G3719" i="27"/>
  <c r="G3720" i="27"/>
  <c r="G3721" i="27"/>
  <c r="G3722" i="27"/>
  <c r="G3723" i="27"/>
  <c r="G3724" i="27"/>
  <c r="G3725" i="27"/>
  <c r="G3726" i="27"/>
  <c r="G3727" i="27"/>
  <c r="G3728" i="27"/>
  <c r="G3729" i="27"/>
  <c r="G3730" i="27"/>
  <c r="G3731" i="27"/>
  <c r="G3732" i="27"/>
  <c r="G3733" i="27"/>
  <c r="G3734" i="27"/>
  <c r="G3735" i="27"/>
  <c r="G3736" i="27"/>
  <c r="G3737" i="27"/>
  <c r="G3738" i="27"/>
  <c r="G3739" i="27"/>
  <c r="G3740" i="27"/>
  <c r="G3741" i="27"/>
  <c r="G3742" i="27"/>
  <c r="G3743" i="27"/>
  <c r="G3744" i="27"/>
  <c r="G3745" i="27"/>
  <c r="G3746" i="27"/>
  <c r="G3747" i="27"/>
  <c r="G3748" i="27"/>
  <c r="G3749" i="27"/>
  <c r="G3750" i="27"/>
  <c r="G3751" i="27"/>
  <c r="G3752" i="27"/>
  <c r="G3753" i="27"/>
  <c r="G3754" i="27"/>
  <c r="G3755" i="27"/>
  <c r="G3756" i="27"/>
  <c r="G3757" i="27"/>
  <c r="G3758" i="27"/>
  <c r="G3759" i="27"/>
  <c r="G3760" i="27"/>
  <c r="G3761" i="27"/>
  <c r="G3762" i="27"/>
  <c r="G3763" i="27"/>
  <c r="G3764" i="27"/>
  <c r="G3765" i="27"/>
  <c r="G3766" i="27"/>
  <c r="G3767" i="27"/>
  <c r="G3768" i="27"/>
  <c r="G3769" i="27"/>
  <c r="G3770" i="27"/>
  <c r="G3771" i="27"/>
  <c r="G3772" i="27"/>
  <c r="G3773" i="27"/>
  <c r="G3774" i="27"/>
  <c r="G3775" i="27"/>
  <c r="G3776" i="27"/>
  <c r="G3777" i="27"/>
  <c r="G3778" i="27"/>
  <c r="G3779" i="27"/>
  <c r="G3780" i="27"/>
  <c r="G3781" i="27"/>
  <c r="G3782" i="27"/>
  <c r="G3783" i="27"/>
  <c r="G3784" i="27"/>
  <c r="G3785" i="27"/>
  <c r="G3786" i="27"/>
  <c r="G3787" i="27"/>
  <c r="G3788" i="27"/>
  <c r="G3789" i="27"/>
  <c r="G3790" i="27"/>
  <c r="G3791" i="27"/>
  <c r="G3792" i="27"/>
  <c r="G3793" i="27"/>
  <c r="G3794" i="27"/>
  <c r="G3795" i="27"/>
  <c r="G3796" i="27"/>
  <c r="G3797" i="27"/>
  <c r="G3798" i="27"/>
  <c r="G3799" i="27"/>
  <c r="G3800" i="27"/>
  <c r="G3801" i="27"/>
  <c r="G3802" i="27"/>
  <c r="G3803" i="27"/>
  <c r="G3804" i="27"/>
  <c r="G3805" i="27"/>
  <c r="G3806" i="27"/>
  <c r="G3807" i="27"/>
  <c r="G3808" i="27"/>
  <c r="G3809" i="27"/>
  <c r="G3810" i="27"/>
  <c r="G3811" i="27"/>
  <c r="G3812" i="27"/>
  <c r="G3813" i="27"/>
  <c r="G3814" i="27"/>
  <c r="G3815" i="27"/>
  <c r="G3816" i="27"/>
  <c r="G3817" i="27"/>
  <c r="G3818" i="27"/>
  <c r="G3819" i="27"/>
  <c r="G3820" i="27"/>
  <c r="G3821" i="27"/>
  <c r="G3822" i="27"/>
  <c r="G3823" i="27"/>
  <c r="G3824" i="27"/>
  <c r="G3825" i="27"/>
  <c r="G3826" i="27"/>
  <c r="G3827" i="27"/>
  <c r="G3828" i="27"/>
  <c r="G3829" i="27"/>
  <c r="G3830" i="27"/>
  <c r="G3831" i="27"/>
  <c r="G3832" i="27"/>
  <c r="G3833" i="27"/>
  <c r="G3834" i="27"/>
  <c r="G3835" i="27"/>
  <c r="G3836" i="27"/>
  <c r="G3837" i="27"/>
  <c r="G3838" i="27"/>
  <c r="G3839" i="27"/>
  <c r="G3840" i="27"/>
  <c r="G3841" i="27"/>
  <c r="G3842" i="27"/>
  <c r="G3843" i="27"/>
  <c r="G3844" i="27"/>
  <c r="G3845" i="27"/>
  <c r="G3846" i="27"/>
  <c r="G3847" i="27"/>
  <c r="G3848" i="27"/>
  <c r="G3849" i="27"/>
  <c r="G3850" i="27"/>
  <c r="G3851" i="27"/>
  <c r="G3852" i="27"/>
  <c r="G3853" i="27"/>
  <c r="G3854" i="27"/>
  <c r="G3855" i="27"/>
  <c r="G3856" i="27"/>
  <c r="G3857" i="27"/>
  <c r="G3858" i="27"/>
  <c r="G3859" i="27"/>
  <c r="G3860" i="27"/>
  <c r="G3861" i="27"/>
  <c r="G3862" i="27"/>
  <c r="G3863" i="27"/>
  <c r="G3864" i="27"/>
  <c r="G3865" i="27"/>
  <c r="G3866" i="27"/>
  <c r="G3867" i="27"/>
  <c r="G3868" i="27"/>
  <c r="G3869" i="27"/>
  <c r="G3870" i="27"/>
  <c r="G3871" i="27"/>
  <c r="G3872" i="27"/>
  <c r="G3873" i="27"/>
  <c r="G3874" i="27"/>
  <c r="G3875" i="27"/>
  <c r="G3876" i="27"/>
  <c r="G3877" i="27"/>
  <c r="G3878" i="27"/>
  <c r="G3879" i="27"/>
  <c r="G3880" i="27"/>
  <c r="G3881" i="27"/>
  <c r="G3882" i="27"/>
  <c r="G3883" i="27"/>
  <c r="G3884" i="27"/>
  <c r="G3885" i="27"/>
  <c r="G3886" i="27"/>
  <c r="G3887" i="27"/>
  <c r="G3888" i="27"/>
  <c r="G3889" i="27"/>
  <c r="G3890" i="27"/>
  <c r="G3891" i="27"/>
  <c r="G3892" i="27"/>
  <c r="G3893" i="27"/>
  <c r="G3894" i="27"/>
  <c r="G3895" i="27"/>
  <c r="G3896" i="27"/>
  <c r="G3897" i="27"/>
  <c r="G3898" i="27"/>
  <c r="G3899" i="27"/>
  <c r="G3900" i="27"/>
  <c r="G3901" i="27"/>
  <c r="G3902" i="27"/>
  <c r="G3903" i="27"/>
  <c r="G3904" i="27"/>
  <c r="G3905" i="27"/>
  <c r="G3906" i="27"/>
  <c r="G3907" i="27"/>
  <c r="G3908" i="27"/>
  <c r="G3909" i="27"/>
  <c r="G3910" i="27"/>
  <c r="G3911" i="27"/>
  <c r="G3912" i="27"/>
  <c r="G3913" i="27"/>
  <c r="G3914" i="27"/>
  <c r="G3915" i="27"/>
  <c r="G3916" i="27"/>
  <c r="G3917" i="27"/>
  <c r="G3918" i="27"/>
  <c r="G3919" i="27"/>
  <c r="G3920" i="27"/>
  <c r="G3921" i="27"/>
  <c r="G3922" i="27"/>
  <c r="G3923" i="27"/>
  <c r="G3924" i="27"/>
  <c r="G3925" i="27"/>
  <c r="G3926" i="27"/>
  <c r="G3927" i="27"/>
  <c r="G3928" i="27"/>
  <c r="G3929" i="27"/>
  <c r="G3930" i="27"/>
  <c r="G3931" i="27"/>
  <c r="G3932" i="27"/>
  <c r="G3933" i="27"/>
  <c r="G3934" i="27"/>
  <c r="G3935" i="27"/>
  <c r="G3936" i="27"/>
  <c r="G3937" i="27"/>
  <c r="G3938" i="27"/>
  <c r="G3939" i="27"/>
  <c r="G3940" i="27"/>
  <c r="G3941" i="27"/>
  <c r="G3942" i="27"/>
  <c r="G3943" i="27"/>
  <c r="G3944" i="27"/>
  <c r="G3945" i="27"/>
  <c r="G3946" i="27"/>
  <c r="G3947" i="27"/>
  <c r="G3948" i="27"/>
  <c r="G3949" i="27"/>
  <c r="G3950" i="27"/>
  <c r="G3951" i="27"/>
  <c r="G3952" i="27"/>
  <c r="G3953" i="27"/>
  <c r="G3954" i="27"/>
  <c r="G3955" i="27"/>
  <c r="G3956" i="27"/>
  <c r="G3957" i="27"/>
  <c r="G3958" i="27"/>
  <c r="G3959" i="27"/>
  <c r="G3960" i="27"/>
  <c r="G3961" i="27"/>
  <c r="G3962" i="27"/>
  <c r="G3963" i="27"/>
  <c r="G3964" i="27"/>
  <c r="G3965" i="27"/>
  <c r="G3966" i="27"/>
  <c r="G3967" i="27"/>
  <c r="G3968" i="27"/>
  <c r="G3969" i="27"/>
  <c r="G3970" i="27"/>
  <c r="G3971" i="27"/>
  <c r="G3972" i="27"/>
  <c r="G3973" i="27"/>
  <c r="G3974" i="27"/>
  <c r="G3975" i="27"/>
  <c r="G3976" i="27"/>
  <c r="G3977" i="27"/>
  <c r="G3978" i="27"/>
  <c r="G3979" i="27"/>
  <c r="G3980" i="27"/>
  <c r="G3981" i="27"/>
  <c r="G3982" i="27"/>
  <c r="G3983" i="27"/>
  <c r="G3984" i="27"/>
  <c r="G3985" i="27"/>
  <c r="G3986" i="27"/>
  <c r="G3987" i="27"/>
  <c r="G3988" i="27"/>
  <c r="G3989" i="27"/>
  <c r="G3990" i="27"/>
  <c r="G3991" i="27"/>
  <c r="G3992" i="27"/>
  <c r="G3993" i="27"/>
  <c r="G3994" i="27"/>
  <c r="G3995" i="27"/>
  <c r="G3996" i="27"/>
  <c r="G3997" i="27"/>
  <c r="G3998" i="27"/>
  <c r="G3999" i="27"/>
  <c r="G4000" i="27"/>
  <c r="G4001" i="27"/>
  <c r="G4002" i="27"/>
  <c r="G4003" i="27"/>
  <c r="G4004" i="27"/>
  <c r="G4005" i="27"/>
  <c r="G4006" i="27"/>
  <c r="G4007" i="27"/>
  <c r="G4008" i="27"/>
  <c r="G4009" i="27"/>
  <c r="G4010" i="27"/>
  <c r="G4011" i="27"/>
  <c r="G4012" i="27"/>
  <c r="G4013" i="27"/>
  <c r="G4014" i="27"/>
  <c r="G4015" i="27"/>
  <c r="G4016" i="27"/>
  <c r="G4017" i="27"/>
  <c r="G4018" i="27"/>
  <c r="G4019" i="27"/>
  <c r="G4020" i="27"/>
  <c r="G4021" i="27"/>
  <c r="G4022" i="27"/>
  <c r="G4023" i="27"/>
  <c r="G4024" i="27"/>
  <c r="G4025" i="27"/>
  <c r="G4026" i="27"/>
  <c r="G4027" i="27"/>
  <c r="G4028" i="27"/>
  <c r="G4029" i="27"/>
  <c r="G4030" i="27"/>
  <c r="G4031" i="27"/>
  <c r="G4032" i="27"/>
  <c r="G4033" i="27"/>
  <c r="G4034" i="27"/>
  <c r="G4035" i="27"/>
  <c r="G4036" i="27"/>
  <c r="G4037" i="27"/>
  <c r="G4038" i="27"/>
  <c r="G4039" i="27"/>
  <c r="G4040" i="27"/>
  <c r="G4041" i="27"/>
  <c r="G4042" i="27"/>
  <c r="G4043" i="27"/>
  <c r="G4044" i="27"/>
  <c r="G4045" i="27"/>
  <c r="G4046" i="27"/>
  <c r="G4047" i="27"/>
  <c r="G4048" i="27"/>
  <c r="G4049" i="27"/>
  <c r="G4050" i="27"/>
  <c r="G4051" i="27"/>
  <c r="G4052" i="27"/>
  <c r="G4053" i="27"/>
  <c r="G4054" i="27"/>
  <c r="G4055" i="27"/>
  <c r="G4056" i="27"/>
  <c r="G4057" i="27"/>
  <c r="G4058" i="27"/>
  <c r="G4059" i="27"/>
  <c r="G4060" i="27"/>
  <c r="G4061" i="27"/>
  <c r="G4062" i="27"/>
  <c r="G4063" i="27"/>
  <c r="G4064" i="27"/>
  <c r="G4065" i="27"/>
  <c r="G4066" i="27"/>
  <c r="G4067" i="27"/>
  <c r="G4068" i="27"/>
  <c r="G4069" i="27"/>
  <c r="G4070" i="27"/>
  <c r="G4071" i="27"/>
  <c r="G4072" i="27"/>
  <c r="G4073" i="27"/>
  <c r="G4074" i="27"/>
  <c r="G4075" i="27"/>
  <c r="G4076" i="27"/>
  <c r="G4077" i="27"/>
  <c r="G4078" i="27"/>
  <c r="G4079" i="27"/>
  <c r="G4080" i="27"/>
  <c r="G4081" i="27"/>
  <c r="G4082" i="27"/>
  <c r="G4083" i="27"/>
  <c r="G4084" i="27"/>
  <c r="G4085" i="27"/>
  <c r="G4086" i="27"/>
  <c r="G4087" i="27"/>
  <c r="G4088" i="27"/>
  <c r="G4089" i="27"/>
  <c r="G4090" i="27"/>
  <c r="G4091" i="27"/>
  <c r="G4092" i="27"/>
  <c r="G4093" i="27"/>
  <c r="G4094" i="27"/>
  <c r="G4095" i="27"/>
  <c r="G4096" i="27"/>
  <c r="G4097" i="27"/>
  <c r="G4098" i="27"/>
  <c r="G4099" i="27"/>
  <c r="G4100" i="27"/>
  <c r="G4101" i="27"/>
  <c r="G4102" i="27"/>
  <c r="G4103" i="27"/>
  <c r="G4104" i="27"/>
  <c r="G4105" i="27"/>
  <c r="G4106" i="27"/>
  <c r="G4107" i="27"/>
  <c r="G4108" i="27"/>
  <c r="G4109" i="27"/>
  <c r="G4110" i="27"/>
  <c r="G4111" i="27"/>
  <c r="G4112" i="27"/>
  <c r="G4113" i="27"/>
  <c r="G4114" i="27"/>
  <c r="G4115" i="27"/>
  <c r="G4116" i="27"/>
  <c r="G4117" i="27"/>
  <c r="G4118" i="27"/>
  <c r="G4119" i="27"/>
  <c r="G4120" i="27"/>
  <c r="G4121" i="27"/>
  <c r="G4122" i="27"/>
  <c r="G4123" i="27"/>
  <c r="G4124" i="27"/>
  <c r="G4125" i="27"/>
  <c r="G4126" i="27"/>
  <c r="G4127" i="27"/>
  <c r="G4128" i="27"/>
  <c r="G4129" i="27"/>
  <c r="G4130" i="27"/>
  <c r="G4131" i="27"/>
  <c r="G4132" i="27"/>
  <c r="G4133" i="27"/>
  <c r="G4134" i="27"/>
  <c r="G4135" i="27"/>
  <c r="G4136" i="27"/>
  <c r="G4137" i="27"/>
  <c r="G4138" i="27"/>
  <c r="G4139" i="27"/>
  <c r="G4140" i="27"/>
  <c r="G4141" i="27"/>
  <c r="G4142" i="27"/>
  <c r="G4143" i="27"/>
  <c r="G4144" i="27"/>
  <c r="G4145" i="27"/>
  <c r="G4146" i="27"/>
  <c r="G4147" i="27"/>
  <c r="G4148" i="27"/>
  <c r="G4149" i="27"/>
  <c r="G4150" i="27"/>
  <c r="G4151" i="27"/>
  <c r="G4152" i="27"/>
  <c r="G4153" i="27"/>
  <c r="G4154" i="27"/>
  <c r="G4155" i="27"/>
  <c r="G4156" i="27"/>
  <c r="G4157" i="27"/>
  <c r="G4158" i="27"/>
  <c r="G4159" i="27"/>
  <c r="G4160" i="27"/>
  <c r="G4161" i="27"/>
  <c r="G4162" i="27"/>
  <c r="G4163" i="27"/>
  <c r="G4164" i="27"/>
  <c r="G4165" i="27"/>
  <c r="G4166" i="27"/>
  <c r="G4167" i="27"/>
  <c r="G4168" i="27"/>
  <c r="G4169" i="27"/>
  <c r="G4170" i="27"/>
  <c r="G4171" i="27"/>
  <c r="G4172" i="27"/>
  <c r="G4173" i="27"/>
  <c r="G4174" i="27"/>
  <c r="G4175" i="27"/>
  <c r="G4176" i="27"/>
  <c r="G4177" i="27"/>
  <c r="G4178" i="27"/>
  <c r="G4179" i="27"/>
  <c r="G4180" i="27"/>
  <c r="G4181" i="27"/>
  <c r="G4182" i="27"/>
  <c r="G4183" i="27"/>
  <c r="G4184" i="27"/>
  <c r="G4185" i="27"/>
  <c r="G4186" i="27"/>
  <c r="G4187" i="27"/>
  <c r="G4188" i="27"/>
  <c r="G4189" i="27"/>
  <c r="G4190" i="27"/>
  <c r="G4191" i="27"/>
  <c r="G4192" i="27"/>
  <c r="G4193" i="27"/>
  <c r="G4194" i="27"/>
  <c r="G4195" i="27"/>
  <c r="G4196" i="27"/>
  <c r="G4197" i="27"/>
  <c r="G4198" i="27"/>
  <c r="G4199" i="27"/>
  <c r="G4200" i="27"/>
  <c r="G4201" i="27"/>
  <c r="G4202" i="27"/>
  <c r="G4203" i="27"/>
  <c r="G4204" i="27"/>
  <c r="G4205" i="27"/>
  <c r="G4206" i="27"/>
  <c r="G4207" i="27"/>
  <c r="G4208" i="27"/>
  <c r="G4209" i="27"/>
  <c r="G4210" i="27"/>
  <c r="G4211" i="27"/>
  <c r="G4212" i="27"/>
  <c r="G4213" i="27"/>
  <c r="G4214" i="27"/>
  <c r="G4215" i="27"/>
  <c r="G4216" i="27"/>
  <c r="G4217" i="27"/>
  <c r="G4218" i="27"/>
  <c r="G4219" i="27"/>
  <c r="G4220" i="27"/>
  <c r="G4221" i="27"/>
  <c r="G4222" i="27"/>
  <c r="G4223" i="27"/>
  <c r="G4224" i="27"/>
  <c r="G4225" i="27"/>
  <c r="G4226" i="27"/>
  <c r="G4227" i="27"/>
  <c r="G4228" i="27"/>
  <c r="G4229" i="27"/>
  <c r="G4230" i="27"/>
  <c r="G4231" i="27"/>
  <c r="G4232" i="27"/>
  <c r="G4233" i="27"/>
  <c r="G4234" i="27"/>
  <c r="G4235" i="27"/>
  <c r="G4236" i="27"/>
  <c r="G4237" i="27"/>
  <c r="G4238" i="27"/>
  <c r="G4239" i="27"/>
  <c r="G4240" i="27"/>
  <c r="G4241" i="27"/>
  <c r="G4242" i="27"/>
  <c r="G4243" i="27"/>
  <c r="G4244" i="27"/>
  <c r="G4245" i="27"/>
  <c r="G4246" i="27"/>
  <c r="G4247" i="27"/>
  <c r="G4248" i="27"/>
  <c r="G4249" i="27"/>
  <c r="G4250" i="27"/>
  <c r="G4251" i="27"/>
  <c r="G4252" i="27"/>
  <c r="G4253" i="27"/>
  <c r="G4254" i="27"/>
  <c r="G4255" i="27"/>
  <c r="G4256" i="27"/>
  <c r="G4257" i="27"/>
  <c r="G4258" i="27"/>
  <c r="G4259" i="27"/>
  <c r="G4260" i="27"/>
  <c r="G4261" i="27"/>
  <c r="G4262" i="27"/>
  <c r="G4263" i="27"/>
  <c r="G4264" i="27"/>
  <c r="G4265" i="27"/>
  <c r="G4266" i="27"/>
  <c r="G4267" i="27"/>
  <c r="G4268" i="27"/>
  <c r="G4269" i="27"/>
  <c r="G4270" i="27"/>
  <c r="G4271" i="27"/>
  <c r="G4272" i="27"/>
  <c r="G4273" i="27"/>
  <c r="G4274" i="27"/>
  <c r="G4275" i="27"/>
  <c r="G4276" i="27"/>
  <c r="G4277" i="27"/>
  <c r="G4278" i="27"/>
  <c r="G4279" i="27"/>
  <c r="G4280" i="27"/>
  <c r="G4281" i="27"/>
  <c r="G4282" i="27"/>
  <c r="G4283" i="27"/>
  <c r="G4284" i="27"/>
  <c r="G4285" i="27"/>
  <c r="G4286" i="27"/>
  <c r="G4287" i="27"/>
  <c r="G4288" i="27"/>
  <c r="G4289" i="27"/>
  <c r="G4290" i="27"/>
  <c r="G4291" i="27"/>
  <c r="G4292" i="27"/>
  <c r="G4293" i="27"/>
  <c r="G4294" i="27"/>
  <c r="G4295" i="27"/>
  <c r="G4296" i="27"/>
  <c r="G4297" i="27"/>
  <c r="G4298" i="27"/>
  <c r="G4299" i="27"/>
  <c r="G4300" i="27"/>
  <c r="G4301" i="27"/>
  <c r="G4302" i="27"/>
  <c r="G4303" i="27"/>
  <c r="G4304" i="27"/>
  <c r="G4305" i="27"/>
  <c r="G4306" i="27"/>
  <c r="G4307" i="27"/>
  <c r="G4308" i="27"/>
  <c r="G4309" i="27"/>
  <c r="G4310" i="27"/>
  <c r="G4311" i="27"/>
  <c r="G4312" i="27"/>
  <c r="G4313" i="27"/>
  <c r="G4314" i="27"/>
  <c r="G4315" i="27"/>
  <c r="G4316" i="27"/>
  <c r="G4317" i="27"/>
  <c r="G4318" i="27"/>
  <c r="G4319" i="27"/>
  <c r="G4320" i="27"/>
  <c r="G4321" i="27"/>
  <c r="G4322" i="27"/>
  <c r="G4323" i="27"/>
  <c r="G4324" i="27"/>
  <c r="G4325" i="27"/>
  <c r="G4326" i="27"/>
  <c r="G4327" i="27"/>
  <c r="G4328" i="27"/>
  <c r="G4329" i="27"/>
  <c r="G4330" i="27"/>
  <c r="G4331" i="27"/>
  <c r="G4332" i="27"/>
  <c r="G4333" i="27"/>
  <c r="G4334" i="27"/>
  <c r="G4335" i="27"/>
  <c r="G4336" i="27"/>
  <c r="G4337" i="27"/>
  <c r="G4338" i="27"/>
  <c r="G4339" i="27"/>
  <c r="G4340" i="27"/>
  <c r="G4341" i="27"/>
  <c r="G4342" i="27"/>
  <c r="G4343" i="27"/>
  <c r="G4344" i="27"/>
  <c r="G4345" i="27"/>
  <c r="G4346" i="27"/>
  <c r="G4347" i="27"/>
  <c r="G4348" i="27"/>
  <c r="G4349" i="27"/>
  <c r="G4350" i="27"/>
  <c r="G4351" i="27"/>
  <c r="G4352" i="27"/>
  <c r="G4353" i="27"/>
  <c r="G4354" i="27"/>
  <c r="G4355" i="27"/>
  <c r="G4356" i="27"/>
  <c r="G4357" i="27"/>
  <c r="G4358" i="27"/>
  <c r="G4359" i="27"/>
  <c r="G4360" i="27"/>
  <c r="G4361" i="27"/>
  <c r="G4362" i="27"/>
  <c r="G4363" i="27"/>
  <c r="G4364" i="27"/>
  <c r="G4365" i="27"/>
  <c r="G4366" i="27"/>
  <c r="G4367" i="27"/>
  <c r="G4368" i="27"/>
  <c r="G4369" i="27"/>
  <c r="G4370" i="27"/>
  <c r="G4371" i="27"/>
  <c r="G4372" i="27"/>
  <c r="G4373" i="27"/>
  <c r="G4374" i="27"/>
  <c r="G4375" i="27"/>
  <c r="G4376" i="27"/>
  <c r="G4377" i="27"/>
  <c r="G4378" i="27"/>
  <c r="G4379" i="27"/>
  <c r="G4380" i="27"/>
  <c r="G4381" i="27"/>
  <c r="G4382" i="27"/>
  <c r="G4383" i="27"/>
  <c r="G4384" i="27"/>
  <c r="G4385" i="27"/>
  <c r="G4386" i="27"/>
  <c r="G4387" i="27"/>
  <c r="G4388" i="27"/>
  <c r="G4389" i="27"/>
  <c r="G4390" i="27"/>
  <c r="G4391" i="27"/>
  <c r="G4392" i="27"/>
  <c r="G4393" i="27"/>
  <c r="G4394" i="27"/>
  <c r="G4395" i="27"/>
  <c r="G4396" i="27"/>
  <c r="G4397" i="27"/>
  <c r="G4398" i="27"/>
  <c r="G4399" i="27"/>
  <c r="G4400" i="27"/>
  <c r="G4401" i="27"/>
  <c r="G4402" i="27"/>
  <c r="G4403" i="27"/>
  <c r="G4404" i="27"/>
  <c r="G4405" i="27"/>
  <c r="G4406" i="27"/>
  <c r="G4407" i="27"/>
  <c r="G4408" i="27"/>
  <c r="G4409" i="27"/>
  <c r="G4410" i="27"/>
  <c r="G4411" i="27"/>
  <c r="G4412" i="27"/>
  <c r="G4413" i="27"/>
  <c r="G4414" i="27"/>
  <c r="G4415" i="27"/>
  <c r="G4416" i="27"/>
  <c r="G4417" i="27"/>
  <c r="G4418" i="27"/>
  <c r="G4419" i="27"/>
  <c r="G4420" i="27"/>
  <c r="G4421" i="27"/>
  <c r="G4422" i="27"/>
  <c r="G4423" i="27"/>
  <c r="G4424" i="27"/>
  <c r="G4425" i="27"/>
  <c r="G4426" i="27"/>
  <c r="G4427" i="27"/>
  <c r="G4428" i="27"/>
  <c r="G4429" i="27"/>
  <c r="G4430" i="27"/>
  <c r="G4431" i="27"/>
  <c r="G4432" i="27"/>
  <c r="G4433" i="27"/>
  <c r="G4434" i="27"/>
  <c r="G4435" i="27"/>
  <c r="G4436" i="27"/>
  <c r="G4437" i="27"/>
  <c r="G4438" i="27"/>
  <c r="G4439" i="27"/>
  <c r="G4440" i="27"/>
  <c r="G4441" i="27"/>
  <c r="G4442" i="27"/>
  <c r="G4443" i="27"/>
  <c r="G4444" i="27"/>
  <c r="G4445" i="27"/>
  <c r="G4446" i="27"/>
  <c r="G4447" i="27"/>
  <c r="G4448" i="27"/>
  <c r="G4449" i="27"/>
  <c r="G4450" i="27"/>
  <c r="G4451" i="27"/>
  <c r="G4452" i="27"/>
  <c r="G4453" i="27"/>
  <c r="G4454" i="27"/>
  <c r="G4455" i="27"/>
  <c r="G4456" i="27"/>
  <c r="G4457" i="27"/>
  <c r="G4458" i="27"/>
  <c r="G4459" i="27"/>
  <c r="G4460" i="27"/>
  <c r="G4461" i="27"/>
  <c r="G4462" i="27"/>
  <c r="G4463" i="27"/>
  <c r="G4464" i="27"/>
  <c r="G4465" i="27"/>
  <c r="G4466" i="27"/>
  <c r="G4467" i="27"/>
  <c r="G4468" i="27"/>
  <c r="G4469" i="27"/>
  <c r="G4470" i="27"/>
  <c r="G4471" i="27"/>
  <c r="G4472" i="27"/>
  <c r="G4473" i="27"/>
  <c r="G4474" i="27"/>
  <c r="G4475" i="27"/>
  <c r="G4476" i="27"/>
  <c r="G4477" i="27"/>
  <c r="G4478" i="27"/>
  <c r="G4479" i="27"/>
  <c r="G4480" i="27"/>
  <c r="G4481" i="27"/>
  <c r="G4482" i="27"/>
  <c r="G4483" i="27"/>
  <c r="G4484" i="27"/>
  <c r="G4485" i="27"/>
  <c r="G4486" i="27"/>
  <c r="G4487" i="27"/>
  <c r="G4488" i="27"/>
  <c r="G4489" i="27"/>
  <c r="G4490" i="27"/>
  <c r="G4491" i="27"/>
  <c r="G4492" i="27"/>
  <c r="G4493" i="27"/>
  <c r="G4494" i="27"/>
  <c r="G4495" i="27"/>
  <c r="G4496" i="27"/>
  <c r="G4497" i="27"/>
  <c r="G4498" i="27"/>
  <c r="G4499" i="27"/>
  <c r="G4500" i="27"/>
  <c r="G4501" i="27"/>
  <c r="G4502" i="27"/>
  <c r="G4503" i="27"/>
  <c r="G4504" i="27"/>
  <c r="G4505" i="27"/>
  <c r="G4506" i="27"/>
  <c r="G4507" i="27"/>
  <c r="G4508" i="27"/>
  <c r="G4509" i="27"/>
  <c r="G4510" i="27"/>
  <c r="G4511" i="27"/>
  <c r="G4512" i="27"/>
  <c r="G4513" i="27"/>
  <c r="G4514" i="27"/>
  <c r="G4515" i="27"/>
  <c r="G4516" i="27"/>
  <c r="G4517" i="27"/>
  <c r="G4518" i="27"/>
  <c r="G4519" i="27"/>
  <c r="G4520" i="27"/>
  <c r="G4521" i="27"/>
  <c r="G4522" i="27"/>
  <c r="G4523" i="27"/>
  <c r="G4524" i="27"/>
  <c r="G4525" i="27"/>
  <c r="G4526" i="27"/>
  <c r="G4527" i="27"/>
  <c r="G4528" i="27"/>
  <c r="G4529" i="27"/>
  <c r="G4530" i="27"/>
  <c r="G4531" i="27"/>
  <c r="G4532" i="27"/>
  <c r="G4533" i="27"/>
  <c r="G4534" i="27"/>
  <c r="G4535" i="27"/>
  <c r="G4536" i="27"/>
  <c r="G4537" i="27"/>
  <c r="G4538" i="27"/>
  <c r="G4539" i="27"/>
  <c r="G4540" i="27"/>
  <c r="G4541" i="27"/>
  <c r="G4542" i="27"/>
  <c r="G4543" i="27"/>
  <c r="G4544" i="27"/>
  <c r="G4545" i="27"/>
  <c r="G4546" i="27"/>
  <c r="G4547" i="27"/>
  <c r="G4548" i="27"/>
  <c r="G4549" i="27"/>
  <c r="G4550" i="27"/>
  <c r="G4551" i="27"/>
  <c r="G4552" i="27"/>
  <c r="G4553" i="27"/>
  <c r="G4554" i="27"/>
  <c r="G4555" i="27"/>
  <c r="G4556" i="27"/>
  <c r="G4557" i="27"/>
  <c r="G4558" i="27"/>
  <c r="G4559" i="27"/>
  <c r="G4560" i="27"/>
  <c r="G4561" i="27"/>
  <c r="G4562" i="27"/>
  <c r="G4563" i="27"/>
  <c r="G4564" i="27"/>
  <c r="G4565" i="27"/>
  <c r="G4566" i="27"/>
  <c r="G4567" i="27"/>
  <c r="G4568" i="27"/>
  <c r="G4569" i="27"/>
  <c r="G4570" i="27"/>
  <c r="G4571" i="27"/>
  <c r="G4572" i="27"/>
  <c r="G4573" i="27"/>
  <c r="G4574" i="27"/>
  <c r="G4575" i="27"/>
  <c r="G4576" i="27"/>
  <c r="G4577" i="27"/>
  <c r="G4578" i="27"/>
  <c r="G4579" i="27"/>
  <c r="G4580" i="27"/>
  <c r="G4581" i="27"/>
  <c r="G4582" i="27"/>
  <c r="G4583" i="27"/>
  <c r="G4584" i="27"/>
  <c r="G4585" i="27"/>
  <c r="G4586" i="27"/>
  <c r="G4587" i="27"/>
  <c r="G4588" i="27"/>
  <c r="G4589" i="27"/>
  <c r="G4590" i="27"/>
  <c r="G4591" i="27"/>
  <c r="G4592" i="27"/>
  <c r="G4593" i="27"/>
  <c r="G4594" i="27"/>
  <c r="G4595" i="27"/>
  <c r="G4596" i="27"/>
  <c r="G4597" i="27"/>
  <c r="G4598" i="27"/>
  <c r="G4599" i="27"/>
  <c r="G4600" i="27"/>
  <c r="G4601" i="27"/>
  <c r="G4602" i="27"/>
  <c r="G4603" i="27"/>
  <c r="G4604" i="27"/>
  <c r="G4605" i="27"/>
  <c r="G4606" i="27"/>
  <c r="G4607" i="27"/>
  <c r="G4608" i="27"/>
  <c r="G4609" i="27"/>
  <c r="G4610" i="27"/>
  <c r="G4611" i="27"/>
  <c r="G4612" i="27"/>
  <c r="G4613" i="27"/>
  <c r="G4614" i="27"/>
  <c r="G4615" i="27"/>
  <c r="G4616" i="27"/>
  <c r="G4617" i="27"/>
  <c r="G4618" i="27"/>
  <c r="G4619" i="27"/>
  <c r="G4620" i="27"/>
  <c r="G4621" i="27"/>
  <c r="G4622" i="27"/>
  <c r="G4623" i="27"/>
  <c r="G4624" i="27"/>
  <c r="G4625" i="27"/>
  <c r="G4626" i="27"/>
  <c r="G4627" i="27"/>
  <c r="G4628" i="27"/>
  <c r="G4629" i="27"/>
  <c r="G4630" i="27"/>
  <c r="G4631" i="27"/>
  <c r="G4632" i="27"/>
  <c r="G4633" i="27"/>
  <c r="G4634" i="27"/>
  <c r="G4635" i="27"/>
  <c r="G4636" i="27"/>
  <c r="G4637" i="27"/>
  <c r="G4638" i="27"/>
  <c r="G4639" i="27"/>
  <c r="G4640" i="27"/>
  <c r="G4641" i="27"/>
  <c r="G4642" i="27"/>
  <c r="G4643" i="27"/>
  <c r="G4644" i="27"/>
  <c r="G4645" i="27"/>
  <c r="G4646" i="27"/>
  <c r="G4647" i="27"/>
  <c r="G4648" i="27"/>
  <c r="G4649" i="27"/>
  <c r="G4650" i="27"/>
  <c r="G4651" i="27"/>
  <c r="G4652" i="27"/>
  <c r="G4653" i="27"/>
  <c r="G4654" i="27"/>
  <c r="G4655" i="27"/>
  <c r="G4656" i="27"/>
  <c r="G4657" i="27"/>
  <c r="G4658" i="27"/>
  <c r="G4659" i="27"/>
  <c r="G4660" i="27"/>
  <c r="G4661" i="27"/>
  <c r="G4662" i="27"/>
  <c r="G4663" i="27"/>
  <c r="G4664" i="27"/>
  <c r="G4665" i="27"/>
  <c r="G4666" i="27"/>
  <c r="G4667" i="27"/>
  <c r="G4668" i="27"/>
  <c r="G4669" i="27"/>
  <c r="G4670" i="27"/>
  <c r="G4671" i="27"/>
  <c r="G4672" i="27"/>
  <c r="G4673" i="27"/>
  <c r="G4674" i="27"/>
  <c r="G4675" i="27"/>
  <c r="G4676" i="27"/>
  <c r="G4677" i="27"/>
  <c r="G4678" i="27"/>
  <c r="G4679" i="27"/>
  <c r="G4680" i="27"/>
  <c r="G4681" i="27"/>
  <c r="G4682" i="27"/>
  <c r="G4683" i="27"/>
  <c r="G4684" i="27"/>
  <c r="G4685" i="27"/>
  <c r="G4686" i="27"/>
  <c r="G4687" i="27"/>
  <c r="G4688" i="27"/>
  <c r="G4689" i="27"/>
  <c r="G4690" i="27"/>
  <c r="G4691" i="27"/>
  <c r="G4692" i="27"/>
  <c r="G4693" i="27"/>
  <c r="G4694" i="27"/>
  <c r="G4695" i="27"/>
  <c r="G4696" i="27"/>
  <c r="G4697" i="27"/>
  <c r="G4698" i="27"/>
  <c r="G4699" i="27"/>
  <c r="G4700" i="27"/>
  <c r="G4701" i="27"/>
  <c r="G4702" i="27"/>
  <c r="G4703" i="27"/>
  <c r="G4704" i="27"/>
  <c r="G4705" i="27"/>
  <c r="G4706" i="27"/>
  <c r="G4707" i="27"/>
  <c r="G4708" i="27"/>
  <c r="G4709" i="27"/>
  <c r="G4710" i="27"/>
  <c r="G4711" i="27"/>
  <c r="G4712" i="27"/>
  <c r="G4713" i="27"/>
  <c r="G4714" i="27"/>
  <c r="G4715" i="27"/>
  <c r="G4716" i="27"/>
  <c r="G4717" i="27"/>
  <c r="G4718" i="27"/>
  <c r="G4719" i="27"/>
  <c r="G4720" i="27"/>
  <c r="G4721" i="27"/>
  <c r="G4722" i="27"/>
  <c r="G4723" i="27"/>
  <c r="G4724" i="27"/>
  <c r="G4725" i="27"/>
  <c r="G4726" i="27"/>
  <c r="G4727" i="27"/>
  <c r="G4728" i="27"/>
  <c r="G4729" i="27"/>
  <c r="G4730" i="27"/>
  <c r="G4731" i="27"/>
  <c r="G4732" i="27"/>
  <c r="G4733" i="27"/>
  <c r="G4734" i="27"/>
  <c r="G4735" i="27"/>
  <c r="G4736" i="27"/>
  <c r="G4737" i="27"/>
  <c r="G4738" i="27"/>
  <c r="G4739" i="27"/>
  <c r="G4740" i="27"/>
  <c r="G4741" i="27"/>
  <c r="G4742" i="27"/>
  <c r="G4743" i="27"/>
  <c r="G4744" i="27"/>
  <c r="G4745" i="27"/>
  <c r="G4746" i="27"/>
  <c r="G4747" i="27"/>
  <c r="G4748" i="27"/>
  <c r="G4749" i="27"/>
  <c r="G4750" i="27"/>
  <c r="G4751" i="27"/>
  <c r="G4752" i="27"/>
  <c r="G4753" i="27"/>
  <c r="G4754" i="27"/>
  <c r="G4755" i="27"/>
  <c r="G4756" i="27"/>
  <c r="G4757" i="27"/>
  <c r="G4758" i="27"/>
  <c r="G4759" i="27"/>
  <c r="G4760" i="27"/>
  <c r="G4761" i="27"/>
  <c r="G4762" i="27"/>
  <c r="G4763" i="27"/>
  <c r="G4764" i="27"/>
  <c r="G4765" i="27"/>
  <c r="G4766" i="27"/>
  <c r="G4767" i="27"/>
  <c r="G4768" i="27"/>
  <c r="G4769" i="27"/>
  <c r="G4770" i="27"/>
  <c r="G4771" i="27"/>
  <c r="G4772" i="27"/>
  <c r="G4773" i="27"/>
  <c r="G4774" i="27"/>
  <c r="G4775" i="27"/>
  <c r="G4776" i="27"/>
  <c r="G4777" i="27"/>
  <c r="G4778" i="27"/>
  <c r="G4779" i="27"/>
  <c r="G4780" i="27"/>
  <c r="G4781" i="27"/>
  <c r="G4782" i="27"/>
  <c r="G4783" i="27"/>
  <c r="G4784" i="27"/>
  <c r="G4785" i="27"/>
  <c r="G4786" i="27"/>
  <c r="G4787" i="27"/>
  <c r="G4788" i="27"/>
  <c r="G4789" i="27"/>
  <c r="G4790" i="27"/>
  <c r="G4791" i="27"/>
  <c r="G4792" i="27"/>
  <c r="G4793" i="27"/>
  <c r="G4794" i="27"/>
  <c r="G4795" i="27"/>
  <c r="G4796" i="27"/>
  <c r="G4797" i="27"/>
  <c r="G4798" i="27"/>
  <c r="G4799" i="27"/>
  <c r="G1" i="27"/>
  <c r="C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C1002" i="27"/>
  <c r="C1003" i="27"/>
  <c r="C1004" i="27"/>
  <c r="C1005" i="27"/>
  <c r="C1006" i="27"/>
  <c r="C1007" i="27"/>
  <c r="C1008" i="27"/>
  <c r="C1009" i="27"/>
  <c r="C1010" i="27"/>
  <c r="C1011" i="27"/>
  <c r="C1012" i="27"/>
  <c r="C1013" i="27"/>
  <c r="C1014" i="27"/>
  <c r="C1015" i="27"/>
  <c r="C1016" i="27"/>
  <c r="C1017" i="27"/>
  <c r="C1018" i="27"/>
  <c r="C1019" i="27"/>
  <c r="C1020" i="27"/>
  <c r="C1021" i="27"/>
  <c r="C1022" i="27"/>
  <c r="C1023" i="27"/>
  <c r="C1024" i="27"/>
  <c r="C1025" i="27"/>
  <c r="C1026" i="27"/>
  <c r="C1027" i="27"/>
  <c r="C1028" i="27"/>
  <c r="C1029" i="27"/>
  <c r="C1030" i="27"/>
  <c r="C1031" i="27"/>
  <c r="C1032" i="27"/>
  <c r="C1033" i="27"/>
  <c r="C1034" i="27"/>
  <c r="C1035" i="27"/>
  <c r="C1036" i="27"/>
  <c r="C1037" i="27"/>
  <c r="C1038" i="27"/>
  <c r="C1039" i="27"/>
  <c r="C1040" i="27"/>
  <c r="C1041" i="27"/>
  <c r="C1042" i="27"/>
  <c r="C1043" i="27"/>
  <c r="C1044" i="27"/>
  <c r="C1045" i="27"/>
  <c r="C1046" i="27"/>
  <c r="C1047" i="27"/>
  <c r="C1048" i="27"/>
  <c r="C1049" i="27"/>
  <c r="C1050" i="27"/>
  <c r="C1051" i="27"/>
  <c r="C1052" i="27"/>
  <c r="C1053" i="27"/>
  <c r="C1054" i="27"/>
  <c r="C1055" i="27"/>
  <c r="C1056" i="27"/>
  <c r="C1057" i="27"/>
  <c r="C1058" i="27"/>
  <c r="C1059" i="27"/>
  <c r="C1060" i="27"/>
  <c r="C1061" i="27"/>
  <c r="C1062" i="27"/>
  <c r="C1063" i="27"/>
  <c r="C1064" i="27"/>
  <c r="C1065" i="27"/>
  <c r="C1066" i="27"/>
  <c r="C1067" i="27"/>
  <c r="C1068" i="27"/>
  <c r="C1069" i="27"/>
  <c r="C1070" i="27"/>
  <c r="C1071" i="27"/>
  <c r="C1072" i="27"/>
  <c r="C1073" i="27"/>
  <c r="C1074" i="27"/>
  <c r="C1075" i="27"/>
  <c r="C1076" i="27"/>
  <c r="C1077" i="27"/>
  <c r="C1078" i="27"/>
  <c r="C1079" i="27"/>
  <c r="C1080" i="27"/>
  <c r="C1081" i="27"/>
  <c r="C1082" i="27"/>
  <c r="C1083" i="27"/>
  <c r="C1084" i="27"/>
  <c r="C1085" i="27"/>
  <c r="C1086" i="27"/>
  <c r="C1087" i="27"/>
  <c r="C1088" i="27"/>
  <c r="C1089" i="27"/>
  <c r="C1090" i="27"/>
  <c r="C1091" i="27"/>
  <c r="C1092" i="27"/>
  <c r="C1093" i="27"/>
  <c r="C1094" i="27"/>
  <c r="C1095" i="27"/>
  <c r="C1096" i="27"/>
  <c r="C1097" i="27"/>
  <c r="C1098" i="27"/>
  <c r="C1099" i="27"/>
  <c r="C1100" i="27"/>
  <c r="C1101" i="27"/>
  <c r="C1102" i="27"/>
  <c r="C1103" i="27"/>
  <c r="C1104" i="27"/>
  <c r="C1105" i="27"/>
  <c r="C1106" i="27"/>
  <c r="C1107" i="27"/>
  <c r="C1108" i="27"/>
  <c r="C1109" i="27"/>
  <c r="C1110" i="27"/>
  <c r="C1111" i="27"/>
  <c r="C1112" i="27"/>
  <c r="C1113" i="27"/>
  <c r="C1114" i="27"/>
  <c r="C1115" i="27"/>
  <c r="C1116" i="27"/>
  <c r="C1117" i="27"/>
  <c r="C1118" i="27"/>
  <c r="C1119" i="27"/>
  <c r="C1120" i="27"/>
  <c r="C1121" i="27"/>
  <c r="C1122" i="27"/>
  <c r="C1123" i="27"/>
  <c r="C1124" i="27"/>
  <c r="C1125" i="27"/>
  <c r="C1126" i="27"/>
  <c r="C1127" i="27"/>
  <c r="C1128" i="27"/>
  <c r="C1129" i="27"/>
  <c r="C1130" i="27"/>
  <c r="C1131" i="27"/>
  <c r="C1132" i="27"/>
  <c r="C1133" i="27"/>
  <c r="C1134" i="27"/>
  <c r="C1135" i="27"/>
  <c r="C1136" i="27"/>
  <c r="C1137" i="27"/>
  <c r="C1138" i="27"/>
  <c r="C1139" i="27"/>
  <c r="C1140" i="27"/>
  <c r="C1141" i="27"/>
  <c r="C1142" i="27"/>
  <c r="C1143" i="27"/>
  <c r="C1144" i="27"/>
  <c r="C1145" i="27"/>
  <c r="C1146" i="27"/>
  <c r="C1147" i="27"/>
  <c r="C1148" i="27"/>
  <c r="C1149" i="27"/>
  <c r="C1150" i="27"/>
  <c r="C1151" i="27"/>
  <c r="C1152" i="27"/>
  <c r="C1153" i="27"/>
  <c r="C1154" i="27"/>
  <c r="C1155" i="27"/>
  <c r="C1156" i="27"/>
  <c r="C1157" i="27"/>
  <c r="C1158" i="27"/>
  <c r="C1159" i="27"/>
  <c r="C1160" i="27"/>
  <c r="C1161" i="27"/>
  <c r="C1162" i="27"/>
  <c r="C1163" i="27"/>
  <c r="C1164" i="27"/>
  <c r="C1165" i="27"/>
  <c r="C1166" i="27"/>
  <c r="C1167" i="27"/>
  <c r="C1168" i="27"/>
  <c r="C1169" i="27"/>
  <c r="C1170" i="27"/>
  <c r="C1171" i="27"/>
  <c r="C1172" i="27"/>
  <c r="C1173" i="27"/>
  <c r="C1174" i="27"/>
  <c r="C1175" i="27"/>
  <c r="C1176" i="27"/>
  <c r="C1177" i="27"/>
  <c r="C1178" i="27"/>
  <c r="C1179" i="27"/>
  <c r="C1180" i="27"/>
  <c r="C1181" i="27"/>
  <c r="C1182" i="27"/>
  <c r="C1183" i="27"/>
  <c r="C1184" i="27"/>
  <c r="C1185" i="27"/>
  <c r="C1186" i="27"/>
  <c r="C1187" i="27"/>
  <c r="C1188" i="27"/>
  <c r="C1189" i="27"/>
  <c r="C1190" i="27"/>
  <c r="C1191" i="27"/>
  <c r="C1192" i="27"/>
  <c r="C1193" i="27"/>
  <c r="C1194" i="27"/>
  <c r="C1195" i="27"/>
  <c r="C1196" i="27"/>
  <c r="C1197" i="27"/>
  <c r="C1198" i="27"/>
  <c r="C1199" i="27"/>
  <c r="C1200" i="27"/>
  <c r="C1201" i="27"/>
  <c r="C1202" i="27"/>
  <c r="C1203" i="27"/>
  <c r="C1204" i="27"/>
  <c r="C1205" i="27"/>
  <c r="C1206" i="27"/>
  <c r="C1207" i="27"/>
  <c r="C1208" i="27"/>
  <c r="C1209" i="27"/>
  <c r="C1210" i="27"/>
  <c r="C1211" i="27"/>
  <c r="C1212" i="27"/>
  <c r="C1213" i="27"/>
  <c r="C1214" i="27"/>
  <c r="C1215" i="27"/>
  <c r="C1216" i="27"/>
  <c r="C1217" i="27"/>
  <c r="C1218" i="27"/>
  <c r="C1219" i="27"/>
  <c r="C1220" i="27"/>
  <c r="C1221" i="27"/>
  <c r="C1222" i="27"/>
  <c r="C1223" i="27"/>
  <c r="C1224" i="27"/>
  <c r="C1225" i="27"/>
  <c r="C1226" i="27"/>
  <c r="C1227" i="27"/>
  <c r="C1228" i="27"/>
  <c r="C1229" i="27"/>
  <c r="C1230" i="27"/>
  <c r="C1231" i="27"/>
  <c r="C1232" i="27"/>
  <c r="C1233" i="27"/>
  <c r="C1234" i="27"/>
  <c r="C1235" i="27"/>
  <c r="C1236" i="27"/>
  <c r="C1237" i="27"/>
  <c r="C1238" i="27"/>
  <c r="C1239" i="27"/>
  <c r="C1240" i="27"/>
  <c r="C1241" i="27"/>
  <c r="C1242" i="27"/>
  <c r="C1243" i="27"/>
  <c r="C1244" i="27"/>
  <c r="C1245" i="27"/>
  <c r="C1246" i="27"/>
  <c r="C1247" i="27"/>
  <c r="C1248" i="27"/>
  <c r="C1249" i="27"/>
  <c r="C1250" i="27"/>
  <c r="C1251" i="27"/>
  <c r="C1252" i="27"/>
  <c r="C1253" i="27"/>
  <c r="C1254" i="27"/>
  <c r="C1255" i="27"/>
  <c r="C1256" i="27"/>
  <c r="C1257" i="27"/>
  <c r="C1258" i="27"/>
  <c r="C1259" i="27"/>
  <c r="C1260" i="27"/>
  <c r="C1261" i="27"/>
  <c r="C1262" i="27"/>
  <c r="C1263" i="27"/>
  <c r="C1264" i="27"/>
  <c r="C1265" i="27"/>
  <c r="C1266" i="27"/>
  <c r="C1267" i="27"/>
  <c r="C1268" i="27"/>
  <c r="C1269" i="27"/>
  <c r="C1270" i="27"/>
  <c r="C1271" i="27"/>
  <c r="C1272" i="27"/>
  <c r="C1273" i="27"/>
  <c r="C1274" i="27"/>
  <c r="C1275" i="27"/>
  <c r="C1276" i="27"/>
  <c r="C1277" i="27"/>
  <c r="C1278" i="27"/>
  <c r="C1279" i="27"/>
  <c r="C1280" i="27"/>
  <c r="C1281" i="27"/>
  <c r="C1282" i="27"/>
  <c r="C1283" i="27"/>
  <c r="C1284" i="27"/>
  <c r="C1285" i="27"/>
  <c r="C1286" i="27"/>
  <c r="C1287" i="27"/>
  <c r="C1288" i="27"/>
  <c r="C1289" i="27"/>
  <c r="C1290" i="27"/>
  <c r="C1291" i="27"/>
  <c r="C1292" i="27"/>
  <c r="C1293" i="27"/>
  <c r="C1294" i="27"/>
  <c r="C1295" i="27"/>
  <c r="C1296" i="27"/>
  <c r="C1297" i="27"/>
  <c r="C1298" i="27"/>
  <c r="C1299" i="27"/>
  <c r="C1300" i="27"/>
  <c r="C1301" i="27"/>
  <c r="C1302" i="27"/>
  <c r="C1303" i="27"/>
  <c r="C1304" i="27"/>
  <c r="C1305" i="27"/>
  <c r="C1306" i="27"/>
  <c r="C1307" i="27"/>
  <c r="C1308" i="27"/>
  <c r="C1309" i="27"/>
  <c r="C1310" i="27"/>
  <c r="C1311" i="27"/>
  <c r="C1312" i="27"/>
  <c r="C1313" i="27"/>
  <c r="C1314" i="27"/>
  <c r="C1315" i="27"/>
  <c r="C1316" i="27"/>
  <c r="C1317" i="27"/>
  <c r="C1318" i="27"/>
  <c r="C1319" i="27"/>
  <c r="C1320" i="27"/>
  <c r="C1321" i="27"/>
  <c r="C1322" i="27"/>
  <c r="C1323" i="27"/>
  <c r="C1324" i="27"/>
  <c r="C1325" i="27"/>
  <c r="C1326" i="27"/>
  <c r="C1327" i="27"/>
  <c r="C1328" i="27"/>
  <c r="C1329" i="27"/>
  <c r="C1330" i="27"/>
  <c r="C1331" i="27"/>
  <c r="C1332" i="27"/>
  <c r="C1333" i="27"/>
  <c r="C1334" i="27"/>
  <c r="C1335" i="27"/>
  <c r="C1336" i="27"/>
  <c r="C1337" i="27"/>
  <c r="C1338" i="27"/>
  <c r="C1339" i="27"/>
  <c r="C1340" i="27"/>
  <c r="C1341" i="27"/>
  <c r="C1342" i="27"/>
  <c r="C1343" i="27"/>
  <c r="C1344" i="27"/>
  <c r="C1345" i="27"/>
  <c r="C1346" i="27"/>
  <c r="C1347" i="27"/>
  <c r="C1348" i="27"/>
  <c r="C1349" i="27"/>
  <c r="C1350" i="27"/>
  <c r="C1351" i="27"/>
  <c r="C1352" i="27"/>
  <c r="C1353" i="27"/>
  <c r="C1354" i="27"/>
  <c r="C1355" i="27"/>
  <c r="C1356" i="27"/>
  <c r="C1357" i="27"/>
  <c r="C1358" i="27"/>
  <c r="C1359" i="27"/>
  <c r="C1360" i="27"/>
  <c r="C1361" i="27"/>
  <c r="C1362" i="27"/>
  <c r="C1363" i="27"/>
  <c r="C1364" i="27"/>
  <c r="C1365" i="27"/>
  <c r="C1366" i="27"/>
  <c r="C1367" i="27"/>
  <c r="C1368" i="27"/>
  <c r="C1369" i="27"/>
  <c r="C1370" i="27"/>
  <c r="C1371" i="27"/>
  <c r="C1372" i="27"/>
  <c r="C1373" i="27"/>
  <c r="C1374" i="27"/>
  <c r="C1375" i="27"/>
  <c r="C1376" i="27"/>
  <c r="C1377" i="27"/>
  <c r="C1378" i="27"/>
  <c r="C1379" i="27"/>
  <c r="C1380" i="27"/>
  <c r="C1381" i="27"/>
  <c r="C1382" i="27"/>
  <c r="C1383" i="27"/>
  <c r="C1384" i="27"/>
  <c r="C1385" i="27"/>
  <c r="C1386" i="27"/>
  <c r="C1387" i="27"/>
  <c r="C1388" i="27"/>
  <c r="C1389" i="27"/>
  <c r="C1390" i="27"/>
  <c r="C1391" i="27"/>
  <c r="C1392" i="27"/>
  <c r="C1393" i="27"/>
  <c r="C1394" i="27"/>
  <c r="C1395" i="27"/>
  <c r="C1396" i="27"/>
  <c r="C1397" i="27"/>
  <c r="C1398" i="27"/>
  <c r="C1399" i="27"/>
  <c r="C1400" i="27"/>
  <c r="C1401" i="27"/>
  <c r="C1402" i="27"/>
  <c r="C1403" i="27"/>
  <c r="C1404" i="27"/>
  <c r="C1405" i="27"/>
  <c r="C1406" i="27"/>
  <c r="C1407" i="27"/>
  <c r="C1408" i="27"/>
  <c r="C1409" i="27"/>
  <c r="C1410" i="27"/>
  <c r="C1411" i="27"/>
  <c r="C1412" i="27"/>
  <c r="C1413" i="27"/>
  <c r="C1414" i="27"/>
  <c r="C1415" i="27"/>
  <c r="C1416" i="27"/>
  <c r="C1417" i="27"/>
  <c r="C1418" i="27"/>
  <c r="C1419" i="27"/>
  <c r="C1420" i="27"/>
  <c r="C1421" i="27"/>
  <c r="C1422" i="27"/>
  <c r="C1423" i="27"/>
  <c r="C1424" i="27"/>
  <c r="C1425" i="27"/>
  <c r="C1426" i="27"/>
  <c r="C1427" i="27"/>
  <c r="C1428" i="27"/>
  <c r="C1429" i="27"/>
  <c r="C1430" i="27"/>
  <c r="C1431" i="27"/>
  <c r="C1432" i="27"/>
  <c r="C1433" i="27"/>
  <c r="C1434" i="27"/>
  <c r="C1435" i="27"/>
  <c r="C1436" i="27"/>
  <c r="C1437" i="27"/>
  <c r="C1438" i="27"/>
  <c r="C1439" i="27"/>
  <c r="C1440" i="27"/>
  <c r="C1441" i="27"/>
  <c r="C1442" i="27"/>
  <c r="C1443" i="27"/>
  <c r="C1444" i="27"/>
  <c r="C1445" i="27"/>
  <c r="C1446" i="27"/>
  <c r="C1447" i="27"/>
  <c r="C1448" i="27"/>
  <c r="C1449" i="27"/>
  <c r="C1450" i="27"/>
  <c r="C1451" i="27"/>
  <c r="C1452" i="27"/>
  <c r="C1453" i="27"/>
  <c r="C1454" i="27"/>
  <c r="C1455" i="27"/>
  <c r="C1456" i="27"/>
  <c r="C1457" i="27"/>
  <c r="C1458" i="27"/>
  <c r="C1459" i="27"/>
  <c r="C1460" i="27"/>
  <c r="C1461" i="27"/>
  <c r="C1462" i="27"/>
  <c r="C1463" i="27"/>
  <c r="C1464" i="27"/>
  <c r="C1465" i="27"/>
  <c r="C1466" i="27"/>
  <c r="C1467" i="27"/>
  <c r="C1468" i="27"/>
  <c r="C1469" i="27"/>
  <c r="C1470" i="27"/>
  <c r="C1471" i="27"/>
  <c r="C1472" i="27"/>
  <c r="C1473" i="27"/>
  <c r="C1474" i="27"/>
  <c r="C1475" i="27"/>
  <c r="C1476" i="27"/>
  <c r="C1477" i="27"/>
  <c r="C1478" i="27"/>
  <c r="C1479" i="27"/>
  <c r="C1480" i="27"/>
  <c r="C1481" i="27"/>
  <c r="C1482" i="27"/>
  <c r="C1483" i="27"/>
  <c r="C1484" i="27"/>
  <c r="C1485" i="27"/>
  <c r="C1486" i="27"/>
  <c r="C1487" i="27"/>
  <c r="C1488" i="27"/>
  <c r="C1489" i="27"/>
  <c r="C1490" i="27"/>
  <c r="C1491" i="27"/>
  <c r="C1492" i="27"/>
  <c r="C1493" i="27"/>
  <c r="C1494" i="27"/>
  <c r="C1495" i="27"/>
  <c r="C1496" i="27"/>
  <c r="C1497" i="27"/>
  <c r="C1498" i="27"/>
  <c r="C1499" i="27"/>
  <c r="C1500" i="27"/>
  <c r="C1501" i="27"/>
  <c r="C1502" i="27"/>
  <c r="C1503" i="27"/>
  <c r="C1504" i="27"/>
  <c r="C1505" i="27"/>
  <c r="C1506" i="27"/>
  <c r="C1507" i="27"/>
  <c r="C1508" i="27"/>
  <c r="C1509" i="27"/>
  <c r="C1510" i="27"/>
  <c r="C1511" i="27"/>
  <c r="C1512" i="27"/>
  <c r="C1513" i="27"/>
  <c r="C1514" i="27"/>
  <c r="C1515" i="27"/>
  <c r="C1516" i="27"/>
  <c r="C1517" i="27"/>
  <c r="C1518" i="27"/>
  <c r="C1519" i="27"/>
  <c r="C1520" i="27"/>
  <c r="C1521" i="27"/>
  <c r="C1522" i="27"/>
  <c r="C1523" i="27"/>
  <c r="C1524" i="27"/>
  <c r="C1525" i="27"/>
  <c r="C1526" i="27"/>
  <c r="C1527" i="27"/>
  <c r="C1528" i="27"/>
  <c r="C1529" i="27"/>
  <c r="C1530" i="27"/>
  <c r="C1531" i="27"/>
  <c r="C1532" i="27"/>
  <c r="C1533" i="27"/>
  <c r="C1534" i="27"/>
  <c r="C1535" i="27"/>
  <c r="C1536" i="27"/>
  <c r="C1537" i="27"/>
  <c r="C1538" i="27"/>
  <c r="C1539" i="27"/>
  <c r="C1540" i="27"/>
  <c r="C1541" i="27"/>
  <c r="C1542" i="27"/>
  <c r="C1543" i="27"/>
  <c r="C1544" i="27"/>
  <c r="C1545" i="27"/>
  <c r="C1546" i="27"/>
  <c r="C1547" i="27"/>
  <c r="C1548" i="27"/>
  <c r="C1549" i="27"/>
  <c r="C1550" i="27"/>
  <c r="C1551" i="27"/>
  <c r="C1552" i="27"/>
  <c r="C1553" i="27"/>
  <c r="C1554" i="27"/>
  <c r="C1555" i="27"/>
  <c r="C1556" i="27"/>
  <c r="C1557" i="27"/>
  <c r="C1558" i="27"/>
  <c r="C1559" i="27"/>
  <c r="C1560" i="27"/>
  <c r="C1561" i="27"/>
  <c r="C1562" i="27"/>
  <c r="C1563" i="27"/>
  <c r="C1564" i="27"/>
  <c r="C1565" i="27"/>
  <c r="C1566" i="27"/>
  <c r="C1567" i="27"/>
  <c r="C1568" i="27"/>
  <c r="C1569" i="27"/>
  <c r="C1570" i="27"/>
  <c r="C1571" i="27"/>
  <c r="C1572" i="27"/>
  <c r="C1573" i="27"/>
  <c r="C1574" i="27"/>
  <c r="C1575" i="27"/>
  <c r="C1576" i="27"/>
  <c r="C1577" i="27"/>
  <c r="C1578" i="27"/>
  <c r="C1579" i="27"/>
  <c r="C1580" i="27"/>
  <c r="C1581" i="27"/>
  <c r="C1582" i="27"/>
  <c r="C1583" i="27"/>
  <c r="C1584" i="27"/>
  <c r="C1585" i="27"/>
  <c r="C1586" i="27"/>
  <c r="C1587" i="27"/>
  <c r="C1588" i="27"/>
  <c r="C1589" i="27"/>
  <c r="C1590" i="27"/>
  <c r="C1591" i="27"/>
  <c r="C1592" i="27"/>
  <c r="C1593" i="27"/>
  <c r="C1594" i="27"/>
  <c r="C1595" i="27"/>
  <c r="C1596" i="27"/>
  <c r="C1597" i="27"/>
  <c r="C1598" i="27"/>
  <c r="C1599" i="27"/>
  <c r="C1600" i="27"/>
  <c r="C1601" i="27"/>
  <c r="C1602" i="27"/>
  <c r="C1603" i="27"/>
  <c r="C1604" i="27"/>
  <c r="C1605" i="27"/>
  <c r="C1606" i="27"/>
  <c r="C1607" i="27"/>
  <c r="C1608" i="27"/>
  <c r="C1609" i="27"/>
  <c r="C1610" i="27"/>
  <c r="C1611" i="27"/>
  <c r="C1612" i="27"/>
  <c r="C1613" i="27"/>
  <c r="C1614" i="27"/>
  <c r="C1615" i="27"/>
  <c r="C1616" i="27"/>
  <c r="C1617" i="27"/>
  <c r="C1618" i="27"/>
  <c r="C1619" i="27"/>
  <c r="C1620" i="27"/>
  <c r="C1621" i="27"/>
  <c r="C1622" i="27"/>
  <c r="C1623" i="27"/>
  <c r="C1624" i="27"/>
  <c r="C1625" i="27"/>
  <c r="C1626" i="27"/>
  <c r="C1627" i="27"/>
  <c r="C1628" i="27"/>
  <c r="C1629" i="27"/>
  <c r="C1630" i="27"/>
  <c r="C1631" i="27"/>
  <c r="C1632" i="27"/>
  <c r="C1633" i="27"/>
  <c r="C1634" i="27"/>
  <c r="C1635" i="27"/>
  <c r="C1636" i="27"/>
  <c r="C1637" i="27"/>
  <c r="C1638" i="27"/>
  <c r="C1639" i="27"/>
  <c r="C1640" i="27"/>
  <c r="C1641" i="27"/>
  <c r="C1642" i="27"/>
  <c r="C1643" i="27"/>
  <c r="C1644" i="27"/>
  <c r="C1645" i="27"/>
  <c r="C1646" i="27"/>
  <c r="C1647" i="27"/>
  <c r="C1648" i="27"/>
  <c r="C1649" i="27"/>
  <c r="C1650" i="27"/>
  <c r="C1651" i="27"/>
  <c r="C1652" i="27"/>
  <c r="C1653" i="27"/>
  <c r="C1654" i="27"/>
  <c r="C1655" i="27"/>
  <c r="C1656" i="27"/>
  <c r="C1657" i="27"/>
  <c r="C1658" i="27"/>
  <c r="C1659" i="27"/>
  <c r="C1660" i="27"/>
  <c r="C1661" i="27"/>
  <c r="C1662" i="27"/>
  <c r="C1663" i="27"/>
  <c r="C1664" i="27"/>
  <c r="C1665" i="27"/>
  <c r="C1666" i="27"/>
  <c r="C1667" i="27"/>
  <c r="C1668" i="27"/>
  <c r="C1669" i="27"/>
  <c r="C1670" i="27"/>
  <c r="C1671" i="27"/>
  <c r="C1672" i="27"/>
  <c r="C1673" i="27"/>
  <c r="C1674" i="27"/>
  <c r="C1675" i="27"/>
  <c r="C1676" i="27"/>
  <c r="C1677" i="27"/>
  <c r="C1678" i="27"/>
  <c r="C1679" i="27"/>
  <c r="C1680" i="27"/>
  <c r="C1681" i="27"/>
  <c r="C1682" i="27"/>
  <c r="C1683" i="27"/>
  <c r="C1684" i="27"/>
  <c r="C1685" i="27"/>
  <c r="C1686" i="27"/>
  <c r="C1687" i="27"/>
  <c r="C1688" i="27"/>
  <c r="C1689" i="27"/>
  <c r="C1690" i="27"/>
  <c r="C1691" i="27"/>
  <c r="C1692" i="27"/>
  <c r="C1693" i="27"/>
  <c r="C1694" i="27"/>
  <c r="C1695" i="27"/>
  <c r="C1696" i="27"/>
  <c r="C1697" i="27"/>
  <c r="C1698" i="27"/>
  <c r="C1699" i="27"/>
  <c r="C1700" i="27"/>
  <c r="C1701" i="27"/>
  <c r="C1702" i="27"/>
  <c r="C1703" i="27"/>
  <c r="C1704" i="27"/>
  <c r="C1705" i="27"/>
  <c r="C1706" i="27"/>
  <c r="C1707" i="27"/>
  <c r="C1708" i="27"/>
  <c r="C1709" i="27"/>
  <c r="C1710" i="27"/>
  <c r="C1711" i="27"/>
  <c r="C1712" i="27"/>
  <c r="C1713" i="27"/>
  <c r="C1714" i="27"/>
  <c r="C1715" i="27"/>
  <c r="C1716" i="27"/>
  <c r="C1717" i="27"/>
  <c r="C1718" i="27"/>
  <c r="C1719" i="27"/>
  <c r="C1720" i="27"/>
  <c r="C1721" i="27"/>
  <c r="C1722" i="27"/>
  <c r="C1723" i="27"/>
  <c r="C1724" i="27"/>
  <c r="C1725" i="27"/>
  <c r="C1726" i="27"/>
  <c r="C1727" i="27"/>
  <c r="C1728" i="27"/>
  <c r="C1729" i="27"/>
  <c r="C1730" i="27"/>
  <c r="C1731" i="27"/>
  <c r="C1732" i="27"/>
  <c r="C1733" i="27"/>
  <c r="C1734" i="27"/>
  <c r="C1735" i="27"/>
  <c r="C1736" i="27"/>
  <c r="C1737" i="27"/>
  <c r="C1738" i="27"/>
  <c r="C1739" i="27"/>
  <c r="C1740" i="27"/>
  <c r="C1741" i="27"/>
  <c r="C1742" i="27"/>
  <c r="C1743" i="27"/>
  <c r="C1744" i="27"/>
  <c r="C1745" i="27"/>
  <c r="C1746" i="27"/>
  <c r="C1747" i="27"/>
  <c r="C1748" i="27"/>
  <c r="C1749" i="27"/>
  <c r="C1750" i="27"/>
  <c r="C1751" i="27"/>
  <c r="C1752" i="27"/>
  <c r="C1753" i="27"/>
  <c r="C1754" i="27"/>
  <c r="C1755" i="27"/>
  <c r="C1756" i="27"/>
  <c r="C1757" i="27"/>
  <c r="C1758" i="27"/>
  <c r="C1759" i="27"/>
  <c r="C1760" i="27"/>
  <c r="C1761" i="27"/>
  <c r="C1762" i="27"/>
  <c r="C1763" i="27"/>
  <c r="C1764" i="27"/>
  <c r="C1765" i="27"/>
  <c r="C1766" i="27"/>
  <c r="C1767" i="27"/>
  <c r="C1768" i="27"/>
  <c r="C1769" i="27"/>
  <c r="C1770" i="27"/>
  <c r="C1771" i="27"/>
  <c r="C1772" i="27"/>
  <c r="C1773" i="27"/>
  <c r="C1774" i="27"/>
  <c r="C1775" i="27"/>
  <c r="C1776" i="27"/>
  <c r="C1777" i="27"/>
  <c r="C1778" i="27"/>
  <c r="C1779" i="27"/>
  <c r="C1780" i="27"/>
  <c r="C1781" i="27"/>
  <c r="C1782" i="27"/>
  <c r="C1783" i="27"/>
  <c r="C1784" i="27"/>
  <c r="C1785" i="27"/>
  <c r="C1786" i="27"/>
  <c r="C1787" i="27"/>
  <c r="C1788" i="27"/>
  <c r="C1789" i="27"/>
  <c r="C1790" i="27"/>
  <c r="C1791" i="27"/>
  <c r="C1792" i="27"/>
  <c r="C1793" i="27"/>
  <c r="C1794" i="27"/>
  <c r="C1795" i="27"/>
  <c r="C1796" i="27"/>
  <c r="C1797" i="27"/>
  <c r="C1798" i="27"/>
  <c r="C1799" i="27"/>
  <c r="C1800" i="27"/>
  <c r="C1801" i="27"/>
  <c r="C1802" i="27"/>
  <c r="C1803" i="27"/>
  <c r="C1804" i="27"/>
  <c r="C1805" i="27"/>
  <c r="C1806" i="27"/>
  <c r="C1807" i="27"/>
  <c r="C1808" i="27"/>
  <c r="C1809" i="27"/>
  <c r="C1810" i="27"/>
  <c r="C1811" i="27"/>
  <c r="C1812" i="27"/>
  <c r="C1813" i="27"/>
  <c r="C1814" i="27"/>
  <c r="C1815" i="27"/>
  <c r="C1816" i="27"/>
  <c r="C1817" i="27"/>
  <c r="C1818" i="27"/>
  <c r="C1819" i="27"/>
  <c r="C1820" i="27"/>
  <c r="C1821" i="27"/>
  <c r="C1822" i="27"/>
  <c r="C1823" i="27"/>
  <c r="C1824" i="27"/>
  <c r="C1825" i="27"/>
  <c r="C1826" i="27"/>
  <c r="C1827" i="27"/>
  <c r="C1828" i="27"/>
  <c r="C1829" i="27"/>
  <c r="C1830" i="27"/>
  <c r="C1831" i="27"/>
  <c r="C1832" i="27"/>
  <c r="C1833" i="27"/>
  <c r="C1834" i="27"/>
  <c r="C1835" i="27"/>
  <c r="C1836" i="27"/>
  <c r="C1837" i="27"/>
  <c r="C1838" i="27"/>
  <c r="C1839" i="27"/>
  <c r="C1840" i="27"/>
  <c r="C1841" i="27"/>
  <c r="C1842" i="27"/>
  <c r="C1843" i="27"/>
  <c r="C1844" i="27"/>
  <c r="C1845" i="27"/>
  <c r="C1846" i="27"/>
  <c r="C1847" i="27"/>
  <c r="C1848" i="27"/>
  <c r="C1849" i="27"/>
  <c r="C1850" i="27"/>
  <c r="C1851" i="27"/>
  <c r="C1852" i="27"/>
  <c r="C1853" i="27"/>
  <c r="C1854" i="27"/>
  <c r="C1855" i="27"/>
  <c r="C1856" i="27"/>
  <c r="C1857" i="27"/>
  <c r="C1858" i="27"/>
  <c r="C1859" i="27"/>
  <c r="C1860" i="27"/>
  <c r="C1861" i="27"/>
  <c r="C1862" i="27"/>
  <c r="C1863" i="27"/>
  <c r="C1864" i="27"/>
  <c r="C1865" i="27"/>
  <c r="C1866" i="27"/>
  <c r="C1867" i="27"/>
  <c r="C1868" i="27"/>
  <c r="C1869" i="27"/>
  <c r="C1870" i="27"/>
  <c r="C1871" i="27"/>
  <c r="C1872" i="27"/>
  <c r="C1873" i="27"/>
  <c r="C1874" i="27"/>
  <c r="C1875" i="27"/>
  <c r="C1876" i="27"/>
  <c r="C1877" i="27"/>
  <c r="C1878" i="27"/>
  <c r="C1879" i="27"/>
  <c r="C1880" i="27"/>
  <c r="C1881" i="27"/>
  <c r="C1882" i="27"/>
  <c r="C1883" i="27"/>
  <c r="C1884" i="27"/>
  <c r="C1885" i="27"/>
  <c r="C1886" i="27"/>
  <c r="C1887" i="27"/>
  <c r="C1888" i="27"/>
  <c r="C1889" i="27"/>
  <c r="C1890" i="27"/>
  <c r="C1891" i="27"/>
  <c r="C1892" i="27"/>
  <c r="C1893" i="27"/>
  <c r="C1894" i="27"/>
  <c r="C1895" i="27"/>
  <c r="C1896" i="27"/>
  <c r="C1897" i="27"/>
  <c r="C1898" i="27"/>
  <c r="C1899" i="27"/>
  <c r="C1900" i="27"/>
  <c r="C1901" i="27"/>
  <c r="C1902" i="27"/>
  <c r="C1903" i="27"/>
  <c r="C1904" i="27"/>
  <c r="C1905" i="27"/>
  <c r="C1906" i="27"/>
  <c r="C1907" i="27"/>
  <c r="C1908" i="27"/>
  <c r="C1909" i="27"/>
  <c r="C1910" i="27"/>
  <c r="C1911" i="27"/>
  <c r="C1912" i="27"/>
  <c r="C1913" i="27"/>
  <c r="C1914" i="27"/>
  <c r="C1915" i="27"/>
  <c r="C1916" i="27"/>
  <c r="C1917" i="27"/>
  <c r="C1918" i="27"/>
  <c r="C1919" i="27"/>
  <c r="C1920" i="27"/>
  <c r="C1921" i="27"/>
  <c r="C1922" i="27"/>
  <c r="C1923" i="27"/>
  <c r="C1924" i="27"/>
  <c r="C1925" i="27"/>
  <c r="C1926" i="27"/>
  <c r="C1927" i="27"/>
  <c r="C1928" i="27"/>
  <c r="C1929" i="27"/>
  <c r="C1930" i="27"/>
  <c r="C1931" i="27"/>
  <c r="C1932" i="27"/>
  <c r="C1933" i="27"/>
  <c r="C1934" i="27"/>
  <c r="C1935" i="27"/>
  <c r="C1936" i="27"/>
  <c r="C1937" i="27"/>
  <c r="C1938" i="27"/>
  <c r="C1939" i="27"/>
  <c r="C1940" i="27"/>
  <c r="C1941" i="27"/>
  <c r="C1942" i="27"/>
  <c r="C1943" i="27"/>
  <c r="C1944" i="27"/>
  <c r="C1945" i="27"/>
  <c r="C1946" i="27"/>
  <c r="C1947" i="27"/>
  <c r="C1948" i="27"/>
  <c r="C1949" i="27"/>
  <c r="C1950" i="27"/>
  <c r="C1951" i="27"/>
  <c r="C1952" i="27"/>
  <c r="C1953" i="27"/>
  <c r="C1954" i="27"/>
  <c r="C1955" i="27"/>
  <c r="C1956" i="27"/>
  <c r="C1957" i="27"/>
  <c r="C1958" i="27"/>
  <c r="C1959" i="27"/>
  <c r="C1960" i="27"/>
  <c r="C1961" i="27"/>
  <c r="C1962" i="27"/>
  <c r="C1963" i="27"/>
  <c r="C1964" i="27"/>
  <c r="C1965" i="27"/>
  <c r="C1966" i="27"/>
  <c r="C1967" i="27"/>
  <c r="C1968" i="27"/>
  <c r="C1969" i="27"/>
  <c r="C1970" i="27"/>
  <c r="C1971" i="27"/>
  <c r="C1972" i="27"/>
  <c r="C1973" i="27"/>
  <c r="C1974" i="27"/>
  <c r="C1975" i="27"/>
  <c r="C1976" i="27"/>
  <c r="C1977" i="27"/>
  <c r="C1978" i="27"/>
  <c r="C1979" i="27"/>
  <c r="C1980" i="27"/>
  <c r="C1981" i="27"/>
  <c r="C1982" i="27"/>
  <c r="C1983" i="27"/>
  <c r="C1984" i="27"/>
  <c r="C1985" i="27"/>
  <c r="C1986" i="27"/>
  <c r="C1987" i="27"/>
  <c r="C1988" i="27"/>
  <c r="C1989" i="27"/>
  <c r="C1990" i="27"/>
  <c r="C1991" i="27"/>
  <c r="C1992" i="27"/>
  <c r="C1993" i="27"/>
  <c r="C1994" i="27"/>
  <c r="C1995" i="27"/>
  <c r="C1996" i="27"/>
  <c r="C1997" i="27"/>
  <c r="C1998" i="27"/>
  <c r="C1999" i="27"/>
  <c r="C2000" i="27"/>
  <c r="C2001" i="27"/>
  <c r="C2002" i="27"/>
  <c r="C2003" i="27"/>
  <c r="C2004" i="27"/>
  <c r="C2005" i="27"/>
  <c r="C2006" i="27"/>
  <c r="C2007" i="27"/>
  <c r="C2008" i="27"/>
  <c r="C2009" i="27"/>
  <c r="C2010" i="27"/>
  <c r="C2011" i="27"/>
  <c r="C2012" i="27"/>
  <c r="C2013" i="27"/>
  <c r="C2014" i="27"/>
  <c r="C2015" i="27"/>
  <c r="C2016" i="27"/>
  <c r="C2017" i="27"/>
  <c r="C2018" i="27"/>
  <c r="C2019" i="27"/>
  <c r="C2020" i="27"/>
  <c r="C2021" i="27"/>
  <c r="C2022" i="27"/>
  <c r="C2023" i="27"/>
  <c r="C2024" i="27"/>
  <c r="C2025" i="27"/>
  <c r="C2026" i="27"/>
  <c r="C2027" i="27"/>
  <c r="C2028" i="27"/>
  <c r="C2029" i="27"/>
  <c r="C2030" i="27"/>
  <c r="C2031" i="27"/>
  <c r="C2032" i="27"/>
  <c r="C2033" i="27"/>
  <c r="C2034" i="27"/>
  <c r="C2035" i="27"/>
  <c r="C2036" i="27"/>
  <c r="C2037" i="27"/>
  <c r="C2038" i="27"/>
  <c r="C2039" i="27"/>
  <c r="C2040" i="27"/>
  <c r="C2041" i="27"/>
  <c r="C2042" i="27"/>
  <c r="C2043" i="27"/>
  <c r="C2044" i="27"/>
  <c r="C2045" i="27"/>
  <c r="C2046" i="27"/>
  <c r="C2047" i="27"/>
  <c r="C2048" i="27"/>
  <c r="C2049" i="27"/>
  <c r="C2050" i="27"/>
  <c r="C2051" i="27"/>
  <c r="C2052" i="27"/>
  <c r="C2053" i="27"/>
  <c r="C2054" i="27"/>
  <c r="C2055" i="27"/>
  <c r="C2056" i="27"/>
  <c r="C2057" i="27"/>
  <c r="C2058" i="27"/>
  <c r="C2059" i="27"/>
  <c r="C2060" i="27"/>
  <c r="C2061" i="27"/>
  <c r="C2062" i="27"/>
  <c r="C2063" i="27"/>
  <c r="C2064" i="27"/>
  <c r="C2065" i="27"/>
  <c r="C2066" i="27"/>
  <c r="C2067" i="27"/>
  <c r="C2068" i="27"/>
  <c r="C2069" i="27"/>
  <c r="C2070" i="27"/>
  <c r="C2071" i="27"/>
  <c r="C2072" i="27"/>
  <c r="C2073" i="27"/>
  <c r="C2074" i="27"/>
  <c r="C2075" i="27"/>
  <c r="C2076" i="27"/>
  <c r="C2077" i="27"/>
  <c r="C2078" i="27"/>
  <c r="C2079" i="27"/>
  <c r="C2080" i="27"/>
  <c r="C2081" i="27"/>
  <c r="C2082" i="27"/>
  <c r="C2083" i="27"/>
  <c r="C2084" i="27"/>
  <c r="C2085" i="27"/>
  <c r="C2086" i="27"/>
  <c r="C2087" i="27"/>
  <c r="C2088" i="27"/>
  <c r="C2089" i="27"/>
  <c r="C2090" i="27"/>
  <c r="C2091" i="27"/>
  <c r="C2092" i="27"/>
  <c r="C2093" i="27"/>
  <c r="C2094" i="27"/>
  <c r="C2095" i="27"/>
  <c r="C2096" i="27"/>
  <c r="C2097" i="27"/>
  <c r="C2098" i="27"/>
  <c r="C2099" i="27"/>
  <c r="C2100" i="27"/>
  <c r="C2101" i="27"/>
  <c r="C2102" i="27"/>
  <c r="C2103" i="27"/>
  <c r="C2104" i="27"/>
  <c r="C2105" i="27"/>
  <c r="C2106" i="27"/>
  <c r="C2107" i="27"/>
  <c r="C2108" i="27"/>
  <c r="C2109" i="27"/>
  <c r="C2110" i="27"/>
  <c r="C2111" i="27"/>
  <c r="C2112" i="27"/>
  <c r="C2113" i="27"/>
  <c r="C2114" i="27"/>
  <c r="C2115" i="27"/>
  <c r="C2116" i="27"/>
  <c r="C2117" i="27"/>
  <c r="C2118" i="27"/>
  <c r="C2119" i="27"/>
  <c r="C2120" i="27"/>
  <c r="C2121" i="27"/>
  <c r="C2122" i="27"/>
  <c r="C2123" i="27"/>
  <c r="C2124" i="27"/>
  <c r="C2125" i="27"/>
  <c r="C2126" i="27"/>
  <c r="C2127" i="27"/>
  <c r="C2128" i="27"/>
  <c r="C2129" i="27"/>
  <c r="C2130" i="27"/>
  <c r="C2131" i="27"/>
  <c r="C2132" i="27"/>
  <c r="C2133" i="27"/>
  <c r="C2134" i="27"/>
  <c r="C2135" i="27"/>
  <c r="C2136" i="27"/>
  <c r="C2137" i="27"/>
  <c r="C2138" i="27"/>
  <c r="C2139" i="27"/>
  <c r="C2140" i="27"/>
  <c r="C2141" i="27"/>
  <c r="C2142" i="27"/>
  <c r="C2143" i="27"/>
  <c r="C2144" i="27"/>
  <c r="C2145" i="27"/>
  <c r="C2146" i="27"/>
  <c r="C2147" i="27"/>
  <c r="C2148" i="27"/>
  <c r="C2149" i="27"/>
  <c r="C2150" i="27"/>
  <c r="C2151" i="27"/>
  <c r="C2152" i="27"/>
  <c r="C2153" i="27"/>
  <c r="C2154" i="27"/>
  <c r="C2155" i="27"/>
  <c r="C2156" i="27"/>
  <c r="C2157" i="27"/>
  <c r="C2158" i="27"/>
  <c r="C2159" i="27"/>
  <c r="C2160" i="27"/>
  <c r="C2161" i="27"/>
  <c r="C2162" i="27"/>
  <c r="C2163" i="27"/>
  <c r="C2164" i="27"/>
  <c r="C2165" i="27"/>
  <c r="C2166" i="27"/>
  <c r="C2167" i="27"/>
  <c r="C2168" i="27"/>
  <c r="C2169" i="27"/>
  <c r="C2170" i="27"/>
  <c r="C2171" i="27"/>
  <c r="C2172" i="27"/>
  <c r="C2173" i="27"/>
  <c r="C2174" i="27"/>
  <c r="C2175" i="27"/>
  <c r="C2176" i="27"/>
  <c r="C2177" i="27"/>
  <c r="C2178" i="27"/>
  <c r="C2179" i="27"/>
  <c r="C2180" i="27"/>
  <c r="C2181" i="27"/>
  <c r="C2182" i="27"/>
  <c r="C2183" i="27"/>
  <c r="C2184" i="27"/>
  <c r="C2185" i="27"/>
  <c r="C2186" i="27"/>
  <c r="C2187" i="27"/>
  <c r="C2188" i="27"/>
  <c r="C2189" i="27"/>
  <c r="C2190" i="27"/>
  <c r="C2191" i="27"/>
  <c r="C2192" i="27"/>
  <c r="C2193" i="27"/>
  <c r="C2194" i="27"/>
  <c r="C2195" i="27"/>
  <c r="C2196" i="27"/>
  <c r="C2197" i="27"/>
  <c r="C2198" i="27"/>
  <c r="C2199" i="27"/>
  <c r="C2200" i="27"/>
  <c r="C2201" i="27"/>
  <c r="C2202" i="27"/>
  <c r="C2203" i="27"/>
  <c r="C2204" i="27"/>
  <c r="C2205" i="27"/>
  <c r="C2206" i="27"/>
  <c r="C2207" i="27"/>
  <c r="C2208" i="27"/>
  <c r="C2209" i="27"/>
  <c r="C2210" i="27"/>
  <c r="C2211" i="27"/>
  <c r="C2212" i="27"/>
  <c r="C2213" i="27"/>
  <c r="C2214" i="27"/>
  <c r="C2215" i="27"/>
  <c r="C2216" i="27"/>
  <c r="C2217" i="27"/>
  <c r="C2218" i="27"/>
  <c r="C2219" i="27"/>
  <c r="C2220" i="27"/>
  <c r="C2221" i="27"/>
  <c r="C2222" i="27"/>
  <c r="C2223" i="27"/>
  <c r="C2224" i="27"/>
  <c r="C2225" i="27"/>
  <c r="C2226" i="27"/>
  <c r="C2227" i="27"/>
  <c r="C2228" i="27"/>
  <c r="C2229" i="27"/>
  <c r="C2230" i="27"/>
  <c r="C2231" i="27"/>
  <c r="C2232" i="27"/>
  <c r="C2233" i="27"/>
  <c r="C2234" i="27"/>
  <c r="C2235" i="27"/>
  <c r="C2236" i="27"/>
  <c r="C2237" i="27"/>
  <c r="C2238" i="27"/>
  <c r="C2239" i="27"/>
  <c r="C2240" i="27"/>
  <c r="C2241" i="27"/>
  <c r="C2242" i="27"/>
  <c r="C2243" i="27"/>
  <c r="C2244" i="27"/>
  <c r="C2245" i="27"/>
  <c r="C2246" i="27"/>
  <c r="C2247" i="27"/>
  <c r="C2248" i="27"/>
  <c r="C2249" i="27"/>
  <c r="C2250" i="27"/>
  <c r="C2251" i="27"/>
  <c r="C2252" i="27"/>
  <c r="C2253" i="27"/>
  <c r="C2254" i="27"/>
  <c r="C2255" i="27"/>
  <c r="C2256" i="27"/>
  <c r="C2257" i="27"/>
  <c r="C2258" i="27"/>
  <c r="C2259" i="27"/>
  <c r="C2260" i="27"/>
  <c r="C2261" i="27"/>
  <c r="C2262" i="27"/>
  <c r="C2263" i="27"/>
  <c r="C2264" i="27"/>
  <c r="C2265" i="27"/>
  <c r="C2266" i="27"/>
  <c r="C2267" i="27"/>
  <c r="C2268" i="27"/>
  <c r="C2269" i="27"/>
  <c r="C2270" i="27"/>
  <c r="C2271" i="27"/>
  <c r="C2272" i="27"/>
  <c r="C2273" i="27"/>
  <c r="C2274" i="27"/>
  <c r="C2275" i="27"/>
  <c r="C2276" i="27"/>
  <c r="C2277" i="27"/>
  <c r="C2278" i="27"/>
  <c r="C2279" i="27"/>
  <c r="C2280" i="27"/>
  <c r="C2281" i="27"/>
  <c r="C2282" i="27"/>
  <c r="C2283" i="27"/>
  <c r="C2284" i="27"/>
  <c r="C2285" i="27"/>
  <c r="C2286" i="27"/>
  <c r="C2287" i="27"/>
  <c r="C2288" i="27"/>
  <c r="C2289" i="27"/>
  <c r="C2290" i="27"/>
  <c r="C2291" i="27"/>
  <c r="C2292" i="27"/>
  <c r="C2293" i="27"/>
  <c r="C2294" i="27"/>
  <c r="C2295" i="27"/>
  <c r="C2296" i="27"/>
  <c r="C2297" i="27"/>
  <c r="C2298" i="27"/>
  <c r="C2299" i="27"/>
  <c r="C2300" i="27"/>
  <c r="C2301" i="27"/>
  <c r="C2302" i="27"/>
  <c r="C2303" i="27"/>
  <c r="C2304" i="27"/>
  <c r="C2305" i="27"/>
  <c r="C2306" i="27"/>
  <c r="C2307" i="27"/>
  <c r="C2308" i="27"/>
  <c r="C2309" i="27"/>
  <c r="C2310" i="27"/>
  <c r="C2311" i="27"/>
  <c r="C2312" i="27"/>
  <c r="C2313" i="27"/>
  <c r="C2314" i="27"/>
  <c r="C2315" i="27"/>
  <c r="C2316" i="27"/>
  <c r="C2317" i="27"/>
  <c r="C2318" i="27"/>
  <c r="C2319" i="27"/>
  <c r="C2320" i="27"/>
  <c r="C2321" i="27"/>
  <c r="C2322" i="27"/>
  <c r="C2323" i="27"/>
  <c r="C2324" i="27"/>
  <c r="C2325" i="27"/>
  <c r="C2326" i="27"/>
  <c r="C2327" i="27"/>
  <c r="C2328" i="27"/>
  <c r="C2329" i="27"/>
  <c r="C2330" i="27"/>
  <c r="C2331" i="27"/>
  <c r="C2332" i="27"/>
  <c r="C2333" i="27"/>
  <c r="C2334" i="27"/>
  <c r="C2335" i="27"/>
  <c r="C2336" i="27"/>
  <c r="C2337" i="27"/>
  <c r="C2338" i="27"/>
  <c r="C2339" i="27"/>
  <c r="C2340" i="27"/>
  <c r="C2341" i="27"/>
  <c r="C2342" i="27"/>
  <c r="C2343" i="27"/>
  <c r="C2344" i="27"/>
  <c r="C2345" i="27"/>
  <c r="C2346" i="27"/>
  <c r="C2347" i="27"/>
  <c r="C2348" i="27"/>
  <c r="C2349" i="27"/>
  <c r="C2350" i="27"/>
  <c r="C2351" i="27"/>
  <c r="C2352" i="27"/>
  <c r="C2353" i="27"/>
  <c r="C2354" i="27"/>
  <c r="C2355" i="27"/>
  <c r="C2356" i="27"/>
  <c r="C2357" i="27"/>
  <c r="C2358" i="27"/>
  <c r="C2359" i="27"/>
  <c r="C2360" i="27"/>
  <c r="C2361" i="27"/>
  <c r="C2362" i="27"/>
  <c r="C2363" i="27"/>
  <c r="C2364" i="27"/>
  <c r="C2365" i="27"/>
  <c r="C2366" i="27"/>
  <c r="C2367" i="27"/>
  <c r="C2368" i="27"/>
  <c r="C2369" i="27"/>
  <c r="C2370" i="27"/>
  <c r="C2371" i="27"/>
  <c r="C2372" i="27"/>
  <c r="C2373" i="27"/>
  <c r="C2374" i="27"/>
  <c r="C2375" i="27"/>
  <c r="C2376" i="27"/>
  <c r="C2377" i="27"/>
  <c r="C2378" i="27"/>
  <c r="C2379" i="27"/>
  <c r="C2380" i="27"/>
  <c r="C2381" i="27"/>
  <c r="C2382" i="27"/>
  <c r="C2383" i="27"/>
  <c r="C2384" i="27"/>
  <c r="C2385" i="27"/>
  <c r="C2386" i="27"/>
  <c r="C2387" i="27"/>
  <c r="C2388" i="27"/>
  <c r="C2389" i="27"/>
  <c r="C2390" i="27"/>
  <c r="C2391" i="27"/>
  <c r="C2392" i="27"/>
  <c r="C2393" i="27"/>
  <c r="C2394" i="27"/>
  <c r="C2395" i="27"/>
  <c r="C2396" i="27"/>
  <c r="C2397" i="27"/>
  <c r="C2398" i="27"/>
  <c r="C2399" i="27"/>
  <c r="C2400" i="27"/>
  <c r="C2401" i="27"/>
  <c r="C2402" i="27"/>
  <c r="C2403" i="27"/>
  <c r="C2404" i="27"/>
  <c r="C2405" i="27"/>
  <c r="C2406" i="27"/>
  <c r="C2407" i="27"/>
  <c r="C2408" i="27"/>
  <c r="C2409" i="27"/>
  <c r="C2410" i="27"/>
  <c r="C2411" i="27"/>
  <c r="C2412" i="27"/>
  <c r="C2413" i="27"/>
  <c r="C2414" i="27"/>
  <c r="C2415" i="27"/>
  <c r="C2416" i="27"/>
  <c r="C2417" i="27"/>
  <c r="C2418" i="27"/>
  <c r="C2419" i="27"/>
  <c r="C2420" i="27"/>
  <c r="C2421" i="27"/>
  <c r="C2422" i="27"/>
  <c r="C2423" i="27"/>
  <c r="C2424" i="27"/>
  <c r="C2425" i="27"/>
  <c r="C2426" i="27"/>
  <c r="C2427" i="27"/>
  <c r="C2428" i="27"/>
  <c r="C2429" i="27"/>
  <c r="C2430" i="27"/>
  <c r="C2431" i="27"/>
  <c r="C2432" i="27"/>
  <c r="C2433" i="27"/>
  <c r="C2434" i="27"/>
  <c r="C2435" i="27"/>
  <c r="C2436" i="27"/>
  <c r="C2437" i="27"/>
  <c r="C2438" i="27"/>
  <c r="C2439" i="27"/>
  <c r="C2440" i="27"/>
  <c r="C2441" i="27"/>
  <c r="C2442" i="27"/>
  <c r="C2443" i="27"/>
  <c r="C2444" i="27"/>
  <c r="C2445" i="27"/>
  <c r="C2446" i="27"/>
  <c r="C2447" i="27"/>
  <c r="C2448" i="27"/>
  <c r="C2449" i="27"/>
  <c r="C2450" i="27"/>
  <c r="C2451" i="27"/>
  <c r="C2452" i="27"/>
  <c r="C2453" i="27"/>
  <c r="C2454" i="27"/>
  <c r="C2455" i="27"/>
  <c r="C2456" i="27"/>
  <c r="C2457" i="27"/>
  <c r="C2458" i="27"/>
  <c r="C2459" i="27"/>
  <c r="C2460" i="27"/>
  <c r="C2461" i="27"/>
  <c r="C2462" i="27"/>
  <c r="C2463" i="27"/>
  <c r="C2464" i="27"/>
  <c r="C2465" i="27"/>
  <c r="C2466" i="27"/>
  <c r="C2467" i="27"/>
  <c r="C2468" i="27"/>
  <c r="C2469" i="27"/>
  <c r="C2470" i="27"/>
  <c r="C2471" i="27"/>
  <c r="C2472" i="27"/>
  <c r="C2473" i="27"/>
  <c r="C2474" i="27"/>
  <c r="C2475" i="27"/>
  <c r="C2476" i="27"/>
  <c r="C2477" i="27"/>
  <c r="C2478" i="27"/>
  <c r="C2479" i="27"/>
  <c r="C2480" i="27"/>
  <c r="C2481" i="27"/>
  <c r="C2482" i="27"/>
  <c r="C2483" i="27"/>
  <c r="C2484" i="27"/>
  <c r="C2485" i="27"/>
  <c r="C2486" i="27"/>
  <c r="C2487" i="27"/>
  <c r="C2488" i="27"/>
  <c r="C2489" i="27"/>
  <c r="C2490" i="27"/>
  <c r="C2491" i="27"/>
  <c r="C2492" i="27"/>
  <c r="C2493" i="27"/>
  <c r="C2494" i="27"/>
  <c r="C2495" i="27"/>
  <c r="C2496" i="27"/>
  <c r="C2497" i="27"/>
  <c r="C2498" i="27"/>
  <c r="C2499" i="27"/>
  <c r="C2500" i="27"/>
  <c r="C2501" i="27"/>
  <c r="C2502" i="27"/>
  <c r="C2503" i="27"/>
  <c r="C2504" i="27"/>
  <c r="C2505" i="27"/>
  <c r="C2506" i="27"/>
  <c r="C2507" i="27"/>
  <c r="C2508" i="27"/>
  <c r="C2509" i="27"/>
  <c r="C2510" i="27"/>
  <c r="C2511" i="27"/>
  <c r="C2512" i="27"/>
  <c r="C2513" i="27"/>
  <c r="C2514" i="27"/>
  <c r="C2515" i="27"/>
  <c r="C2516" i="27"/>
  <c r="C2517" i="27"/>
  <c r="C2518" i="27"/>
  <c r="C2519" i="27"/>
  <c r="C2520" i="27"/>
  <c r="C2521" i="27"/>
  <c r="C2522" i="27"/>
  <c r="C2523" i="27"/>
  <c r="C2524" i="27"/>
  <c r="C2525" i="27"/>
  <c r="C2526" i="27"/>
  <c r="C2527" i="27"/>
  <c r="C2528" i="27"/>
  <c r="C2529" i="27"/>
  <c r="C2530" i="27"/>
  <c r="C2531" i="27"/>
  <c r="C2532" i="27"/>
  <c r="C2533" i="27"/>
  <c r="C2534" i="27"/>
  <c r="C2535" i="27"/>
  <c r="C2536" i="27"/>
  <c r="C2537" i="27"/>
  <c r="C2538" i="27"/>
  <c r="C2539" i="27"/>
  <c r="C2540" i="27"/>
  <c r="C2541" i="27"/>
  <c r="C2542" i="27"/>
  <c r="C2543" i="27"/>
  <c r="C2544" i="27"/>
  <c r="C2545" i="27"/>
  <c r="C2546" i="27"/>
  <c r="C2547" i="27"/>
  <c r="C2548" i="27"/>
  <c r="C2549" i="27"/>
  <c r="C2550" i="27"/>
  <c r="C2551" i="27"/>
  <c r="C2552" i="27"/>
  <c r="C2553" i="27"/>
  <c r="C2554" i="27"/>
  <c r="C2555" i="27"/>
  <c r="C2556" i="27"/>
  <c r="C2557" i="27"/>
  <c r="C2558" i="27"/>
  <c r="C2559" i="27"/>
  <c r="C2560" i="27"/>
  <c r="C2561" i="27"/>
  <c r="C2562" i="27"/>
  <c r="C2563" i="27"/>
  <c r="C2564" i="27"/>
  <c r="C2565" i="27"/>
  <c r="C2566" i="27"/>
  <c r="C2567" i="27"/>
  <c r="C2568" i="27"/>
  <c r="C2569" i="27"/>
  <c r="C2570" i="27"/>
  <c r="C2571" i="27"/>
  <c r="C2572" i="27"/>
  <c r="C2573" i="27"/>
  <c r="C2574" i="27"/>
  <c r="C2575" i="27"/>
  <c r="C2576" i="27"/>
  <c r="C2577" i="27"/>
  <c r="C2578" i="27"/>
  <c r="C2579" i="27"/>
  <c r="C2580" i="27"/>
  <c r="C2581" i="27"/>
  <c r="C2582" i="27"/>
  <c r="C2583" i="27"/>
  <c r="C2584" i="27"/>
  <c r="C2585" i="27"/>
  <c r="C2586" i="27"/>
  <c r="C2587" i="27"/>
  <c r="C2588" i="27"/>
  <c r="C2589" i="27"/>
  <c r="C2590" i="27"/>
  <c r="C2591" i="27"/>
  <c r="C2592" i="27"/>
  <c r="C2593" i="27"/>
  <c r="C2594" i="27"/>
  <c r="C2595" i="27"/>
  <c r="C2596" i="27"/>
  <c r="C2597" i="27"/>
  <c r="C2598" i="27"/>
  <c r="C2599" i="27"/>
  <c r="C2600" i="27"/>
  <c r="C2601" i="27"/>
  <c r="C2602" i="27"/>
  <c r="C2603" i="27"/>
  <c r="C2604" i="27"/>
  <c r="C2605" i="27"/>
  <c r="C2606" i="27"/>
  <c r="C2607" i="27"/>
  <c r="C2608" i="27"/>
  <c r="C2609" i="27"/>
  <c r="C2610" i="27"/>
  <c r="C2611" i="27"/>
  <c r="C2612" i="27"/>
  <c r="C2613" i="27"/>
  <c r="C2614" i="27"/>
  <c r="C2615" i="27"/>
  <c r="C2616" i="27"/>
  <c r="C2617" i="27"/>
  <c r="C2618" i="27"/>
  <c r="C2619" i="27"/>
  <c r="C2620" i="27"/>
  <c r="C2621" i="27"/>
  <c r="C2622" i="27"/>
  <c r="C2623" i="27"/>
  <c r="C2624" i="27"/>
  <c r="C2625" i="27"/>
  <c r="C2626" i="27"/>
  <c r="C2627" i="27"/>
  <c r="C2628" i="27"/>
  <c r="C2629" i="27"/>
  <c r="C2630" i="27"/>
  <c r="C2631" i="27"/>
  <c r="C2632" i="27"/>
  <c r="C2633" i="27"/>
  <c r="C2634" i="27"/>
  <c r="C2635" i="27"/>
  <c r="C2636" i="27"/>
  <c r="C2637" i="27"/>
  <c r="C2638" i="27"/>
  <c r="C2639" i="27"/>
  <c r="C2640" i="27"/>
  <c r="C2641" i="27"/>
  <c r="C2642" i="27"/>
  <c r="C2643" i="27"/>
  <c r="C2644" i="27"/>
  <c r="C2645" i="27"/>
  <c r="C2646" i="27"/>
  <c r="C2647" i="27"/>
  <c r="C2648" i="27"/>
  <c r="C2649" i="27"/>
  <c r="C2650" i="27"/>
  <c r="C2651" i="27"/>
  <c r="C2652" i="27"/>
  <c r="C2653" i="27"/>
  <c r="C2654" i="27"/>
  <c r="C2655" i="27"/>
  <c r="C2656" i="27"/>
  <c r="C2657" i="27"/>
  <c r="C2658" i="27"/>
  <c r="C2659" i="27"/>
  <c r="C2660" i="27"/>
  <c r="C2661" i="27"/>
  <c r="C2662" i="27"/>
  <c r="C2663" i="27"/>
  <c r="C2664" i="27"/>
  <c r="C2665" i="27"/>
  <c r="C2666" i="27"/>
  <c r="C2667" i="27"/>
  <c r="C2668" i="27"/>
  <c r="C2669" i="27"/>
  <c r="C2670" i="27"/>
  <c r="C2671" i="27"/>
  <c r="C2672" i="27"/>
  <c r="C2673" i="27"/>
  <c r="C2674" i="27"/>
  <c r="C2675" i="27"/>
  <c r="C2676" i="27"/>
  <c r="C2677" i="27"/>
  <c r="C2678" i="27"/>
  <c r="C2679" i="27"/>
  <c r="C2680" i="27"/>
  <c r="C2681" i="27"/>
  <c r="C2682" i="27"/>
  <c r="C2683" i="27"/>
  <c r="C2684" i="27"/>
  <c r="C2685" i="27"/>
  <c r="C2686" i="27"/>
  <c r="C2687" i="27"/>
  <c r="C2688" i="27"/>
  <c r="C2689" i="27"/>
  <c r="C2690" i="27"/>
  <c r="C2691" i="27"/>
  <c r="C2692" i="27"/>
  <c r="C2693" i="27"/>
  <c r="C2694" i="27"/>
  <c r="C2695" i="27"/>
  <c r="C2696" i="27"/>
  <c r="C2697" i="27"/>
  <c r="C2698" i="27"/>
  <c r="C2699" i="27"/>
  <c r="C2700" i="27"/>
  <c r="C2701" i="27"/>
  <c r="C2702" i="27"/>
  <c r="C2703" i="27"/>
  <c r="C2704" i="27"/>
  <c r="C2705" i="27"/>
  <c r="C2706" i="27"/>
  <c r="C2707" i="27"/>
  <c r="C2708" i="27"/>
  <c r="C2709" i="27"/>
  <c r="C2710" i="27"/>
  <c r="C2711" i="27"/>
  <c r="C2712" i="27"/>
  <c r="C2713" i="27"/>
  <c r="C2714" i="27"/>
  <c r="C2715" i="27"/>
  <c r="C2716" i="27"/>
  <c r="C2717" i="27"/>
  <c r="C2718" i="27"/>
  <c r="C2719" i="27"/>
  <c r="C2720" i="27"/>
  <c r="C2721" i="27"/>
  <c r="C2722" i="27"/>
  <c r="C2723" i="27"/>
  <c r="C2724" i="27"/>
  <c r="C2725" i="27"/>
  <c r="C2726" i="27"/>
  <c r="C2727" i="27"/>
  <c r="C2728" i="27"/>
  <c r="C2729" i="27"/>
  <c r="C2730" i="27"/>
  <c r="C2731" i="27"/>
  <c r="C2732" i="27"/>
  <c r="C2733" i="27"/>
  <c r="C2734" i="27"/>
  <c r="C2735" i="27"/>
  <c r="C2736" i="27"/>
  <c r="C2737" i="27"/>
  <c r="C2738" i="27"/>
  <c r="C2739" i="27"/>
  <c r="C2740" i="27"/>
  <c r="C2741" i="27"/>
  <c r="C2742" i="27"/>
  <c r="C2743" i="27"/>
  <c r="C2744" i="27"/>
  <c r="C2745" i="27"/>
  <c r="C2746" i="27"/>
  <c r="C2747" i="27"/>
  <c r="C2748" i="27"/>
  <c r="C2749" i="27"/>
  <c r="C2750" i="27"/>
  <c r="C2751" i="27"/>
  <c r="C2752" i="27"/>
  <c r="C2753" i="27"/>
  <c r="C2754" i="27"/>
  <c r="C2755" i="27"/>
  <c r="C2756" i="27"/>
  <c r="C2757" i="27"/>
  <c r="C2758" i="27"/>
  <c r="C2759" i="27"/>
  <c r="C2760" i="27"/>
  <c r="C2761" i="27"/>
  <c r="C2762" i="27"/>
  <c r="C2763" i="27"/>
  <c r="C2764" i="27"/>
  <c r="C2765" i="27"/>
  <c r="C2766" i="27"/>
  <c r="C2767" i="27"/>
  <c r="C2768" i="27"/>
  <c r="C2769" i="27"/>
  <c r="C2770" i="27"/>
  <c r="C2771" i="27"/>
  <c r="C2772" i="27"/>
  <c r="C2773" i="27"/>
  <c r="C2774" i="27"/>
  <c r="C2775" i="27"/>
  <c r="C2776" i="27"/>
  <c r="C2777" i="27"/>
  <c r="C2778" i="27"/>
  <c r="C2779" i="27"/>
  <c r="C2780" i="27"/>
  <c r="C2781" i="27"/>
  <c r="C2782" i="27"/>
  <c r="C2783" i="27"/>
  <c r="C2784" i="27"/>
  <c r="C2785" i="27"/>
  <c r="C2786" i="27"/>
  <c r="C2787" i="27"/>
  <c r="C2788" i="27"/>
  <c r="C2789" i="27"/>
  <c r="C2790" i="27"/>
  <c r="C2791" i="27"/>
  <c r="C2792" i="27"/>
  <c r="C2793" i="27"/>
  <c r="C2794" i="27"/>
  <c r="C2795" i="27"/>
  <c r="C2796" i="27"/>
  <c r="C2797" i="27"/>
  <c r="C2798" i="27"/>
  <c r="C2799" i="27"/>
  <c r="C2800" i="27"/>
  <c r="C2801" i="27"/>
  <c r="C2802" i="27"/>
  <c r="C2803" i="27"/>
  <c r="C2804" i="27"/>
  <c r="C2805" i="27"/>
  <c r="C2806" i="27"/>
  <c r="C2807" i="27"/>
  <c r="C2808" i="27"/>
  <c r="C2809" i="27"/>
  <c r="C2810" i="27"/>
  <c r="C2811" i="27"/>
  <c r="C2812" i="27"/>
  <c r="C2813" i="27"/>
  <c r="C2814" i="27"/>
  <c r="C2815" i="27"/>
  <c r="C2816" i="27"/>
  <c r="C2817" i="27"/>
  <c r="C2818" i="27"/>
  <c r="C2819" i="27"/>
  <c r="C2820" i="27"/>
  <c r="C2821" i="27"/>
  <c r="C2822" i="27"/>
  <c r="C2823" i="27"/>
  <c r="C2824" i="27"/>
  <c r="C2825" i="27"/>
  <c r="C2826" i="27"/>
  <c r="C2827" i="27"/>
  <c r="C2828" i="27"/>
  <c r="C2829" i="27"/>
  <c r="C2830" i="27"/>
  <c r="C2831" i="27"/>
  <c r="C2832" i="27"/>
  <c r="C2833" i="27"/>
  <c r="C2834" i="27"/>
  <c r="C2835" i="27"/>
  <c r="C2836" i="27"/>
  <c r="C2837" i="27"/>
  <c r="C2838" i="27"/>
  <c r="C2839" i="27"/>
  <c r="C2840" i="27"/>
  <c r="C2841" i="27"/>
  <c r="C2842" i="27"/>
  <c r="C2843" i="27"/>
  <c r="C2844" i="27"/>
  <c r="C2845" i="27"/>
  <c r="C2846" i="27"/>
  <c r="C2847" i="27"/>
  <c r="C2848" i="27"/>
  <c r="C2849" i="27"/>
  <c r="C2850" i="27"/>
  <c r="C2851" i="27"/>
  <c r="C2852" i="27"/>
  <c r="C2853" i="27"/>
  <c r="C2854" i="27"/>
  <c r="C2855" i="27"/>
  <c r="C2856" i="27"/>
  <c r="C2857" i="27"/>
  <c r="C2858" i="27"/>
  <c r="C2859" i="27"/>
  <c r="C2860" i="27"/>
  <c r="C2861" i="27"/>
  <c r="C2862" i="27"/>
  <c r="C2863" i="27"/>
  <c r="C2864" i="27"/>
  <c r="C2865" i="27"/>
  <c r="C2866" i="27"/>
  <c r="C2867" i="27"/>
  <c r="C2868" i="27"/>
  <c r="C2869" i="27"/>
  <c r="C2870" i="27"/>
  <c r="C2871" i="27"/>
  <c r="C2872" i="27"/>
  <c r="C2873" i="27"/>
  <c r="C2874" i="27"/>
  <c r="C2875" i="27"/>
  <c r="C2876" i="27"/>
  <c r="C2877" i="27"/>
  <c r="C2878" i="27"/>
  <c r="C2879" i="27"/>
  <c r="C2880" i="27"/>
  <c r="C2881" i="27"/>
  <c r="C2882" i="27"/>
  <c r="C2883" i="27"/>
  <c r="C2884" i="27"/>
  <c r="C2885" i="27"/>
  <c r="C2886" i="27"/>
  <c r="C2887" i="27"/>
  <c r="C2888" i="27"/>
  <c r="C2889" i="27"/>
  <c r="C2890" i="27"/>
  <c r="C2891" i="27"/>
  <c r="C2892" i="27"/>
  <c r="C2893" i="27"/>
  <c r="C2894" i="27"/>
  <c r="C2895" i="27"/>
  <c r="C2896" i="27"/>
  <c r="C2897" i="27"/>
  <c r="C2898" i="27"/>
  <c r="C2899" i="27"/>
  <c r="C2900" i="27"/>
  <c r="C2901" i="27"/>
  <c r="C2902" i="27"/>
  <c r="C2903" i="27"/>
  <c r="C2904" i="27"/>
  <c r="C2905" i="27"/>
  <c r="C2906" i="27"/>
  <c r="C2907" i="27"/>
  <c r="C2908" i="27"/>
  <c r="C2909" i="27"/>
  <c r="C2910" i="27"/>
  <c r="C2911" i="27"/>
  <c r="C2912" i="27"/>
  <c r="C2913" i="27"/>
  <c r="C2914" i="27"/>
  <c r="C2915" i="27"/>
  <c r="C2916" i="27"/>
  <c r="C2917" i="27"/>
  <c r="C2918" i="27"/>
  <c r="C2919" i="27"/>
  <c r="C2920" i="27"/>
  <c r="C2921" i="27"/>
  <c r="C2922" i="27"/>
  <c r="C2923" i="27"/>
  <c r="C2924" i="27"/>
  <c r="C2925" i="27"/>
  <c r="C2926" i="27"/>
  <c r="C2927" i="27"/>
  <c r="C2928" i="27"/>
  <c r="C2929" i="27"/>
  <c r="C2930" i="27"/>
  <c r="C2931" i="27"/>
  <c r="C2932" i="27"/>
  <c r="C2933" i="27"/>
  <c r="C2934" i="27"/>
  <c r="C2935" i="27"/>
  <c r="C2936" i="27"/>
  <c r="C2937" i="27"/>
  <c r="C2938" i="27"/>
  <c r="C2939" i="27"/>
  <c r="C2940" i="27"/>
  <c r="C2941" i="27"/>
  <c r="C2942" i="27"/>
  <c r="C2943" i="27"/>
  <c r="C2944" i="27"/>
  <c r="C2945" i="27"/>
  <c r="C2946" i="27"/>
  <c r="C2947" i="27"/>
  <c r="C2948" i="27"/>
  <c r="C2949" i="27"/>
  <c r="C2950" i="27"/>
  <c r="C2951" i="27"/>
  <c r="C2952" i="27"/>
  <c r="C2953" i="27"/>
  <c r="C2954" i="27"/>
  <c r="C2955" i="27"/>
  <c r="C2956" i="27"/>
  <c r="C2957" i="27"/>
  <c r="C2958" i="27"/>
  <c r="C2959" i="27"/>
  <c r="C2960" i="27"/>
  <c r="C2961" i="27"/>
  <c r="C2962" i="27"/>
  <c r="C2963" i="27"/>
  <c r="C2964" i="27"/>
  <c r="C2965" i="27"/>
  <c r="C2966" i="27"/>
  <c r="C2967" i="27"/>
  <c r="C2968" i="27"/>
  <c r="C2969" i="27"/>
  <c r="C2970" i="27"/>
  <c r="C2971" i="27"/>
  <c r="C2972" i="27"/>
  <c r="C2973" i="27"/>
  <c r="C2974" i="27"/>
  <c r="C2975" i="27"/>
  <c r="C2976" i="27"/>
  <c r="C2977" i="27"/>
  <c r="C2978" i="27"/>
  <c r="C2979" i="27"/>
  <c r="C2980" i="27"/>
  <c r="C2981" i="27"/>
  <c r="C2982" i="27"/>
  <c r="C2983" i="27"/>
  <c r="C2984" i="27"/>
  <c r="C2985" i="27"/>
  <c r="C2986" i="27"/>
  <c r="C2987" i="27"/>
  <c r="C2988" i="27"/>
  <c r="C2989" i="27"/>
  <c r="C2990" i="27"/>
  <c r="C2991" i="27"/>
  <c r="C2992" i="27"/>
  <c r="C2993" i="27"/>
  <c r="C2994" i="27"/>
  <c r="C2995" i="27"/>
  <c r="C2996" i="27"/>
  <c r="C2997" i="27"/>
  <c r="C2998" i="27"/>
  <c r="C2999" i="27"/>
  <c r="C3000" i="27"/>
  <c r="C3001" i="27"/>
  <c r="C3002" i="27"/>
  <c r="C3003" i="27"/>
  <c r="C3004" i="27"/>
  <c r="C3005" i="27"/>
  <c r="C3006" i="27"/>
  <c r="C3007" i="27"/>
  <c r="C3008" i="27"/>
  <c r="C3009" i="27"/>
  <c r="C3010" i="27"/>
  <c r="C3011" i="27"/>
  <c r="C3012" i="27"/>
  <c r="C3013" i="27"/>
  <c r="C3014" i="27"/>
  <c r="C3015" i="27"/>
  <c r="C3016" i="27"/>
  <c r="C3017" i="27"/>
  <c r="C3018" i="27"/>
  <c r="C3019" i="27"/>
  <c r="C3020" i="27"/>
  <c r="C3021" i="27"/>
  <c r="C3022" i="27"/>
  <c r="C3023" i="27"/>
  <c r="C3024" i="27"/>
  <c r="C3025" i="27"/>
  <c r="C3026" i="27"/>
  <c r="C3027" i="27"/>
  <c r="C3028" i="27"/>
  <c r="C3029" i="27"/>
  <c r="C3030" i="27"/>
  <c r="C3031" i="27"/>
  <c r="C3032" i="27"/>
  <c r="C3033" i="27"/>
  <c r="C3034" i="27"/>
  <c r="C3035" i="27"/>
  <c r="C3036" i="27"/>
  <c r="C3037" i="27"/>
  <c r="C3038" i="27"/>
  <c r="C3039" i="27"/>
  <c r="C3040" i="27"/>
  <c r="C3041" i="27"/>
  <c r="C3042" i="27"/>
  <c r="C3043" i="27"/>
  <c r="C3044" i="27"/>
  <c r="C3045" i="27"/>
  <c r="C3046" i="27"/>
  <c r="C3047" i="27"/>
  <c r="C3048" i="27"/>
  <c r="C3049" i="27"/>
  <c r="C3050" i="27"/>
  <c r="C3051" i="27"/>
  <c r="C3052" i="27"/>
  <c r="C3053" i="27"/>
  <c r="C3054" i="27"/>
  <c r="C3055" i="27"/>
  <c r="C3056" i="27"/>
  <c r="C3057" i="27"/>
  <c r="C3058" i="27"/>
  <c r="C3059" i="27"/>
  <c r="C3060" i="27"/>
  <c r="C3061" i="27"/>
  <c r="C3062" i="27"/>
  <c r="C3063" i="27"/>
  <c r="C3064" i="27"/>
  <c r="C3065" i="27"/>
  <c r="C3066" i="27"/>
  <c r="C3067" i="27"/>
  <c r="C3068" i="27"/>
  <c r="C3069" i="27"/>
  <c r="C3070" i="27"/>
  <c r="C3071" i="27"/>
  <c r="C3072" i="27"/>
  <c r="C3073" i="27"/>
  <c r="C3074" i="27"/>
  <c r="C3075" i="27"/>
  <c r="C3076" i="27"/>
  <c r="C3077" i="27"/>
  <c r="C3078" i="27"/>
  <c r="C3079" i="27"/>
  <c r="C3080" i="27"/>
  <c r="C3081" i="27"/>
  <c r="C3082" i="27"/>
  <c r="C3083" i="27"/>
  <c r="C3084" i="27"/>
  <c r="C3085" i="27"/>
  <c r="C3086" i="27"/>
  <c r="C3087" i="27"/>
  <c r="C3088" i="27"/>
  <c r="C3089" i="27"/>
  <c r="C3090" i="27"/>
  <c r="C3091" i="27"/>
  <c r="C3092" i="27"/>
  <c r="C3093" i="27"/>
  <c r="C3094" i="27"/>
  <c r="C3095" i="27"/>
  <c r="C3096" i="27"/>
  <c r="C3097" i="27"/>
  <c r="C3098" i="27"/>
  <c r="C3099" i="27"/>
  <c r="C3100" i="27"/>
  <c r="C3101" i="27"/>
  <c r="C3102" i="27"/>
  <c r="C3103" i="27"/>
  <c r="C3104" i="27"/>
  <c r="C3105" i="27"/>
  <c r="C3106" i="27"/>
  <c r="C3107" i="27"/>
  <c r="C3108" i="27"/>
  <c r="C3109" i="27"/>
  <c r="C3110" i="27"/>
  <c r="C3111" i="27"/>
  <c r="C3112" i="27"/>
  <c r="C3113" i="27"/>
  <c r="C3114" i="27"/>
  <c r="C3115" i="27"/>
  <c r="C3116" i="27"/>
  <c r="C3117" i="27"/>
  <c r="C3118" i="27"/>
  <c r="C3119" i="27"/>
  <c r="C3120" i="27"/>
  <c r="C3121" i="27"/>
  <c r="C3122" i="27"/>
  <c r="C3123" i="27"/>
  <c r="C3124" i="27"/>
  <c r="C3125" i="27"/>
  <c r="C3126" i="27"/>
  <c r="C3127" i="27"/>
  <c r="C3128" i="27"/>
  <c r="C3129" i="27"/>
  <c r="C3130" i="27"/>
  <c r="C3131" i="27"/>
  <c r="C3132" i="27"/>
  <c r="C3133" i="27"/>
  <c r="C3134" i="27"/>
  <c r="C3135" i="27"/>
  <c r="C3136" i="27"/>
  <c r="C3137" i="27"/>
  <c r="C3138" i="27"/>
  <c r="C3139" i="27"/>
  <c r="C3140" i="27"/>
  <c r="C3141" i="27"/>
  <c r="C3142" i="27"/>
  <c r="C3143" i="27"/>
  <c r="C3144" i="27"/>
  <c r="C3145" i="27"/>
  <c r="C3146" i="27"/>
  <c r="C3147" i="27"/>
  <c r="C3148" i="27"/>
  <c r="C3149" i="27"/>
  <c r="C3150" i="27"/>
  <c r="C3151" i="27"/>
  <c r="C3152" i="27"/>
  <c r="C3153" i="27"/>
  <c r="C3154" i="27"/>
  <c r="C3155" i="27"/>
  <c r="C3156" i="27"/>
  <c r="C3157" i="27"/>
  <c r="C3158" i="27"/>
  <c r="C3159" i="27"/>
  <c r="C3160" i="27"/>
  <c r="C3161" i="27"/>
  <c r="C3162" i="27"/>
  <c r="C3163" i="27"/>
  <c r="C3164" i="27"/>
  <c r="C3165" i="27"/>
  <c r="C3166" i="27"/>
  <c r="C3167" i="27"/>
  <c r="C3168" i="27"/>
  <c r="C3169" i="27"/>
  <c r="C3170" i="27"/>
  <c r="C3171" i="27"/>
  <c r="C3172" i="27"/>
  <c r="C3173" i="27"/>
  <c r="C3174" i="27"/>
  <c r="C3175" i="27"/>
  <c r="C3176" i="27"/>
  <c r="C3177" i="27"/>
  <c r="C3178" i="27"/>
  <c r="C3179" i="27"/>
  <c r="C3180" i="27"/>
  <c r="C3181" i="27"/>
  <c r="C3182" i="27"/>
  <c r="C3183" i="27"/>
  <c r="C3184" i="27"/>
  <c r="C3185" i="27"/>
  <c r="C3186" i="27"/>
  <c r="C3187" i="27"/>
  <c r="C3188" i="27"/>
  <c r="C3189" i="27"/>
  <c r="C3190" i="27"/>
  <c r="C3191" i="27"/>
  <c r="C3192" i="27"/>
  <c r="C3193" i="27"/>
  <c r="C3194" i="27"/>
  <c r="C3195" i="27"/>
  <c r="C3196" i="27"/>
  <c r="C3197" i="27"/>
  <c r="C3198" i="27"/>
  <c r="C3199" i="27"/>
  <c r="C3200" i="27"/>
  <c r="C3201" i="27"/>
  <c r="C3202" i="27"/>
  <c r="C3203" i="27"/>
  <c r="C3204" i="27"/>
  <c r="C3205" i="27"/>
  <c r="C3206" i="27"/>
  <c r="C3207" i="27"/>
  <c r="C3208" i="27"/>
  <c r="C3209" i="27"/>
  <c r="C3210" i="27"/>
  <c r="C3211" i="27"/>
  <c r="C3212" i="27"/>
  <c r="C3213" i="27"/>
  <c r="C3214" i="27"/>
  <c r="C3215" i="27"/>
  <c r="C3216" i="27"/>
  <c r="C3217" i="27"/>
  <c r="C3218" i="27"/>
  <c r="C3219" i="27"/>
  <c r="C3220" i="27"/>
  <c r="C3221" i="27"/>
  <c r="C3222" i="27"/>
  <c r="C3223" i="27"/>
  <c r="C3224" i="27"/>
  <c r="C3225" i="27"/>
  <c r="C3226" i="27"/>
  <c r="C3227" i="27"/>
  <c r="C3228" i="27"/>
  <c r="C3229" i="27"/>
  <c r="C3230" i="27"/>
  <c r="C3231" i="27"/>
  <c r="C3232" i="27"/>
  <c r="C3233" i="27"/>
  <c r="C3234" i="27"/>
  <c r="C3235" i="27"/>
  <c r="C3236" i="27"/>
  <c r="C3237" i="27"/>
  <c r="C3238" i="27"/>
  <c r="C3239" i="27"/>
  <c r="C3240" i="27"/>
  <c r="C3241" i="27"/>
  <c r="C3242" i="27"/>
  <c r="C3243" i="27"/>
  <c r="C3244" i="27"/>
  <c r="C3245" i="27"/>
  <c r="C3246" i="27"/>
  <c r="C3247" i="27"/>
  <c r="C3248" i="27"/>
  <c r="C3249" i="27"/>
  <c r="C3250" i="27"/>
  <c r="C3251" i="27"/>
  <c r="C3252" i="27"/>
  <c r="C3253" i="27"/>
  <c r="C3254" i="27"/>
  <c r="C3255" i="27"/>
  <c r="C3256" i="27"/>
  <c r="C3257" i="27"/>
  <c r="C3258" i="27"/>
  <c r="C3259" i="27"/>
  <c r="C3260" i="27"/>
  <c r="C3261" i="27"/>
  <c r="C3262" i="27"/>
  <c r="C3263" i="27"/>
  <c r="C3264" i="27"/>
  <c r="C3265" i="27"/>
  <c r="C3266" i="27"/>
  <c r="C3267" i="27"/>
  <c r="C3268" i="27"/>
  <c r="C3269" i="27"/>
  <c r="C3270" i="27"/>
  <c r="C3271" i="27"/>
  <c r="C3272" i="27"/>
  <c r="C3273" i="27"/>
  <c r="C3274" i="27"/>
  <c r="C3275" i="27"/>
  <c r="C3276" i="27"/>
  <c r="C3277" i="27"/>
  <c r="C3278" i="27"/>
  <c r="C3279" i="27"/>
  <c r="C3280" i="27"/>
  <c r="C3281" i="27"/>
  <c r="C3282" i="27"/>
  <c r="C3283" i="27"/>
  <c r="C3284" i="27"/>
  <c r="C3285" i="27"/>
  <c r="C3286" i="27"/>
  <c r="C3287" i="27"/>
  <c r="C3288" i="27"/>
  <c r="C3289" i="27"/>
  <c r="C3290" i="27"/>
  <c r="C3291" i="27"/>
  <c r="C3292" i="27"/>
  <c r="C3293" i="27"/>
  <c r="C3294" i="27"/>
  <c r="C3295" i="27"/>
  <c r="C3296" i="27"/>
  <c r="C3297" i="27"/>
  <c r="C3298" i="27"/>
  <c r="C3299" i="27"/>
  <c r="C3300" i="27"/>
  <c r="C3301" i="27"/>
  <c r="C3302" i="27"/>
  <c r="C3303" i="27"/>
  <c r="C3304" i="27"/>
  <c r="C3305" i="27"/>
  <c r="C3306" i="27"/>
  <c r="C3307" i="27"/>
  <c r="C3308" i="27"/>
  <c r="C3309" i="27"/>
  <c r="C3310" i="27"/>
  <c r="C3311" i="27"/>
  <c r="C3312" i="27"/>
  <c r="C3313" i="27"/>
  <c r="C3314" i="27"/>
  <c r="C3315" i="27"/>
  <c r="C3316" i="27"/>
  <c r="C3317" i="27"/>
  <c r="C3318" i="27"/>
  <c r="C3319" i="27"/>
  <c r="C3320" i="27"/>
  <c r="C3321" i="27"/>
  <c r="C3322" i="27"/>
  <c r="C3323" i="27"/>
  <c r="C3324" i="27"/>
  <c r="C3325" i="27"/>
  <c r="C3326" i="27"/>
  <c r="C3327" i="27"/>
  <c r="C3328" i="27"/>
  <c r="C3329" i="27"/>
  <c r="C3330" i="27"/>
  <c r="C3331" i="27"/>
  <c r="C3332" i="27"/>
  <c r="C3333" i="27"/>
  <c r="C3334" i="27"/>
  <c r="C3335" i="27"/>
  <c r="C3336" i="27"/>
  <c r="C3337" i="27"/>
  <c r="C3338" i="27"/>
  <c r="C3339" i="27"/>
  <c r="C3340" i="27"/>
  <c r="C3341" i="27"/>
  <c r="C3342" i="27"/>
  <c r="C3343" i="27"/>
  <c r="C3344" i="27"/>
  <c r="C3345" i="27"/>
  <c r="C3346" i="27"/>
  <c r="C3347" i="27"/>
  <c r="C3348" i="27"/>
  <c r="C3349" i="27"/>
  <c r="C3350" i="27"/>
  <c r="C3351" i="27"/>
  <c r="C3352" i="27"/>
  <c r="C3353" i="27"/>
  <c r="C3354" i="27"/>
  <c r="C3355" i="27"/>
  <c r="C3356" i="27"/>
  <c r="C3357" i="27"/>
  <c r="C3358" i="27"/>
  <c r="C3359" i="27"/>
  <c r="C3360" i="27"/>
  <c r="C3361" i="27"/>
  <c r="C3362" i="27"/>
  <c r="C3363" i="27"/>
  <c r="C3364" i="27"/>
  <c r="C3365" i="27"/>
  <c r="C3366" i="27"/>
  <c r="C3367" i="27"/>
  <c r="C3368" i="27"/>
  <c r="C3369" i="27"/>
  <c r="C3370" i="27"/>
  <c r="C3371" i="27"/>
  <c r="C3372" i="27"/>
  <c r="C3373" i="27"/>
  <c r="C3374" i="27"/>
  <c r="C3375" i="27"/>
  <c r="C3376" i="27"/>
  <c r="C3377" i="27"/>
  <c r="C3378" i="27"/>
  <c r="C3379" i="27"/>
  <c r="C3380" i="27"/>
  <c r="C3381" i="27"/>
  <c r="C3382" i="27"/>
  <c r="C3383" i="27"/>
  <c r="C3384" i="27"/>
  <c r="C3385" i="27"/>
  <c r="C3386" i="27"/>
  <c r="C3387" i="27"/>
  <c r="C3388" i="27"/>
  <c r="C3389" i="27"/>
  <c r="C3390" i="27"/>
  <c r="C3391" i="27"/>
  <c r="C3392" i="27"/>
  <c r="C3393" i="27"/>
  <c r="C3394" i="27"/>
  <c r="C3395" i="27"/>
  <c r="C3396" i="27"/>
  <c r="C3397" i="27"/>
  <c r="C3398" i="27"/>
  <c r="C3399" i="27"/>
  <c r="C3400" i="27"/>
  <c r="C3401" i="27"/>
  <c r="C3402" i="27"/>
  <c r="C3403" i="27"/>
  <c r="C3404" i="27"/>
  <c r="C3405" i="27"/>
  <c r="C3406" i="27"/>
  <c r="C3407" i="27"/>
  <c r="C3408" i="27"/>
  <c r="C3409" i="27"/>
  <c r="C3410" i="27"/>
  <c r="C3411" i="27"/>
  <c r="C3412" i="27"/>
  <c r="C3413" i="27"/>
  <c r="C3414" i="27"/>
  <c r="C3415" i="27"/>
  <c r="C3416" i="27"/>
  <c r="C3417" i="27"/>
  <c r="C3418" i="27"/>
  <c r="C3419" i="27"/>
  <c r="C3420" i="27"/>
  <c r="C3421" i="27"/>
  <c r="C3422" i="27"/>
  <c r="C3423" i="27"/>
  <c r="C3424" i="27"/>
  <c r="C3425" i="27"/>
  <c r="C3426" i="27"/>
  <c r="C3427" i="27"/>
  <c r="C3428" i="27"/>
  <c r="C3429" i="27"/>
  <c r="C3430" i="27"/>
  <c r="C3431" i="27"/>
  <c r="C3432" i="27"/>
  <c r="C3433" i="27"/>
  <c r="C3434" i="27"/>
  <c r="C3435" i="27"/>
  <c r="C3436" i="27"/>
  <c r="C3437" i="27"/>
  <c r="C3438" i="27"/>
  <c r="C3439" i="27"/>
  <c r="C3440" i="27"/>
  <c r="C3441" i="27"/>
  <c r="C3442" i="27"/>
  <c r="C3443" i="27"/>
  <c r="C3444" i="27"/>
  <c r="C3445" i="27"/>
  <c r="C3446" i="27"/>
  <c r="C3447" i="27"/>
  <c r="C3448" i="27"/>
  <c r="C3449" i="27"/>
  <c r="C3450" i="27"/>
  <c r="C3451" i="27"/>
  <c r="C3452" i="27"/>
  <c r="C3453" i="27"/>
  <c r="C3454" i="27"/>
  <c r="C3455" i="27"/>
  <c r="C3456" i="27"/>
  <c r="C3457" i="27"/>
  <c r="C3458" i="27"/>
  <c r="C3459" i="27"/>
  <c r="C3460" i="27"/>
  <c r="C3461" i="27"/>
  <c r="C3462" i="27"/>
  <c r="C3463" i="27"/>
  <c r="C3464" i="27"/>
  <c r="C3465" i="27"/>
  <c r="C3466" i="27"/>
  <c r="C3467" i="27"/>
  <c r="C3468" i="27"/>
  <c r="C3469" i="27"/>
  <c r="C3470" i="27"/>
  <c r="C3471" i="27"/>
  <c r="C3472" i="27"/>
  <c r="C3473" i="27"/>
  <c r="C3474" i="27"/>
  <c r="C3475" i="27"/>
  <c r="C3476" i="27"/>
  <c r="C3477" i="27"/>
  <c r="C3478" i="27"/>
  <c r="C3479" i="27"/>
  <c r="C3480" i="27"/>
  <c r="C3481" i="27"/>
  <c r="C3482" i="27"/>
  <c r="C3483" i="27"/>
  <c r="C3484" i="27"/>
  <c r="C3485" i="27"/>
  <c r="C3486" i="27"/>
  <c r="C3487" i="27"/>
  <c r="C3488" i="27"/>
  <c r="C3489" i="27"/>
  <c r="C3490" i="27"/>
  <c r="C3491" i="27"/>
  <c r="C3492" i="27"/>
  <c r="C3493" i="27"/>
  <c r="C3494" i="27"/>
  <c r="C3495" i="27"/>
  <c r="C3496" i="27"/>
  <c r="C3497" i="27"/>
  <c r="C3498" i="27"/>
  <c r="C3499" i="27"/>
  <c r="C3500" i="27"/>
  <c r="C3501" i="27"/>
  <c r="C3502" i="27"/>
  <c r="C3503" i="27"/>
  <c r="C3504" i="27"/>
  <c r="C3505" i="27"/>
  <c r="C3506" i="27"/>
  <c r="C3507" i="27"/>
  <c r="C3508" i="27"/>
  <c r="C3509" i="27"/>
  <c r="C3510" i="27"/>
  <c r="C3511" i="27"/>
  <c r="C3512" i="27"/>
  <c r="C3513" i="27"/>
  <c r="C3514" i="27"/>
  <c r="C3515" i="27"/>
  <c r="C3516" i="27"/>
  <c r="C3517" i="27"/>
  <c r="C3518" i="27"/>
  <c r="C3519" i="27"/>
  <c r="C3520" i="27"/>
  <c r="C3521" i="27"/>
  <c r="C3522" i="27"/>
  <c r="C3523" i="27"/>
  <c r="C3524" i="27"/>
  <c r="C3525" i="27"/>
  <c r="C3526" i="27"/>
  <c r="C3527" i="27"/>
  <c r="C3528" i="27"/>
  <c r="C3529" i="27"/>
  <c r="C3530" i="27"/>
  <c r="C3531" i="27"/>
  <c r="C3532" i="27"/>
  <c r="C3533" i="27"/>
  <c r="C3534" i="27"/>
  <c r="C3535" i="27"/>
  <c r="C3536" i="27"/>
  <c r="C3537" i="27"/>
  <c r="C3538" i="27"/>
  <c r="C3539" i="27"/>
  <c r="C3540" i="27"/>
  <c r="C3541" i="27"/>
  <c r="C3542" i="27"/>
  <c r="C3543" i="27"/>
  <c r="C3544" i="27"/>
  <c r="C3545" i="27"/>
  <c r="C3546" i="27"/>
  <c r="C3547" i="27"/>
  <c r="C3548" i="27"/>
  <c r="C3549" i="27"/>
  <c r="C3550" i="27"/>
  <c r="C3551" i="27"/>
  <c r="C3552" i="27"/>
  <c r="C3553" i="27"/>
  <c r="C3554" i="27"/>
  <c r="C3555" i="27"/>
  <c r="C3556" i="27"/>
  <c r="C3557" i="27"/>
  <c r="C3558" i="27"/>
  <c r="C3559" i="27"/>
  <c r="C3560" i="27"/>
  <c r="C3561" i="27"/>
  <c r="C3562" i="27"/>
  <c r="C3563" i="27"/>
  <c r="C3564" i="27"/>
  <c r="C3565" i="27"/>
  <c r="C3566" i="27"/>
  <c r="C3567" i="27"/>
  <c r="C3568" i="27"/>
  <c r="C3569" i="27"/>
  <c r="C3570" i="27"/>
  <c r="C3571" i="27"/>
  <c r="C3572" i="27"/>
  <c r="C3573" i="27"/>
  <c r="C3574" i="27"/>
  <c r="C3575" i="27"/>
  <c r="C3576" i="27"/>
  <c r="C3577" i="27"/>
  <c r="C3578" i="27"/>
  <c r="C3579" i="27"/>
  <c r="C3580" i="27"/>
  <c r="C3581" i="27"/>
  <c r="C3582" i="27"/>
  <c r="C3583" i="27"/>
  <c r="C3584" i="27"/>
  <c r="C3585" i="27"/>
  <c r="C3586" i="27"/>
  <c r="C3587" i="27"/>
  <c r="C3588" i="27"/>
  <c r="C3589" i="27"/>
  <c r="C3590" i="27"/>
  <c r="C3591" i="27"/>
  <c r="C3592" i="27"/>
  <c r="C3593" i="27"/>
  <c r="C3594" i="27"/>
  <c r="C3595" i="27"/>
  <c r="C3596" i="27"/>
  <c r="C3597" i="27"/>
  <c r="C3598" i="27"/>
  <c r="C3599" i="27"/>
  <c r="C3600" i="27"/>
  <c r="C3601" i="27"/>
  <c r="C3602" i="27"/>
  <c r="C3603" i="27"/>
  <c r="C3604" i="27"/>
  <c r="C3605" i="27"/>
  <c r="C3606" i="27"/>
  <c r="C3607" i="27"/>
  <c r="C3608" i="27"/>
  <c r="C3609" i="27"/>
  <c r="C3610" i="27"/>
  <c r="C3611" i="27"/>
  <c r="C3612" i="27"/>
  <c r="C3613" i="27"/>
  <c r="C3614" i="27"/>
  <c r="C3615" i="27"/>
  <c r="C3616" i="27"/>
  <c r="C3617" i="27"/>
  <c r="C3618" i="27"/>
  <c r="C3619" i="27"/>
  <c r="C3620" i="27"/>
  <c r="C3621" i="27"/>
  <c r="C3622" i="27"/>
  <c r="C3623" i="27"/>
  <c r="C3624" i="27"/>
  <c r="C3625" i="27"/>
  <c r="C3626" i="27"/>
  <c r="C3627" i="27"/>
  <c r="C3628" i="27"/>
  <c r="C3629" i="27"/>
  <c r="C3630" i="27"/>
  <c r="C3631" i="27"/>
  <c r="C3632" i="27"/>
  <c r="C3633" i="27"/>
  <c r="C3634" i="27"/>
  <c r="C3635" i="27"/>
  <c r="C3636" i="27"/>
  <c r="C3637" i="27"/>
  <c r="C3638" i="27"/>
  <c r="C3639" i="27"/>
  <c r="C3640" i="27"/>
  <c r="C3641" i="27"/>
  <c r="C3642" i="27"/>
  <c r="C3643" i="27"/>
  <c r="C3644" i="27"/>
  <c r="C3645" i="27"/>
  <c r="C3646" i="27"/>
  <c r="C3647" i="27"/>
  <c r="C3648" i="27"/>
  <c r="C3649" i="27"/>
  <c r="C3650" i="27"/>
  <c r="C3651" i="27"/>
  <c r="C3652" i="27"/>
  <c r="C3653" i="27"/>
  <c r="C3654" i="27"/>
  <c r="C3655" i="27"/>
  <c r="C3656" i="27"/>
  <c r="C3657" i="27"/>
  <c r="C3658" i="27"/>
  <c r="C3659" i="27"/>
  <c r="C3660" i="27"/>
  <c r="C3661" i="27"/>
  <c r="C3662" i="27"/>
  <c r="C3663" i="27"/>
  <c r="C3664" i="27"/>
  <c r="C3665" i="27"/>
  <c r="C3666" i="27"/>
  <c r="C3667" i="27"/>
  <c r="C3668" i="27"/>
  <c r="C3669" i="27"/>
  <c r="C3670" i="27"/>
  <c r="C3671" i="27"/>
  <c r="C3672" i="27"/>
  <c r="C3673" i="27"/>
  <c r="C3674" i="27"/>
  <c r="C3675" i="27"/>
  <c r="C3676" i="27"/>
  <c r="C3677" i="27"/>
  <c r="C3678" i="27"/>
  <c r="C3679" i="27"/>
  <c r="C3680" i="27"/>
  <c r="C3681" i="27"/>
  <c r="C3682" i="27"/>
  <c r="C3683" i="27"/>
  <c r="C3684" i="27"/>
  <c r="C3685" i="27"/>
  <c r="C3686" i="27"/>
  <c r="C3687" i="27"/>
  <c r="C3688" i="27"/>
  <c r="C3689" i="27"/>
  <c r="C3690" i="27"/>
  <c r="C3691" i="27"/>
  <c r="C3692" i="27"/>
  <c r="C3693" i="27"/>
  <c r="C3694" i="27"/>
  <c r="C3695" i="27"/>
  <c r="C3696" i="27"/>
  <c r="C3697" i="27"/>
  <c r="C3698" i="27"/>
  <c r="C3699" i="27"/>
  <c r="C3700" i="27"/>
  <c r="C3701" i="27"/>
  <c r="C3702" i="27"/>
  <c r="C3703" i="27"/>
  <c r="C3704" i="27"/>
  <c r="C3705" i="27"/>
  <c r="C3706" i="27"/>
  <c r="C3707" i="27"/>
  <c r="C3708" i="27"/>
  <c r="C3709" i="27"/>
  <c r="C3710" i="27"/>
  <c r="C3711" i="27"/>
  <c r="C3712" i="27"/>
  <c r="C3713" i="27"/>
  <c r="C3714" i="27"/>
  <c r="C3715" i="27"/>
  <c r="C3716" i="27"/>
  <c r="C3717" i="27"/>
  <c r="C3718" i="27"/>
  <c r="C3719" i="27"/>
  <c r="C3720" i="27"/>
  <c r="C3721" i="27"/>
  <c r="C3722" i="27"/>
  <c r="C3723" i="27"/>
  <c r="C3724" i="27"/>
  <c r="C3725" i="27"/>
  <c r="C3726" i="27"/>
  <c r="C3727" i="27"/>
  <c r="C3728" i="27"/>
  <c r="C3729" i="27"/>
  <c r="C3730" i="27"/>
  <c r="C3731" i="27"/>
  <c r="C3732" i="27"/>
  <c r="C3733" i="27"/>
  <c r="C3734" i="27"/>
  <c r="C3735" i="27"/>
  <c r="C3736" i="27"/>
  <c r="C3737" i="27"/>
  <c r="C3738" i="27"/>
  <c r="C3739" i="27"/>
  <c r="C3740" i="27"/>
  <c r="C3741" i="27"/>
  <c r="C3742" i="27"/>
  <c r="C3743" i="27"/>
  <c r="C3744" i="27"/>
  <c r="C3745" i="27"/>
  <c r="C3746" i="27"/>
  <c r="C3747" i="27"/>
  <c r="C3748" i="27"/>
  <c r="C3749" i="27"/>
  <c r="C3750" i="27"/>
  <c r="C3751" i="27"/>
  <c r="C3752" i="27"/>
  <c r="C3753" i="27"/>
  <c r="C3754" i="27"/>
  <c r="C3755" i="27"/>
  <c r="C3756" i="27"/>
  <c r="C3757" i="27"/>
  <c r="C3758" i="27"/>
  <c r="C3759" i="27"/>
  <c r="C3760" i="27"/>
  <c r="C3761" i="27"/>
  <c r="C3762" i="27"/>
  <c r="C3763" i="27"/>
  <c r="C3764" i="27"/>
  <c r="C3765" i="27"/>
  <c r="C3766" i="27"/>
  <c r="C3767" i="27"/>
  <c r="C3768" i="27"/>
  <c r="C3769" i="27"/>
  <c r="C3770" i="27"/>
  <c r="C3771" i="27"/>
  <c r="C3772" i="27"/>
  <c r="C3773" i="27"/>
  <c r="C3774" i="27"/>
  <c r="C3775" i="27"/>
  <c r="C3776" i="27"/>
  <c r="C3777" i="27"/>
  <c r="C3778" i="27"/>
  <c r="C3779" i="27"/>
  <c r="C3780" i="27"/>
  <c r="C3781" i="27"/>
  <c r="C3782" i="27"/>
  <c r="C3783" i="27"/>
  <c r="C3784" i="27"/>
  <c r="C3785" i="27"/>
  <c r="C3786" i="27"/>
  <c r="C3787" i="27"/>
  <c r="C3788" i="27"/>
  <c r="C3789" i="27"/>
  <c r="C3790" i="27"/>
  <c r="C3791" i="27"/>
  <c r="C3792" i="27"/>
  <c r="C3793" i="27"/>
  <c r="C3794" i="27"/>
  <c r="C3795" i="27"/>
  <c r="C3796" i="27"/>
  <c r="C3797" i="27"/>
  <c r="C3798" i="27"/>
  <c r="C3799" i="27"/>
  <c r="C3800" i="27"/>
  <c r="C3801" i="27"/>
  <c r="C3802" i="27"/>
  <c r="C3803" i="27"/>
  <c r="C3804" i="27"/>
  <c r="C3805" i="27"/>
  <c r="C3806" i="27"/>
  <c r="C3807" i="27"/>
  <c r="C3808" i="27"/>
  <c r="C3809" i="27"/>
  <c r="C3810" i="27"/>
  <c r="C3811" i="27"/>
  <c r="C3812" i="27"/>
  <c r="C3813" i="27"/>
  <c r="C3814" i="27"/>
  <c r="C3815" i="27"/>
  <c r="C3816" i="27"/>
  <c r="C3817" i="27"/>
  <c r="C3818" i="27"/>
  <c r="C3819" i="27"/>
  <c r="C3820" i="27"/>
  <c r="C3821" i="27"/>
  <c r="C3822" i="27"/>
  <c r="C3823" i="27"/>
  <c r="C3824" i="27"/>
  <c r="C3825" i="27"/>
  <c r="C3826" i="27"/>
  <c r="C3827" i="27"/>
  <c r="C3828" i="27"/>
  <c r="C3829" i="27"/>
  <c r="C3830" i="27"/>
  <c r="C3831" i="27"/>
  <c r="C3832" i="27"/>
  <c r="C3833" i="27"/>
  <c r="C3834" i="27"/>
  <c r="C3835" i="27"/>
  <c r="C3836" i="27"/>
  <c r="C3837" i="27"/>
  <c r="C3838" i="27"/>
  <c r="C3839" i="27"/>
  <c r="C3840" i="27"/>
  <c r="C3841" i="27"/>
  <c r="C3842" i="27"/>
  <c r="C3843" i="27"/>
  <c r="C3844" i="27"/>
  <c r="C3845" i="27"/>
  <c r="C3846" i="27"/>
  <c r="C3847" i="27"/>
  <c r="C3848" i="27"/>
  <c r="C3849" i="27"/>
  <c r="C3850" i="27"/>
  <c r="C3851" i="27"/>
  <c r="C3852" i="27"/>
  <c r="C3853" i="27"/>
  <c r="C3854" i="27"/>
  <c r="C3855" i="27"/>
  <c r="C3856" i="27"/>
  <c r="C3857" i="27"/>
  <c r="C3858" i="27"/>
  <c r="C3859" i="27"/>
  <c r="C3860" i="27"/>
  <c r="C3861" i="27"/>
  <c r="C3862" i="27"/>
  <c r="C3863" i="27"/>
  <c r="C3864" i="27"/>
  <c r="C3865" i="27"/>
  <c r="C3866" i="27"/>
  <c r="C3867" i="27"/>
  <c r="C3868" i="27"/>
  <c r="C3869" i="27"/>
  <c r="C3870" i="27"/>
  <c r="C3871" i="27"/>
  <c r="C3872" i="27"/>
  <c r="C3873" i="27"/>
  <c r="C3874" i="27"/>
  <c r="C3875" i="27"/>
  <c r="C3876" i="27"/>
  <c r="C3877" i="27"/>
  <c r="C3878" i="27"/>
  <c r="C3879" i="27"/>
  <c r="C3880" i="27"/>
  <c r="C3881" i="27"/>
  <c r="C3882" i="27"/>
  <c r="C3883" i="27"/>
  <c r="C3884" i="27"/>
  <c r="C3885" i="27"/>
  <c r="C3886" i="27"/>
  <c r="C3887" i="27"/>
  <c r="C3888" i="27"/>
  <c r="C3889" i="27"/>
  <c r="C3890" i="27"/>
  <c r="C3891" i="27"/>
  <c r="C3892" i="27"/>
  <c r="C3893" i="27"/>
  <c r="C3894" i="27"/>
  <c r="C3895" i="27"/>
  <c r="C3896" i="27"/>
  <c r="C3897" i="27"/>
  <c r="C3898" i="27"/>
  <c r="C3899" i="27"/>
  <c r="C3900" i="27"/>
  <c r="C3901" i="27"/>
  <c r="C3902" i="27"/>
  <c r="C3903" i="27"/>
  <c r="C3904" i="27"/>
  <c r="C3905" i="27"/>
  <c r="C3906" i="27"/>
  <c r="C3907" i="27"/>
  <c r="C3908" i="27"/>
  <c r="C3909" i="27"/>
  <c r="C3910" i="27"/>
  <c r="C3911" i="27"/>
  <c r="C3912" i="27"/>
  <c r="C3913" i="27"/>
  <c r="C3914" i="27"/>
  <c r="C3915" i="27"/>
  <c r="C3916" i="27"/>
  <c r="C3917" i="27"/>
  <c r="C3918" i="27"/>
  <c r="C3919" i="27"/>
  <c r="C3920" i="27"/>
  <c r="C3921" i="27"/>
  <c r="C3922" i="27"/>
  <c r="C3923" i="27"/>
  <c r="C3924" i="27"/>
  <c r="C3925" i="27"/>
  <c r="C3926" i="27"/>
  <c r="C3927" i="27"/>
  <c r="C3928" i="27"/>
  <c r="C3929" i="27"/>
  <c r="C3930" i="27"/>
  <c r="C3931" i="27"/>
  <c r="C3932" i="27"/>
  <c r="C3933" i="27"/>
  <c r="C3934" i="27"/>
  <c r="C3935" i="27"/>
  <c r="C3936" i="27"/>
  <c r="C3937" i="27"/>
  <c r="C3938" i="27"/>
  <c r="C3939" i="27"/>
  <c r="C3940" i="27"/>
  <c r="C3941" i="27"/>
  <c r="C3942" i="27"/>
  <c r="C3943" i="27"/>
  <c r="C3944" i="27"/>
  <c r="C3945" i="27"/>
  <c r="C3946" i="27"/>
  <c r="C3947" i="27"/>
  <c r="C3948" i="27"/>
  <c r="C3949" i="27"/>
  <c r="C3950" i="27"/>
  <c r="C3951" i="27"/>
  <c r="C3952" i="27"/>
  <c r="C3953" i="27"/>
  <c r="C3954" i="27"/>
  <c r="C3955" i="27"/>
  <c r="C3956" i="27"/>
  <c r="C3957" i="27"/>
  <c r="C3958" i="27"/>
  <c r="C3959" i="27"/>
  <c r="C3960" i="27"/>
  <c r="C3961" i="27"/>
  <c r="C3962" i="27"/>
  <c r="C3963" i="27"/>
  <c r="C3964" i="27"/>
  <c r="C3965" i="27"/>
  <c r="C3966" i="27"/>
  <c r="C3967" i="27"/>
  <c r="C3968" i="27"/>
  <c r="C3969" i="27"/>
  <c r="C3970" i="27"/>
  <c r="C3971" i="27"/>
  <c r="C3972" i="27"/>
  <c r="C3973" i="27"/>
  <c r="C3974" i="27"/>
  <c r="C3975" i="27"/>
  <c r="C3976" i="27"/>
  <c r="C3977" i="27"/>
  <c r="C3978" i="27"/>
  <c r="C3979" i="27"/>
  <c r="C3980" i="27"/>
  <c r="C3981" i="27"/>
  <c r="C3982" i="27"/>
  <c r="C3983" i="27"/>
  <c r="C3984" i="27"/>
  <c r="C3985" i="27"/>
  <c r="C3986" i="27"/>
  <c r="C3987" i="27"/>
  <c r="C3988" i="27"/>
  <c r="C3989" i="27"/>
  <c r="C3990" i="27"/>
  <c r="C3991" i="27"/>
  <c r="C3992" i="27"/>
  <c r="C3993" i="27"/>
  <c r="C3994" i="27"/>
  <c r="C3995" i="27"/>
  <c r="C3996" i="27"/>
  <c r="C3997" i="27"/>
  <c r="C3998" i="27"/>
  <c r="C3999" i="27"/>
  <c r="C4000" i="27"/>
  <c r="C4001" i="27"/>
  <c r="C4002" i="27"/>
  <c r="C4003" i="27"/>
  <c r="C4004" i="27"/>
  <c r="C4005" i="27"/>
  <c r="C4006" i="27"/>
  <c r="C4007" i="27"/>
  <c r="C4008" i="27"/>
  <c r="C4009" i="27"/>
  <c r="C4010" i="27"/>
  <c r="C4011" i="27"/>
  <c r="C4012" i="27"/>
  <c r="C4013" i="27"/>
  <c r="C4014" i="27"/>
  <c r="C4015" i="27"/>
  <c r="C4016" i="27"/>
  <c r="C4017" i="27"/>
  <c r="C4018" i="27"/>
  <c r="C4019" i="27"/>
  <c r="C4020" i="27"/>
  <c r="C4021" i="27"/>
  <c r="C4022" i="27"/>
  <c r="C4023" i="27"/>
  <c r="C4024" i="27"/>
  <c r="C4025" i="27"/>
  <c r="C4026" i="27"/>
  <c r="C4027" i="27"/>
  <c r="C4028" i="27"/>
  <c r="C4029" i="27"/>
  <c r="C4030" i="27"/>
  <c r="C4031" i="27"/>
  <c r="C4032" i="27"/>
  <c r="C4033" i="27"/>
  <c r="C4034" i="27"/>
  <c r="C4035" i="27"/>
  <c r="C4036" i="27"/>
  <c r="C4037" i="27"/>
  <c r="C4038" i="27"/>
  <c r="C4039" i="27"/>
  <c r="C4040" i="27"/>
  <c r="C4041" i="27"/>
  <c r="C4042" i="27"/>
  <c r="C4043" i="27"/>
  <c r="C4044" i="27"/>
  <c r="C4045" i="27"/>
  <c r="C4046" i="27"/>
  <c r="C4047" i="27"/>
  <c r="C4048" i="27"/>
  <c r="C4049" i="27"/>
  <c r="C4050" i="27"/>
  <c r="C4051" i="27"/>
  <c r="C4052" i="27"/>
  <c r="C4053" i="27"/>
  <c r="C4054" i="27"/>
  <c r="C4055" i="27"/>
  <c r="C4056" i="27"/>
  <c r="C4057" i="27"/>
  <c r="C4058" i="27"/>
  <c r="C4059" i="27"/>
  <c r="C4060" i="27"/>
  <c r="C4061" i="27"/>
  <c r="C4062" i="27"/>
  <c r="C4063" i="27"/>
  <c r="C4064" i="27"/>
  <c r="C4065" i="27"/>
  <c r="C4066" i="27"/>
  <c r="C4067" i="27"/>
  <c r="C4068" i="27"/>
  <c r="C4069" i="27"/>
  <c r="C4070" i="27"/>
  <c r="C4071" i="27"/>
  <c r="C4072" i="27"/>
  <c r="C4073" i="27"/>
  <c r="C4074" i="27"/>
  <c r="C4075" i="27"/>
  <c r="C4076" i="27"/>
  <c r="C4077" i="27"/>
  <c r="C4078" i="27"/>
  <c r="C4079" i="27"/>
  <c r="C4080" i="27"/>
  <c r="C4081" i="27"/>
  <c r="C4082" i="27"/>
  <c r="C4083" i="27"/>
  <c r="C4084" i="27"/>
  <c r="C4085" i="27"/>
  <c r="C4086" i="27"/>
  <c r="C4087" i="27"/>
  <c r="C4088" i="27"/>
  <c r="C4089" i="27"/>
  <c r="C4090" i="27"/>
  <c r="C4091" i="27"/>
  <c r="C4092" i="27"/>
  <c r="C4093" i="27"/>
  <c r="C4094" i="27"/>
  <c r="C4095" i="27"/>
  <c r="C4096" i="27"/>
  <c r="C4097" i="27"/>
  <c r="C4098" i="27"/>
  <c r="C4099" i="27"/>
  <c r="C4100" i="27"/>
  <c r="C4101" i="27"/>
  <c r="C4102" i="27"/>
  <c r="C4103" i="27"/>
  <c r="C4104" i="27"/>
  <c r="C4105" i="27"/>
  <c r="C4106" i="27"/>
  <c r="C4107" i="27"/>
  <c r="C4108" i="27"/>
  <c r="C4109" i="27"/>
  <c r="C4110" i="27"/>
  <c r="C4111" i="27"/>
  <c r="C4112" i="27"/>
  <c r="C4113" i="27"/>
  <c r="C4114" i="27"/>
  <c r="C4115" i="27"/>
  <c r="C4116" i="27"/>
  <c r="C4117" i="27"/>
  <c r="C4118" i="27"/>
  <c r="C4119" i="27"/>
  <c r="C4120" i="27"/>
  <c r="C4121" i="27"/>
  <c r="C4122" i="27"/>
  <c r="C4123" i="27"/>
  <c r="C4124" i="27"/>
  <c r="C4125" i="27"/>
  <c r="C4126" i="27"/>
  <c r="C4127" i="27"/>
  <c r="C4128" i="27"/>
  <c r="C4129" i="27"/>
  <c r="C4130" i="27"/>
  <c r="C4131" i="27"/>
  <c r="C4132" i="27"/>
  <c r="C4133" i="27"/>
  <c r="C4134" i="27"/>
  <c r="C4135" i="27"/>
  <c r="C4136" i="27"/>
  <c r="C4137" i="27"/>
  <c r="C4138" i="27"/>
  <c r="C4139" i="27"/>
  <c r="C4140" i="27"/>
  <c r="C4141" i="27"/>
  <c r="C4142" i="27"/>
  <c r="C4143" i="27"/>
  <c r="C4144" i="27"/>
  <c r="C4145" i="27"/>
  <c r="C4146" i="27"/>
  <c r="C4147" i="27"/>
  <c r="C4148" i="27"/>
  <c r="C4149" i="27"/>
  <c r="C4150" i="27"/>
  <c r="C4151" i="27"/>
  <c r="C4152" i="27"/>
  <c r="C4153" i="27"/>
  <c r="C4154" i="27"/>
  <c r="C4155" i="27"/>
  <c r="C4156" i="27"/>
  <c r="C4157" i="27"/>
  <c r="C4158" i="27"/>
  <c r="C4159" i="27"/>
  <c r="C4160" i="27"/>
  <c r="C4161" i="27"/>
  <c r="C4162" i="27"/>
  <c r="C4163" i="27"/>
  <c r="C4164" i="27"/>
  <c r="C4165" i="27"/>
  <c r="C4166" i="27"/>
  <c r="C4167" i="27"/>
  <c r="C4168" i="27"/>
  <c r="C4169" i="27"/>
  <c r="C4170" i="27"/>
  <c r="C4171" i="27"/>
  <c r="C4172" i="27"/>
  <c r="C4173" i="27"/>
  <c r="C4174" i="27"/>
  <c r="C4175" i="27"/>
  <c r="C4176" i="27"/>
  <c r="C4177" i="27"/>
  <c r="C4178" i="27"/>
  <c r="C4179" i="27"/>
  <c r="C4180" i="27"/>
  <c r="C4181" i="27"/>
  <c r="C4182" i="27"/>
  <c r="C4183" i="27"/>
  <c r="C4184" i="27"/>
  <c r="C4185" i="27"/>
  <c r="C4186" i="27"/>
  <c r="C4187" i="27"/>
  <c r="C4188" i="27"/>
  <c r="C4189" i="27"/>
  <c r="C4190" i="27"/>
  <c r="C4191" i="27"/>
  <c r="C4192" i="27"/>
  <c r="C4193" i="27"/>
  <c r="C4194" i="27"/>
  <c r="C4195" i="27"/>
  <c r="C4196" i="27"/>
  <c r="C4197" i="27"/>
  <c r="C4198" i="27"/>
  <c r="C4199" i="27"/>
  <c r="C4200" i="27"/>
  <c r="C4201" i="27"/>
  <c r="C4202" i="27"/>
  <c r="C4203" i="27"/>
  <c r="C4204" i="27"/>
  <c r="C4205" i="27"/>
  <c r="C4206" i="27"/>
  <c r="C4207" i="27"/>
  <c r="C4208" i="27"/>
  <c r="C4209" i="27"/>
  <c r="C4210" i="27"/>
  <c r="C4211" i="27"/>
  <c r="C4212" i="27"/>
  <c r="C4213" i="27"/>
  <c r="C4214" i="27"/>
  <c r="C4215" i="27"/>
  <c r="C4216" i="27"/>
  <c r="C4217" i="27"/>
  <c r="C4218" i="27"/>
  <c r="C4219" i="27"/>
  <c r="C4220" i="27"/>
  <c r="C4221" i="27"/>
  <c r="C4222" i="27"/>
  <c r="C4223" i="27"/>
  <c r="C4224" i="27"/>
  <c r="C4225" i="27"/>
  <c r="C4226" i="27"/>
  <c r="C4227" i="27"/>
  <c r="C4228" i="27"/>
  <c r="C4229" i="27"/>
  <c r="C4230" i="27"/>
  <c r="C4231" i="27"/>
  <c r="C4232" i="27"/>
  <c r="C4233" i="27"/>
  <c r="C4234" i="27"/>
  <c r="C4235" i="27"/>
  <c r="C4236" i="27"/>
  <c r="C4237" i="27"/>
  <c r="C4238" i="27"/>
  <c r="C4239" i="27"/>
  <c r="C4240" i="27"/>
  <c r="C4241" i="27"/>
  <c r="C4242" i="27"/>
  <c r="C4243" i="27"/>
  <c r="C4244" i="27"/>
  <c r="C4245" i="27"/>
  <c r="C4246" i="27"/>
  <c r="C4247" i="27"/>
  <c r="C4248" i="27"/>
  <c r="C4249" i="27"/>
  <c r="C4250" i="27"/>
  <c r="C4251" i="27"/>
  <c r="C4252" i="27"/>
  <c r="C4253" i="27"/>
  <c r="C4254" i="27"/>
  <c r="C4255" i="27"/>
  <c r="C4256" i="27"/>
  <c r="C4257" i="27"/>
  <c r="C4258" i="27"/>
  <c r="C4259" i="27"/>
  <c r="C4260" i="27"/>
  <c r="C4261" i="27"/>
  <c r="C4262" i="27"/>
  <c r="C4263" i="27"/>
  <c r="C4264" i="27"/>
  <c r="C4265" i="27"/>
  <c r="C4266" i="27"/>
  <c r="C4267" i="27"/>
  <c r="C4268" i="27"/>
  <c r="C4269" i="27"/>
  <c r="C4270" i="27"/>
  <c r="C4271" i="27"/>
  <c r="C4272" i="27"/>
  <c r="C4273" i="27"/>
  <c r="C4274" i="27"/>
  <c r="C4275" i="27"/>
  <c r="C4276" i="27"/>
  <c r="C4277" i="27"/>
  <c r="C4278" i="27"/>
  <c r="C4279" i="27"/>
  <c r="C4280" i="27"/>
  <c r="C4281" i="27"/>
  <c r="C4282" i="27"/>
  <c r="C4283" i="27"/>
  <c r="C4284" i="27"/>
  <c r="C4285" i="27"/>
  <c r="C4286" i="27"/>
  <c r="C4287" i="27"/>
  <c r="C4288" i="27"/>
  <c r="C4289" i="27"/>
  <c r="C4290" i="27"/>
  <c r="C4291" i="27"/>
  <c r="C4292" i="27"/>
  <c r="C4293" i="27"/>
  <c r="C4294" i="27"/>
  <c r="C4295" i="27"/>
  <c r="C4296" i="27"/>
  <c r="C4297" i="27"/>
  <c r="C4298" i="27"/>
  <c r="C4299" i="27"/>
  <c r="C4300" i="27"/>
  <c r="C4301" i="27"/>
  <c r="C4302" i="27"/>
  <c r="C4303" i="27"/>
  <c r="C4304" i="27"/>
  <c r="C4305" i="27"/>
  <c r="C4306" i="27"/>
  <c r="C4307" i="27"/>
  <c r="C4308" i="27"/>
  <c r="C4309" i="27"/>
  <c r="C4310" i="27"/>
  <c r="C4311" i="27"/>
  <c r="C4312" i="27"/>
  <c r="C4313" i="27"/>
  <c r="C4314" i="27"/>
  <c r="C4315" i="27"/>
  <c r="C4316" i="27"/>
  <c r="C4317" i="27"/>
  <c r="C4318" i="27"/>
  <c r="C4319" i="27"/>
  <c r="C4320" i="27"/>
  <c r="C4321" i="27"/>
  <c r="C4322" i="27"/>
  <c r="C4323" i="27"/>
  <c r="C4324" i="27"/>
  <c r="C4325" i="27"/>
  <c r="C4326" i="27"/>
  <c r="C4327" i="27"/>
  <c r="C4328" i="27"/>
  <c r="C4329" i="27"/>
  <c r="C4330" i="27"/>
  <c r="C4331" i="27"/>
  <c r="C4332" i="27"/>
  <c r="C4333" i="27"/>
  <c r="C4334" i="27"/>
  <c r="C4335" i="27"/>
  <c r="C4336" i="27"/>
  <c r="C4337" i="27"/>
  <c r="C4338" i="27"/>
  <c r="C4339" i="27"/>
  <c r="C4340" i="27"/>
  <c r="C4341" i="27"/>
  <c r="C4342" i="27"/>
  <c r="C4343" i="27"/>
  <c r="C4344" i="27"/>
  <c r="C4345" i="27"/>
  <c r="C4346" i="27"/>
  <c r="C4347" i="27"/>
  <c r="C4348" i="27"/>
  <c r="C4349" i="27"/>
  <c r="C4350" i="27"/>
  <c r="C4351" i="27"/>
  <c r="C4352" i="27"/>
  <c r="C4353" i="27"/>
  <c r="C4354" i="27"/>
  <c r="C4355" i="27"/>
  <c r="C4356" i="27"/>
  <c r="C4357" i="27"/>
  <c r="C4358" i="27"/>
  <c r="C4359" i="27"/>
  <c r="C4360" i="27"/>
  <c r="C4361" i="27"/>
  <c r="C4362" i="27"/>
  <c r="C4363" i="27"/>
  <c r="C4364" i="27"/>
  <c r="C4365" i="27"/>
  <c r="C4366" i="27"/>
  <c r="C4367" i="27"/>
  <c r="C4368" i="27"/>
  <c r="C4369" i="27"/>
  <c r="C4370" i="27"/>
  <c r="C4371" i="27"/>
  <c r="C4372" i="27"/>
  <c r="C4373" i="27"/>
  <c r="C4374" i="27"/>
  <c r="C4375" i="27"/>
  <c r="C4376" i="27"/>
  <c r="C4377" i="27"/>
  <c r="C4378" i="27"/>
  <c r="C4379" i="27"/>
  <c r="C4380" i="27"/>
  <c r="C4381" i="27"/>
  <c r="C4382" i="27"/>
  <c r="C4383" i="27"/>
  <c r="C4384" i="27"/>
  <c r="C4385" i="27"/>
  <c r="C4386" i="27"/>
  <c r="C4387" i="27"/>
  <c r="C4388" i="27"/>
  <c r="C4389" i="27"/>
  <c r="C4390" i="27"/>
  <c r="C4391" i="27"/>
  <c r="C4392" i="27"/>
  <c r="C4393" i="27"/>
  <c r="C4394" i="27"/>
  <c r="C4395" i="27"/>
  <c r="C4396" i="27"/>
  <c r="C4397" i="27"/>
  <c r="C4398" i="27"/>
  <c r="C4399" i="27"/>
  <c r="C4400" i="27"/>
  <c r="C4401" i="27"/>
  <c r="C4402" i="27"/>
  <c r="C4403" i="27"/>
  <c r="C4404" i="27"/>
  <c r="C4405" i="27"/>
  <c r="C4406" i="27"/>
  <c r="C4407" i="27"/>
  <c r="C4408" i="27"/>
  <c r="C4409" i="27"/>
  <c r="C4410" i="27"/>
  <c r="C4411" i="27"/>
  <c r="C4412" i="27"/>
  <c r="C4413" i="27"/>
  <c r="C4414" i="27"/>
  <c r="C4415" i="27"/>
  <c r="C4416" i="27"/>
  <c r="C4417" i="27"/>
  <c r="C4418" i="27"/>
  <c r="C4419" i="27"/>
  <c r="C4420" i="27"/>
  <c r="C4421" i="27"/>
  <c r="C4422" i="27"/>
  <c r="C4423" i="27"/>
  <c r="C4424" i="27"/>
  <c r="C4425" i="27"/>
  <c r="C4426" i="27"/>
  <c r="C4427" i="27"/>
  <c r="C4428" i="27"/>
  <c r="C4429" i="27"/>
  <c r="C4430" i="27"/>
  <c r="C4431" i="27"/>
  <c r="C4432" i="27"/>
  <c r="C4433" i="27"/>
  <c r="C4434" i="27"/>
  <c r="C4435" i="27"/>
  <c r="C4436" i="27"/>
  <c r="C4437" i="27"/>
  <c r="C4438" i="27"/>
  <c r="C4439" i="27"/>
  <c r="C4440" i="27"/>
  <c r="C4441" i="27"/>
  <c r="C4442" i="27"/>
  <c r="C4443" i="27"/>
  <c r="C4444" i="27"/>
  <c r="C4445" i="27"/>
  <c r="C4446" i="27"/>
  <c r="C4447" i="27"/>
  <c r="C4448" i="27"/>
  <c r="C4449" i="27"/>
  <c r="C4450" i="27"/>
  <c r="C4451" i="27"/>
  <c r="C4452" i="27"/>
  <c r="C4453" i="27"/>
  <c r="C4454" i="27"/>
  <c r="C4455" i="27"/>
  <c r="C4456" i="27"/>
  <c r="C4457" i="27"/>
  <c r="C4458" i="27"/>
  <c r="C4459" i="27"/>
  <c r="C4460" i="27"/>
  <c r="C4461" i="27"/>
  <c r="C4462" i="27"/>
  <c r="C4463" i="27"/>
  <c r="C4464" i="27"/>
  <c r="C4465" i="27"/>
  <c r="C4466" i="27"/>
  <c r="C4467" i="27"/>
  <c r="C4468" i="27"/>
  <c r="C4469" i="27"/>
  <c r="C4470" i="27"/>
  <c r="C4471" i="27"/>
  <c r="C4472" i="27"/>
  <c r="C4473" i="27"/>
  <c r="C4474" i="27"/>
  <c r="C4475" i="27"/>
  <c r="C4476" i="27"/>
  <c r="C4477" i="27"/>
  <c r="C4478" i="27"/>
  <c r="C4479" i="27"/>
  <c r="C4480" i="27"/>
  <c r="C4481" i="27"/>
  <c r="C4482" i="27"/>
  <c r="C4483" i="27"/>
  <c r="C4484" i="27"/>
  <c r="C4485" i="27"/>
  <c r="C4486" i="27"/>
  <c r="C4487" i="27"/>
  <c r="C4488" i="27"/>
  <c r="C4489" i="27"/>
  <c r="C4490" i="27"/>
  <c r="C4491" i="27"/>
  <c r="C4492" i="27"/>
  <c r="C4493" i="27"/>
  <c r="C4494" i="27"/>
  <c r="C4495" i="27"/>
  <c r="C4496" i="27"/>
  <c r="C4497" i="27"/>
  <c r="C4498" i="27"/>
  <c r="C4499" i="27"/>
  <c r="C4500" i="27"/>
  <c r="C4501" i="27"/>
  <c r="C4502" i="27"/>
  <c r="C4503" i="27"/>
  <c r="C4504" i="27"/>
  <c r="C4505" i="27"/>
  <c r="C4506" i="27"/>
  <c r="C4507" i="27"/>
  <c r="C4508" i="27"/>
  <c r="C4509" i="27"/>
  <c r="C4510" i="27"/>
  <c r="C4511" i="27"/>
  <c r="C4512" i="27"/>
  <c r="C4513" i="27"/>
  <c r="C4514" i="27"/>
  <c r="C4515" i="27"/>
  <c r="C4516" i="27"/>
  <c r="C4517" i="27"/>
  <c r="C4518" i="27"/>
  <c r="C4519" i="27"/>
  <c r="C4520" i="27"/>
  <c r="C4521" i="27"/>
  <c r="C4522" i="27"/>
  <c r="C4523" i="27"/>
  <c r="C4524" i="27"/>
  <c r="C4525" i="27"/>
  <c r="C4526" i="27"/>
  <c r="C4527" i="27"/>
  <c r="C4528" i="27"/>
  <c r="C4529" i="27"/>
  <c r="C4530" i="27"/>
  <c r="C4531" i="27"/>
  <c r="C4532" i="27"/>
  <c r="C4533" i="27"/>
  <c r="C4534" i="27"/>
  <c r="C4535" i="27"/>
  <c r="C4536" i="27"/>
  <c r="C4537" i="27"/>
  <c r="C4538" i="27"/>
  <c r="C4539" i="27"/>
  <c r="C4540" i="27"/>
  <c r="C4541" i="27"/>
  <c r="C4542" i="27"/>
  <c r="C4543" i="27"/>
  <c r="C4544" i="27"/>
  <c r="C4545" i="27"/>
  <c r="C4546" i="27"/>
  <c r="C4547" i="27"/>
  <c r="C4548" i="27"/>
  <c r="C4549" i="27"/>
  <c r="C4550" i="27"/>
  <c r="C4551" i="27"/>
  <c r="C4552" i="27"/>
  <c r="C4553" i="27"/>
  <c r="C4554" i="27"/>
  <c r="C4555" i="27"/>
  <c r="C4556" i="27"/>
  <c r="C4557" i="27"/>
  <c r="C4558" i="27"/>
  <c r="C4559" i="27"/>
  <c r="C4560" i="27"/>
  <c r="C4561" i="27"/>
  <c r="C4562" i="27"/>
  <c r="C4563" i="27"/>
  <c r="C4564" i="27"/>
  <c r="C4565" i="27"/>
  <c r="C4566" i="27"/>
  <c r="C4567" i="27"/>
  <c r="C4568" i="27"/>
  <c r="C4569" i="27"/>
  <c r="C4570" i="27"/>
  <c r="C4571" i="27"/>
  <c r="C4572" i="27"/>
  <c r="C4573" i="27"/>
  <c r="C4574" i="27"/>
  <c r="C4575" i="27"/>
  <c r="C4576" i="27"/>
  <c r="C4577" i="27"/>
  <c r="C4578" i="27"/>
  <c r="C4579" i="27"/>
  <c r="C4580" i="27"/>
  <c r="C4581" i="27"/>
  <c r="C4582" i="27"/>
  <c r="C4583" i="27"/>
  <c r="C4584" i="27"/>
  <c r="C4585" i="27"/>
  <c r="C4586" i="27"/>
  <c r="C4587" i="27"/>
  <c r="C4588" i="27"/>
  <c r="C4589" i="27"/>
  <c r="C4590" i="27"/>
  <c r="C4591" i="27"/>
  <c r="C4592" i="27"/>
  <c r="C4593" i="27"/>
  <c r="C4594" i="27"/>
  <c r="C4595" i="27"/>
  <c r="C4596" i="27"/>
  <c r="C4597" i="27"/>
  <c r="C4598" i="27"/>
  <c r="C4599" i="27"/>
  <c r="C4600" i="27"/>
  <c r="C4601" i="27"/>
  <c r="C4602" i="27"/>
  <c r="C4603" i="27"/>
  <c r="C4604" i="27"/>
  <c r="C4605" i="27"/>
  <c r="C4606" i="27"/>
  <c r="C4607" i="27"/>
  <c r="C4608" i="27"/>
  <c r="C4609" i="27"/>
  <c r="C4610" i="27"/>
  <c r="C4611" i="27"/>
  <c r="C4612" i="27"/>
  <c r="C4613" i="27"/>
  <c r="C4614" i="27"/>
  <c r="C4615" i="27"/>
  <c r="C4616" i="27"/>
  <c r="C4617" i="27"/>
  <c r="C4618" i="27"/>
  <c r="C4619" i="27"/>
  <c r="C4620" i="27"/>
  <c r="C4621" i="27"/>
  <c r="C4622" i="27"/>
  <c r="C4623" i="27"/>
  <c r="C4624" i="27"/>
  <c r="C4625" i="27"/>
  <c r="C4626" i="27"/>
  <c r="C4627" i="27"/>
  <c r="C4628" i="27"/>
  <c r="C4629" i="27"/>
  <c r="C4630" i="27"/>
  <c r="C4631" i="27"/>
  <c r="C4632" i="27"/>
  <c r="C4633" i="27"/>
  <c r="C4634" i="27"/>
  <c r="C4635" i="27"/>
  <c r="C4636" i="27"/>
  <c r="C4637" i="27"/>
  <c r="C4638" i="27"/>
  <c r="C4639" i="27"/>
  <c r="C4640" i="27"/>
  <c r="C4641" i="27"/>
  <c r="C4642" i="27"/>
  <c r="C4643" i="27"/>
  <c r="C4644" i="27"/>
  <c r="C4645" i="27"/>
  <c r="C4646" i="27"/>
  <c r="C4647" i="27"/>
  <c r="C4648" i="27"/>
  <c r="C4649" i="27"/>
  <c r="C4650" i="27"/>
  <c r="C4651" i="27"/>
  <c r="C4652" i="27"/>
  <c r="C4653" i="27"/>
  <c r="C4654" i="27"/>
  <c r="C4655" i="27"/>
  <c r="C4656" i="27"/>
  <c r="C4657" i="27"/>
  <c r="C4658" i="27"/>
  <c r="C4659" i="27"/>
  <c r="C4660" i="27"/>
  <c r="C4661" i="27"/>
  <c r="C4662" i="27"/>
  <c r="C4663" i="27"/>
  <c r="C4664" i="27"/>
  <c r="C4665" i="27"/>
  <c r="C4666" i="27"/>
  <c r="C4667" i="27"/>
  <c r="C4668" i="27"/>
  <c r="C4669" i="27"/>
  <c r="C4670" i="27"/>
  <c r="C4671" i="27"/>
  <c r="C4672" i="27"/>
  <c r="C4673" i="27"/>
  <c r="C4674" i="27"/>
  <c r="C4675" i="27"/>
  <c r="C4676" i="27"/>
  <c r="C4677" i="27"/>
  <c r="C4678" i="27"/>
  <c r="C4679" i="27"/>
  <c r="C4680" i="27"/>
  <c r="C4681" i="27"/>
  <c r="C4682" i="27"/>
  <c r="C4683" i="27"/>
  <c r="C4684" i="27"/>
  <c r="C4685" i="27"/>
  <c r="C4686" i="27"/>
  <c r="C4687" i="27"/>
  <c r="C4688" i="27"/>
  <c r="C4689" i="27"/>
  <c r="C4690" i="27"/>
  <c r="C4691" i="27"/>
  <c r="C4692" i="27"/>
  <c r="C4693" i="27"/>
  <c r="C4694" i="27"/>
  <c r="C4695" i="27"/>
  <c r="C4696" i="27"/>
  <c r="C4697" i="27"/>
  <c r="C4698" i="27"/>
  <c r="C4699" i="27"/>
  <c r="C4700" i="27"/>
  <c r="C4701" i="27"/>
  <c r="C4702" i="27"/>
  <c r="C4703" i="27"/>
  <c r="C4704" i="27"/>
  <c r="C4705" i="27"/>
  <c r="C4706" i="27"/>
  <c r="C4707" i="27"/>
  <c r="C4708" i="27"/>
  <c r="C4709" i="27"/>
  <c r="C4710" i="27"/>
  <c r="C4711" i="27"/>
  <c r="C4712" i="27"/>
  <c r="C4713" i="27"/>
  <c r="C4714" i="27"/>
  <c r="C4715" i="27"/>
  <c r="C4716" i="27"/>
  <c r="C4717" i="27"/>
  <c r="C4718" i="27"/>
  <c r="C4719" i="27"/>
  <c r="C4720" i="27"/>
  <c r="C4721" i="27"/>
  <c r="C4722" i="27"/>
  <c r="C4723" i="27"/>
  <c r="C4724" i="27"/>
  <c r="C4725" i="27"/>
  <c r="C4726" i="27"/>
  <c r="C4727" i="27"/>
  <c r="C4728" i="27"/>
  <c r="C4729" i="27"/>
  <c r="C4730" i="27"/>
  <c r="C4731" i="27"/>
  <c r="C4732" i="27"/>
  <c r="C4733" i="27"/>
  <c r="C4734" i="27"/>
  <c r="C4735" i="27"/>
  <c r="C4736" i="27"/>
  <c r="C4737" i="27"/>
  <c r="C4738" i="27"/>
  <c r="C4739" i="27"/>
  <c r="C4740" i="27"/>
  <c r="C4741" i="27"/>
  <c r="C4742" i="27"/>
  <c r="C4743" i="27"/>
  <c r="C4744" i="27"/>
  <c r="C4745" i="27"/>
  <c r="C4746" i="27"/>
  <c r="C4747" i="27"/>
  <c r="C4748" i="27"/>
  <c r="C4749" i="27"/>
  <c r="C4750" i="27"/>
  <c r="C4751" i="27"/>
  <c r="C4752" i="27"/>
  <c r="C4753" i="27"/>
  <c r="C4754" i="27"/>
  <c r="C4755" i="27"/>
  <c r="C4756" i="27"/>
  <c r="C4757" i="27"/>
  <c r="C4758" i="27"/>
  <c r="C4759" i="27"/>
  <c r="C4760" i="27"/>
  <c r="C4761" i="27"/>
  <c r="C4762" i="27"/>
  <c r="C4763" i="27"/>
  <c r="C4764" i="27"/>
  <c r="C4765" i="27"/>
  <c r="C4766" i="27"/>
  <c r="C4767" i="27"/>
  <c r="C4768" i="27"/>
  <c r="C4769" i="27"/>
  <c r="C4770" i="27"/>
  <c r="C4771" i="27"/>
  <c r="C4772" i="27"/>
  <c r="C4773" i="27"/>
  <c r="C4774" i="27"/>
  <c r="C4775" i="27"/>
  <c r="C4776" i="27"/>
  <c r="C4777" i="27"/>
  <c r="C4778" i="27"/>
  <c r="C4779" i="27"/>
  <c r="C4780" i="27"/>
  <c r="C4781" i="27"/>
  <c r="C4782" i="27"/>
  <c r="C4783" i="27"/>
  <c r="C4784" i="27"/>
  <c r="C4785" i="27"/>
  <c r="C4786" i="27"/>
  <c r="C4787" i="27"/>
  <c r="C4788" i="27"/>
  <c r="C4789" i="27"/>
  <c r="C4790" i="27"/>
  <c r="C4791" i="27"/>
  <c r="C4792" i="27"/>
  <c r="C4793" i="27"/>
  <c r="C4794" i="27"/>
  <c r="C4795" i="27"/>
  <c r="C4796" i="27"/>
  <c r="C4797" i="27"/>
  <c r="C4798" i="27"/>
  <c r="C4799" i="27"/>
  <c r="E3" i="22"/>
  <c r="E2" i="22"/>
  <c r="S3" i="26"/>
  <c r="K20" i="22"/>
  <c r="K19" i="22"/>
  <c r="K18" i="22"/>
  <c r="E22" i="29" l="1"/>
  <c r="B20" i="29"/>
  <c r="B19" i="29"/>
  <c r="B18" i="29"/>
  <c r="C42" i="29"/>
  <c r="K11" i="29"/>
  <c r="C44" i="29" s="1"/>
  <c r="D33" i="29"/>
  <c r="E33" i="29" s="1"/>
  <c r="F33" i="29" s="1"/>
  <c r="G33" i="29" s="1"/>
  <c r="D37" i="29"/>
  <c r="D34" i="29"/>
  <c r="E34" i="29" s="1"/>
  <c r="F34" i="29" s="1"/>
  <c r="G34" i="29" s="1"/>
  <c r="D32" i="29"/>
  <c r="E32" i="29" s="1"/>
  <c r="F32" i="29" s="1"/>
  <c r="G32" i="29" s="1"/>
  <c r="D27" i="28"/>
  <c r="E7" i="22"/>
  <c r="H1" i="22" s="1"/>
  <c r="F2" i="22"/>
  <c r="F3" i="22"/>
  <c r="K13" i="22"/>
  <c r="E15" i="7"/>
  <c r="E16" i="7"/>
  <c r="E14" i="7"/>
  <c r="C7" i="28"/>
  <c r="C6" i="28"/>
  <c r="D3" i="28"/>
  <c r="N3" i="26"/>
  <c r="C3" i="26"/>
  <c r="D3" i="26" s="1"/>
  <c r="H3" i="26"/>
  <c r="I3" i="26" s="1"/>
  <c r="M3" i="26"/>
  <c r="D39" i="29" l="1"/>
  <c r="G24" i="29" s="1"/>
  <c r="E24" i="29"/>
  <c r="C39" i="29"/>
  <c r="G35" i="29"/>
  <c r="C41" i="29" s="1"/>
  <c r="C46" i="29" s="1"/>
  <c r="D5" i="28"/>
  <c r="D10" i="28"/>
  <c r="D21" i="28" s="1"/>
  <c r="D12" i="28"/>
  <c r="D22" i="28" s="1"/>
  <c r="F7" i="22"/>
  <c r="D7" i="28"/>
  <c r="D6" i="28"/>
  <c r="L3" i="22"/>
  <c r="E39" i="29" l="1"/>
  <c r="G22" i="29"/>
  <c r="G23" i="29"/>
  <c r="C47" i="29"/>
  <c r="D8" i="28"/>
  <c r="I16" i="29" l="1"/>
  <c r="I20" i="29"/>
  <c r="I18" i="29"/>
  <c r="D20" i="28"/>
  <c r="A267" i="4" l="1"/>
  <c r="A266" i="4"/>
  <c r="A265" i="4"/>
  <c r="C5" i="24" l="1"/>
  <c r="C4" i="24"/>
  <c r="G4" i="24"/>
  <c r="G5" i="24"/>
  <c r="F8" i="24" l="1"/>
  <c r="E12" i="24" s="1"/>
  <c r="B8" i="24"/>
  <c r="A12" i="24" s="1"/>
  <c r="Q1772" i="4"/>
  <c r="C1772" i="4"/>
  <c r="B1772" i="4"/>
  <c r="A1772" i="4"/>
  <c r="A222" i="19" l="1"/>
  <c r="A223" i="19"/>
  <c r="A224" i="19"/>
  <c r="A225" i="19"/>
  <c r="A226" i="19"/>
  <c r="A227" i="19"/>
  <c r="A228" i="19"/>
  <c r="A229" i="19"/>
  <c r="A230" i="19"/>
  <c r="A231" i="19"/>
  <c r="A232" i="19"/>
  <c r="A233" i="19"/>
  <c r="A234" i="19"/>
  <c r="A235" i="19"/>
  <c r="A236" i="19"/>
  <c r="A237" i="19"/>
  <c r="A145" i="19"/>
  <c r="A207" i="19"/>
  <c r="A208" i="19"/>
  <c r="A209" i="19"/>
  <c r="A210" i="19"/>
  <c r="A211" i="19"/>
  <c r="A212" i="19"/>
  <c r="A213" i="19"/>
  <c r="A214" i="19"/>
  <c r="A215" i="19"/>
  <c r="A216" i="19"/>
  <c r="A217" i="19"/>
  <c r="A218" i="19"/>
  <c r="A219" i="19"/>
  <c r="A220" i="19"/>
  <c r="A221" i="19"/>
  <c r="A206" i="19"/>
  <c r="Q1771" i="4" l="1"/>
  <c r="Q1770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393" i="4"/>
  <c r="Q1316" i="4"/>
  <c r="Q1315" i="4"/>
  <c r="Q292" i="4"/>
  <c r="C292" i="4"/>
  <c r="B292" i="4"/>
  <c r="A292" i="4"/>
  <c r="Q193" i="4"/>
  <c r="C193" i="4"/>
  <c r="B193" i="4"/>
  <c r="A193" i="4"/>
  <c r="Q1060" i="4"/>
  <c r="C1060" i="4"/>
  <c r="B1060" i="4"/>
  <c r="A1060" i="4"/>
  <c r="Q1058" i="4"/>
  <c r="C1058" i="4"/>
  <c r="B1058" i="4"/>
  <c r="A1058" i="4"/>
  <c r="Q1056" i="4"/>
  <c r="C1056" i="4"/>
  <c r="B1056" i="4"/>
  <c r="A1056" i="4"/>
  <c r="Q308" i="4"/>
  <c r="C308" i="4"/>
  <c r="B308" i="4"/>
  <c r="A308" i="4"/>
  <c r="Q851" i="4"/>
  <c r="C851" i="4"/>
  <c r="B851" i="4"/>
  <c r="A851" i="4"/>
  <c r="Q850" i="4"/>
  <c r="C850" i="4"/>
  <c r="B850" i="4"/>
  <c r="A850" i="4"/>
  <c r="Q849" i="4"/>
  <c r="C849" i="4"/>
  <c r="B849" i="4"/>
  <c r="A849" i="4"/>
  <c r="Q856" i="4"/>
  <c r="C856" i="4"/>
  <c r="B856" i="4"/>
  <c r="A856" i="4"/>
  <c r="Q855" i="4"/>
  <c r="C855" i="4"/>
  <c r="B855" i="4"/>
  <c r="A855" i="4"/>
  <c r="Q854" i="4"/>
  <c r="C854" i="4"/>
  <c r="B854" i="4"/>
  <c r="A854" i="4"/>
  <c r="Q600" i="4"/>
  <c r="C600" i="4"/>
  <c r="B600" i="4"/>
  <c r="A600" i="4"/>
  <c r="Q256" i="4"/>
  <c r="C256" i="4"/>
  <c r="B256" i="4"/>
  <c r="A256" i="4"/>
  <c r="Q957" i="4"/>
  <c r="C957" i="4"/>
  <c r="B957" i="4"/>
  <c r="A957" i="4"/>
  <c r="Q956" i="4"/>
  <c r="C956" i="4"/>
  <c r="B956" i="4"/>
  <c r="A956" i="4"/>
  <c r="Q203" i="4"/>
  <c r="C203" i="4"/>
  <c r="B203" i="4"/>
  <c r="A203" i="4"/>
  <c r="Q853" i="4"/>
  <c r="C853" i="4"/>
  <c r="B853" i="4"/>
  <c r="A853" i="4"/>
  <c r="Q852" i="4"/>
  <c r="C852" i="4"/>
  <c r="B852" i="4"/>
  <c r="A852" i="4"/>
  <c r="Q309" i="4"/>
  <c r="C309" i="4"/>
  <c r="B309" i="4"/>
  <c r="A309" i="4"/>
  <c r="Q848" i="4"/>
  <c r="C848" i="4"/>
  <c r="B848" i="4"/>
  <c r="A848" i="4"/>
  <c r="Q1108" i="4"/>
  <c r="C1108" i="4"/>
  <c r="B1108" i="4"/>
  <c r="A1108" i="4"/>
  <c r="Q1107" i="4"/>
  <c r="C1107" i="4"/>
  <c r="B1107" i="4"/>
  <c r="A1107" i="4"/>
  <c r="Q826" i="4"/>
  <c r="C826" i="4"/>
  <c r="B826" i="4"/>
  <c r="A826" i="4"/>
  <c r="Q863" i="4"/>
  <c r="C863" i="4"/>
  <c r="B863" i="4"/>
  <c r="A863" i="4"/>
  <c r="Q871" i="4"/>
  <c r="C871" i="4"/>
  <c r="B871" i="4"/>
  <c r="A871" i="4"/>
  <c r="Q649" i="4"/>
  <c r="C649" i="4"/>
  <c r="B649" i="4"/>
  <c r="A649" i="4"/>
  <c r="Q1224" i="4"/>
  <c r="C1224" i="4"/>
  <c r="B1224" i="4"/>
  <c r="A1224" i="4"/>
  <c r="Q1223" i="4"/>
  <c r="C1223" i="4"/>
  <c r="B1223" i="4"/>
  <c r="A1223" i="4"/>
  <c r="Q673" i="4"/>
  <c r="C673" i="4"/>
  <c r="B673" i="4"/>
  <c r="A673" i="4"/>
  <c r="Q96" i="4"/>
  <c r="C96" i="4"/>
  <c r="B96" i="4"/>
  <c r="A96" i="4"/>
  <c r="Q759" i="4"/>
  <c r="C759" i="4"/>
  <c r="B759" i="4"/>
  <c r="A759" i="4"/>
  <c r="Q758" i="4"/>
  <c r="C758" i="4"/>
  <c r="B758" i="4"/>
  <c r="A758" i="4"/>
  <c r="Q1218" i="4"/>
  <c r="C1218" i="4"/>
  <c r="B1218" i="4"/>
  <c r="A1218" i="4"/>
  <c r="Q1217" i="4"/>
  <c r="C1217" i="4"/>
  <c r="B1217" i="4"/>
  <c r="A1217" i="4"/>
  <c r="Q95" i="4"/>
  <c r="C95" i="4"/>
  <c r="B95" i="4"/>
  <c r="A95" i="4"/>
  <c r="Q457" i="4"/>
  <c r="C457" i="4"/>
  <c r="B457" i="4"/>
  <c r="A457" i="4"/>
  <c r="Q456" i="4"/>
  <c r="C456" i="4"/>
  <c r="B456" i="4"/>
  <c r="A456" i="4"/>
  <c r="Q1054" i="4"/>
  <c r="C1054" i="4"/>
  <c r="B1054" i="4"/>
  <c r="A1054" i="4"/>
  <c r="Q1009" i="4"/>
  <c r="C1009" i="4"/>
  <c r="B1009" i="4"/>
  <c r="A1009" i="4"/>
  <c r="Q1008" i="4"/>
  <c r="C1008" i="4"/>
  <c r="B1008" i="4"/>
  <c r="A1008" i="4"/>
  <c r="Q1207" i="4"/>
  <c r="C1207" i="4"/>
  <c r="B1207" i="4"/>
  <c r="A1207" i="4"/>
  <c r="Q1206" i="4"/>
  <c r="C1206" i="4"/>
  <c r="B1206" i="4"/>
  <c r="A1206" i="4"/>
  <c r="Q1205" i="4"/>
  <c r="C1205" i="4"/>
  <c r="B1205" i="4"/>
  <c r="A1205" i="4"/>
  <c r="Q925" i="4"/>
  <c r="C925" i="4"/>
  <c r="B925" i="4"/>
  <c r="A925" i="4"/>
  <c r="Q924" i="4"/>
  <c r="C924" i="4"/>
  <c r="B924" i="4"/>
  <c r="A924" i="4"/>
  <c r="Q874" i="4"/>
  <c r="C874" i="4"/>
  <c r="B874" i="4"/>
  <c r="A874" i="4"/>
  <c r="Q835" i="4"/>
  <c r="C835" i="4"/>
  <c r="B835" i="4"/>
  <c r="A835" i="4"/>
  <c r="Q834" i="4"/>
  <c r="C834" i="4"/>
  <c r="B834" i="4"/>
  <c r="A834" i="4"/>
  <c r="Q650" i="4"/>
  <c r="C650" i="4"/>
  <c r="B650" i="4"/>
  <c r="A650" i="4"/>
  <c r="Q321" i="4"/>
  <c r="C321" i="4"/>
  <c r="B321" i="4"/>
  <c r="A321" i="4"/>
  <c r="Q525" i="4"/>
  <c r="C525" i="4"/>
  <c r="B525" i="4"/>
  <c r="A525" i="4"/>
  <c r="Q68" i="4"/>
  <c r="C68" i="4"/>
  <c r="B68" i="4"/>
  <c r="A68" i="4"/>
  <c r="Q394" i="4"/>
  <c r="C394" i="4"/>
  <c r="B394" i="4"/>
  <c r="A394" i="4"/>
  <c r="Q1061" i="4"/>
  <c r="C1061" i="4"/>
  <c r="B1061" i="4"/>
  <c r="A1061" i="4"/>
  <c r="Q1059" i="4"/>
  <c r="C1059" i="4"/>
  <c r="B1059" i="4"/>
  <c r="A1059" i="4"/>
  <c r="Q1057" i="4"/>
  <c r="C1057" i="4"/>
  <c r="B1057" i="4"/>
  <c r="A1057" i="4"/>
  <c r="Q1055" i="4"/>
  <c r="C1055" i="4"/>
  <c r="B1055" i="4"/>
  <c r="A1055" i="4"/>
  <c r="Q500" i="4"/>
  <c r="C500" i="4"/>
  <c r="B500" i="4"/>
  <c r="A500" i="4"/>
  <c r="Q395" i="4"/>
  <c r="C395" i="4"/>
  <c r="B395" i="4"/>
  <c r="A395" i="4"/>
  <c r="Q30" i="4"/>
  <c r="C30" i="4"/>
  <c r="B30" i="4"/>
  <c r="A30" i="4"/>
  <c r="Q1114" i="4"/>
  <c r="C1114" i="4"/>
  <c r="B1114" i="4"/>
  <c r="A1114" i="4"/>
  <c r="Q1106" i="4"/>
  <c r="C1106" i="4"/>
  <c r="B1106" i="4"/>
  <c r="A1106" i="4"/>
  <c r="Q557" i="4"/>
  <c r="C557" i="4"/>
  <c r="B557" i="4"/>
  <c r="A557" i="4"/>
  <c r="Q715" i="4"/>
  <c r="C715" i="4"/>
  <c r="B715" i="4"/>
  <c r="A715" i="4"/>
  <c r="Q714" i="4"/>
  <c r="C714" i="4"/>
  <c r="B714" i="4"/>
  <c r="A714" i="4"/>
  <c r="Q291" i="4"/>
  <c r="C291" i="4"/>
  <c r="B291" i="4"/>
  <c r="A291" i="4"/>
  <c r="Q685" i="4"/>
  <c r="C685" i="4"/>
  <c r="B685" i="4"/>
  <c r="A685" i="4"/>
  <c r="Q800" i="4"/>
  <c r="C800" i="4"/>
  <c r="B800" i="4"/>
  <c r="A800" i="4"/>
  <c r="Q1140" i="4"/>
  <c r="C1140" i="4"/>
  <c r="B1140" i="4"/>
  <c r="A1140" i="4"/>
  <c r="Q296" i="4"/>
  <c r="C296" i="4"/>
  <c r="B296" i="4"/>
  <c r="A296" i="4"/>
  <c r="Q566" i="4"/>
  <c r="C566" i="4"/>
  <c r="B566" i="4"/>
  <c r="A566" i="4"/>
  <c r="Q425" i="4"/>
  <c r="C425" i="4"/>
  <c r="B425" i="4"/>
  <c r="A425" i="4"/>
  <c r="Q298" i="4"/>
  <c r="C298" i="4"/>
  <c r="B298" i="4"/>
  <c r="A298" i="4"/>
  <c r="Q297" i="4"/>
  <c r="C297" i="4"/>
  <c r="B297" i="4"/>
  <c r="A297" i="4"/>
  <c r="Q403" i="4"/>
  <c r="C403" i="4"/>
  <c r="B403" i="4"/>
  <c r="A403" i="4"/>
  <c r="Q402" i="4"/>
  <c r="C402" i="4"/>
  <c r="B402" i="4"/>
  <c r="A402" i="4"/>
  <c r="Q526" i="4"/>
  <c r="C526" i="4"/>
  <c r="B526" i="4"/>
  <c r="A526" i="4"/>
  <c r="Q862" i="4"/>
  <c r="C862" i="4"/>
  <c r="B862" i="4"/>
  <c r="A862" i="4"/>
  <c r="Q540" i="4"/>
  <c r="C540" i="4"/>
  <c r="B540" i="4"/>
  <c r="A540" i="4"/>
  <c r="Q458" i="4"/>
  <c r="C458" i="4"/>
  <c r="B458" i="4"/>
  <c r="A458" i="4"/>
  <c r="Q589" i="4"/>
  <c r="C589" i="4"/>
  <c r="B589" i="4"/>
  <c r="A589" i="4"/>
  <c r="Q520" i="4"/>
  <c r="C520" i="4"/>
  <c r="B520" i="4"/>
  <c r="A520" i="4"/>
  <c r="Q941" i="4"/>
  <c r="C941" i="4"/>
  <c r="B941" i="4"/>
  <c r="A941" i="4"/>
  <c r="Q940" i="4"/>
  <c r="C940" i="4"/>
  <c r="B940" i="4"/>
  <c r="A940" i="4"/>
  <c r="Q939" i="4"/>
  <c r="C939" i="4"/>
  <c r="B939" i="4"/>
  <c r="A939" i="4"/>
  <c r="Q236" i="4"/>
  <c r="C236" i="4"/>
  <c r="B236" i="4"/>
  <c r="A236" i="4"/>
  <c r="Q235" i="4"/>
  <c r="C235" i="4"/>
  <c r="B235" i="4"/>
  <c r="A235" i="4"/>
  <c r="Q598" i="4"/>
  <c r="C598" i="4"/>
  <c r="B598" i="4"/>
  <c r="A598" i="4"/>
  <c r="Q672" i="4"/>
  <c r="C672" i="4"/>
  <c r="B672" i="4"/>
  <c r="A672" i="4"/>
  <c r="Q521" i="4"/>
  <c r="C521" i="4"/>
  <c r="B521" i="4"/>
  <c r="A521" i="4"/>
  <c r="Q299" i="4"/>
  <c r="C299" i="4"/>
  <c r="B299" i="4"/>
  <c r="A299" i="4"/>
  <c r="Q94" i="4"/>
  <c r="C94" i="4"/>
  <c r="B94" i="4"/>
  <c r="A94" i="4"/>
  <c r="Q282" i="4"/>
  <c r="C282" i="4"/>
  <c r="B282" i="4"/>
  <c r="A282" i="4"/>
  <c r="Q894" i="4"/>
  <c r="C894" i="4"/>
  <c r="B894" i="4"/>
  <c r="A894" i="4"/>
  <c r="Q893" i="4"/>
  <c r="C893" i="4"/>
  <c r="B893" i="4"/>
  <c r="A893" i="4"/>
  <c r="Q892" i="4"/>
  <c r="C892" i="4"/>
  <c r="B892" i="4"/>
  <c r="A892" i="4"/>
  <c r="Q1216" i="4"/>
  <c r="C1216" i="4"/>
  <c r="B1216" i="4"/>
  <c r="A1216" i="4"/>
  <c r="Q1215" i="4"/>
  <c r="C1215" i="4"/>
  <c r="B1215" i="4"/>
  <c r="A1215" i="4"/>
  <c r="Q15" i="4"/>
  <c r="C15" i="4"/>
  <c r="B15" i="4"/>
  <c r="A15" i="4"/>
  <c r="Q14" i="4"/>
  <c r="C14" i="4"/>
  <c r="B14" i="4"/>
  <c r="A14" i="4"/>
  <c r="Q751" i="4"/>
  <c r="C751" i="4"/>
  <c r="B751" i="4"/>
  <c r="A751" i="4"/>
  <c r="Q661" i="4"/>
  <c r="C661" i="4"/>
  <c r="B661" i="4"/>
  <c r="A661" i="4"/>
  <c r="Q1082" i="4"/>
  <c r="C1082" i="4"/>
  <c r="B1082" i="4"/>
  <c r="A1082" i="4"/>
  <c r="Q1081" i="4"/>
  <c r="C1081" i="4"/>
  <c r="B1081" i="4"/>
  <c r="A1081" i="4"/>
  <c r="Q492" i="4"/>
  <c r="C492" i="4"/>
  <c r="B492" i="4"/>
  <c r="A492" i="4"/>
  <c r="Q1113" i="4"/>
  <c r="C1113" i="4"/>
  <c r="B1113" i="4"/>
  <c r="A1113" i="4"/>
  <c r="Q1105" i="4"/>
  <c r="C1105" i="4"/>
  <c r="B1105" i="4"/>
  <c r="A1105" i="4"/>
  <c r="Q1078" i="4"/>
  <c r="C1078" i="4"/>
  <c r="B1078" i="4"/>
  <c r="A1078" i="4"/>
  <c r="Q1077" i="4"/>
  <c r="C1077" i="4"/>
  <c r="B1077" i="4"/>
  <c r="A1077" i="4"/>
  <c r="Q277" i="4"/>
  <c r="C277" i="4"/>
  <c r="B277" i="4"/>
  <c r="A277" i="4"/>
  <c r="Q539" i="4"/>
  <c r="C539" i="4"/>
  <c r="B539" i="4"/>
  <c r="A539" i="4"/>
  <c r="Q532" i="4"/>
  <c r="C532" i="4"/>
  <c r="B532" i="4"/>
  <c r="A532" i="4"/>
  <c r="Q531" i="4"/>
  <c r="C531" i="4"/>
  <c r="B531" i="4"/>
  <c r="A531" i="4"/>
  <c r="Q424" i="4"/>
  <c r="C424" i="4"/>
  <c r="B424" i="4"/>
  <c r="A424" i="4"/>
  <c r="Q1136" i="4"/>
  <c r="C1136" i="4"/>
  <c r="B1136" i="4"/>
  <c r="A1136" i="4"/>
  <c r="Q132" i="4"/>
  <c r="C132" i="4"/>
  <c r="B132" i="4"/>
  <c r="A132" i="4"/>
  <c r="Q585" i="4"/>
  <c r="C585" i="4"/>
  <c r="B585" i="4"/>
  <c r="A585" i="4"/>
  <c r="Q549" i="4"/>
  <c r="C549" i="4"/>
  <c r="B549" i="4"/>
  <c r="A549" i="4"/>
  <c r="Q548" i="4"/>
  <c r="C548" i="4"/>
  <c r="B548" i="4"/>
  <c r="A548" i="4"/>
  <c r="Q272" i="4"/>
  <c r="C272" i="4"/>
  <c r="B272" i="4"/>
  <c r="A272" i="4"/>
  <c r="Q1204" i="4"/>
  <c r="C1204" i="4"/>
  <c r="B1204" i="4"/>
  <c r="A1204" i="4"/>
  <c r="Q1203" i="4"/>
  <c r="C1203" i="4"/>
  <c r="B1203" i="4"/>
  <c r="A1203" i="4"/>
  <c r="Q1202" i="4"/>
  <c r="C1202" i="4"/>
  <c r="B1202" i="4"/>
  <c r="A1202" i="4"/>
  <c r="Q71" i="4"/>
  <c r="C71" i="4"/>
  <c r="B71" i="4"/>
  <c r="A71" i="4"/>
  <c r="Q820" i="4"/>
  <c r="C820" i="4"/>
  <c r="B820" i="4"/>
  <c r="A820" i="4"/>
  <c r="Q819" i="4"/>
  <c r="C819" i="4"/>
  <c r="B819" i="4"/>
  <c r="A819" i="4"/>
  <c r="Q801" i="4"/>
  <c r="C801" i="4"/>
  <c r="B801" i="4"/>
  <c r="A801" i="4"/>
  <c r="Q648" i="4"/>
  <c r="C648" i="4"/>
  <c r="B648" i="4"/>
  <c r="A648" i="4"/>
  <c r="Q810" i="4"/>
  <c r="C810" i="4"/>
  <c r="B810" i="4"/>
  <c r="A810" i="4"/>
  <c r="Q1053" i="4"/>
  <c r="C1053" i="4"/>
  <c r="B1053" i="4"/>
  <c r="A1053" i="4"/>
  <c r="Q1007" i="4"/>
  <c r="C1007" i="4"/>
  <c r="B1007" i="4"/>
  <c r="A1007" i="4"/>
  <c r="Q1006" i="4"/>
  <c r="C1006" i="4"/>
  <c r="B1006" i="4"/>
  <c r="A1006" i="4"/>
  <c r="Q802" i="4"/>
  <c r="C802" i="4"/>
  <c r="B802" i="4"/>
  <c r="A802" i="4"/>
  <c r="Q1076" i="4"/>
  <c r="C1076" i="4"/>
  <c r="B1076" i="4"/>
  <c r="A1076" i="4"/>
  <c r="Q633" i="4"/>
  <c r="C633" i="4"/>
  <c r="B633" i="4"/>
  <c r="A633" i="4"/>
  <c r="Q1120" i="4"/>
  <c r="C1120" i="4"/>
  <c r="B1120" i="4"/>
  <c r="A1120" i="4"/>
  <c r="Q750" i="4"/>
  <c r="C750" i="4"/>
  <c r="B750" i="4"/>
  <c r="A750" i="4"/>
  <c r="Q1365" i="4"/>
  <c r="C1365" i="4"/>
  <c r="B1365" i="4"/>
  <c r="A1365" i="4"/>
  <c r="Q1364" i="4"/>
  <c r="C1364" i="4"/>
  <c r="B1364" i="4"/>
  <c r="A1364" i="4"/>
  <c r="Q1363" i="4"/>
  <c r="C1363" i="4"/>
  <c r="B1363" i="4"/>
  <c r="A1363" i="4"/>
  <c r="Q1362" i="4"/>
  <c r="C1362" i="4"/>
  <c r="B1362" i="4"/>
  <c r="A1362" i="4"/>
  <c r="Q1361" i="4"/>
  <c r="C1361" i="4"/>
  <c r="B1361" i="4"/>
  <c r="A1361" i="4"/>
  <c r="Q927" i="4"/>
  <c r="C927" i="4"/>
  <c r="B927" i="4"/>
  <c r="A927" i="4"/>
  <c r="Q771" i="4"/>
  <c r="C771" i="4"/>
  <c r="B771" i="4"/>
  <c r="A771" i="4"/>
  <c r="Q770" i="4"/>
  <c r="C770" i="4"/>
  <c r="B770" i="4"/>
  <c r="A770" i="4"/>
  <c r="Q357" i="4"/>
  <c r="C357" i="4"/>
  <c r="B357" i="4"/>
  <c r="A357" i="4"/>
  <c r="Q356" i="4"/>
  <c r="C356" i="4"/>
  <c r="B356" i="4"/>
  <c r="A356" i="4"/>
  <c r="Q1189" i="4"/>
  <c r="C1189" i="4"/>
  <c r="B1189" i="4"/>
  <c r="A1189" i="4"/>
  <c r="Q773" i="4"/>
  <c r="C773" i="4"/>
  <c r="B773" i="4"/>
  <c r="A773" i="4"/>
  <c r="Q287" i="4"/>
  <c r="C287" i="4"/>
  <c r="B287" i="4"/>
  <c r="A287" i="4"/>
  <c r="Q234" i="4"/>
  <c r="C234" i="4"/>
  <c r="B234" i="4"/>
  <c r="A234" i="4"/>
  <c r="Q992" i="4"/>
  <c r="C992" i="4"/>
  <c r="B992" i="4"/>
  <c r="A992" i="4"/>
  <c r="Q766" i="4"/>
  <c r="C766" i="4"/>
  <c r="B766" i="4"/>
  <c r="A766" i="4"/>
  <c r="Q281" i="4"/>
  <c r="C281" i="4"/>
  <c r="B281" i="4"/>
  <c r="A281" i="4"/>
  <c r="Q280" i="4"/>
  <c r="C280" i="4"/>
  <c r="B280" i="4"/>
  <c r="A280" i="4"/>
  <c r="Q522" i="4"/>
  <c r="C522" i="4"/>
  <c r="B522" i="4"/>
  <c r="A522" i="4"/>
  <c r="Q502" i="4"/>
  <c r="C502" i="4"/>
  <c r="B502" i="4"/>
  <c r="A502" i="4"/>
  <c r="Q846" i="4"/>
  <c r="C846" i="4"/>
  <c r="B846" i="4"/>
  <c r="A846" i="4"/>
  <c r="Q279" i="4"/>
  <c r="C279" i="4"/>
  <c r="B279" i="4"/>
  <c r="A279" i="4"/>
  <c r="Q658" i="4"/>
  <c r="C658" i="4"/>
  <c r="B658" i="4"/>
  <c r="A658" i="4"/>
  <c r="Q295" i="4"/>
  <c r="C295" i="4"/>
  <c r="B295" i="4"/>
  <c r="A295" i="4"/>
  <c r="Q505" i="4"/>
  <c r="C505" i="4"/>
  <c r="B505" i="4"/>
  <c r="A505" i="4"/>
  <c r="Q293" i="4"/>
  <c r="C293" i="4"/>
  <c r="B293" i="4"/>
  <c r="A293" i="4"/>
  <c r="Q1045" i="4"/>
  <c r="C1045" i="4"/>
  <c r="B1045" i="4"/>
  <c r="A1045" i="4"/>
  <c r="Q1044" i="4"/>
  <c r="C1044" i="4"/>
  <c r="B1044" i="4"/>
  <c r="A1044" i="4"/>
  <c r="Q836" i="4"/>
  <c r="C836" i="4"/>
  <c r="B836" i="4"/>
  <c r="A836" i="4"/>
  <c r="Q663" i="4"/>
  <c r="C663" i="4"/>
  <c r="B663" i="4"/>
  <c r="A663" i="4"/>
  <c r="Q138" i="4"/>
  <c r="C138" i="4"/>
  <c r="B138" i="4"/>
  <c r="A138" i="4"/>
  <c r="Q123" i="4"/>
  <c r="C123" i="4"/>
  <c r="B123" i="4"/>
  <c r="A123" i="4"/>
  <c r="Q845" i="4"/>
  <c r="C845" i="4"/>
  <c r="B845" i="4"/>
  <c r="A845" i="4"/>
  <c r="Q1130" i="4"/>
  <c r="C1130" i="4"/>
  <c r="B1130" i="4"/>
  <c r="A1130" i="4"/>
  <c r="Q1129" i="4"/>
  <c r="C1129" i="4"/>
  <c r="B1129" i="4"/>
  <c r="A1129" i="4"/>
  <c r="Q713" i="4"/>
  <c r="C713" i="4"/>
  <c r="B713" i="4"/>
  <c r="A713" i="4"/>
  <c r="Q712" i="4"/>
  <c r="C712" i="4"/>
  <c r="B712" i="4"/>
  <c r="A712" i="4"/>
  <c r="Q16" i="4"/>
  <c r="C16" i="4"/>
  <c r="B16" i="4"/>
  <c r="A16" i="4"/>
  <c r="Q1258" i="4"/>
  <c r="C1258" i="4"/>
  <c r="B1258" i="4"/>
  <c r="A1258" i="4"/>
  <c r="Q1257" i="4"/>
  <c r="C1257" i="4"/>
  <c r="B1257" i="4"/>
  <c r="A1257" i="4"/>
  <c r="Q1256" i="4"/>
  <c r="C1256" i="4"/>
  <c r="B1256" i="4"/>
  <c r="A1256" i="4"/>
  <c r="Q1255" i="4"/>
  <c r="C1255" i="4"/>
  <c r="B1255" i="4"/>
  <c r="A1255" i="4"/>
  <c r="Q1222" i="4"/>
  <c r="C1222" i="4"/>
  <c r="B1222" i="4"/>
  <c r="A1222" i="4"/>
  <c r="Q1221" i="4"/>
  <c r="C1221" i="4"/>
  <c r="B1221" i="4"/>
  <c r="A1221" i="4"/>
  <c r="Q288" i="4"/>
  <c r="C288" i="4"/>
  <c r="B288" i="4"/>
  <c r="A288" i="4"/>
  <c r="Q380" i="4"/>
  <c r="C380" i="4"/>
  <c r="B380" i="4"/>
  <c r="A380" i="4"/>
  <c r="Q1355" i="4"/>
  <c r="C1355" i="4"/>
  <c r="B1355" i="4"/>
  <c r="A1355" i="4"/>
  <c r="Q1352" i="4"/>
  <c r="C1352" i="4"/>
  <c r="B1352" i="4"/>
  <c r="A1352" i="4"/>
  <c r="Q381" i="4"/>
  <c r="C381" i="4"/>
  <c r="B381" i="4"/>
  <c r="A381" i="4"/>
  <c r="Q139" i="4"/>
  <c r="C139" i="4"/>
  <c r="B139" i="4"/>
  <c r="A139" i="4"/>
  <c r="Q1139" i="4"/>
  <c r="C1139" i="4"/>
  <c r="B1139" i="4"/>
  <c r="A1139" i="4"/>
  <c r="Q622" i="4"/>
  <c r="C622" i="4"/>
  <c r="B622" i="4"/>
  <c r="A622" i="4"/>
  <c r="Q613" i="4"/>
  <c r="C613" i="4"/>
  <c r="B613" i="4"/>
  <c r="A613" i="4"/>
  <c r="Q736" i="4"/>
  <c r="C736" i="4"/>
  <c r="B736" i="4"/>
  <c r="A736" i="4"/>
  <c r="Q176" i="4"/>
  <c r="C176" i="4"/>
  <c r="B176" i="4"/>
  <c r="A176" i="4"/>
  <c r="Q604" i="4"/>
  <c r="C604" i="4"/>
  <c r="B604" i="4"/>
  <c r="A604" i="4"/>
  <c r="Q535" i="4"/>
  <c r="C535" i="4"/>
  <c r="B535" i="4"/>
  <c r="A535" i="4"/>
  <c r="Q504" i="4"/>
  <c r="C504" i="4"/>
  <c r="B504" i="4"/>
  <c r="A504" i="4"/>
  <c r="Q78" i="4"/>
  <c r="C78" i="4"/>
  <c r="B78" i="4"/>
  <c r="A78" i="4"/>
  <c r="Q1132" i="4"/>
  <c r="C1132" i="4"/>
  <c r="B1132" i="4"/>
  <c r="A1132" i="4"/>
  <c r="Q824" i="4"/>
  <c r="C824" i="4"/>
  <c r="B824" i="4"/>
  <c r="A824" i="4"/>
  <c r="Q602" i="4"/>
  <c r="C602" i="4"/>
  <c r="B602" i="4"/>
  <c r="A602" i="4"/>
  <c r="Q587" i="4"/>
  <c r="C587" i="4"/>
  <c r="B587" i="4"/>
  <c r="A587" i="4"/>
  <c r="Q143" i="4"/>
  <c r="C143" i="4"/>
  <c r="B143" i="4"/>
  <c r="A143" i="4"/>
  <c r="Q107" i="4"/>
  <c r="C107" i="4"/>
  <c r="B107" i="4"/>
  <c r="A107" i="4"/>
  <c r="Q1392" i="4"/>
  <c r="C1392" i="4"/>
  <c r="B1392" i="4"/>
  <c r="A1392" i="4"/>
  <c r="Q1391" i="4"/>
  <c r="C1391" i="4"/>
  <c r="B1391" i="4"/>
  <c r="A1391" i="4"/>
  <c r="Q1390" i="4"/>
  <c r="C1390" i="4"/>
  <c r="B1390" i="4"/>
  <c r="A1390" i="4"/>
  <c r="Q647" i="4"/>
  <c r="C647" i="4"/>
  <c r="B647" i="4"/>
  <c r="A647" i="4"/>
  <c r="Q543" i="4"/>
  <c r="C543" i="4"/>
  <c r="B543" i="4"/>
  <c r="A543" i="4"/>
  <c r="Q542" i="4"/>
  <c r="C542" i="4"/>
  <c r="B542" i="4"/>
  <c r="A542" i="4"/>
  <c r="Q524" i="4"/>
  <c r="C524" i="4"/>
  <c r="B524" i="4"/>
  <c r="A524" i="4"/>
  <c r="Q730" i="4"/>
  <c r="C730" i="4"/>
  <c r="B730" i="4"/>
  <c r="A730" i="4"/>
  <c r="Q1305" i="4"/>
  <c r="C1305" i="4"/>
  <c r="B1305" i="4"/>
  <c r="A1305" i="4"/>
  <c r="Q1304" i="4"/>
  <c r="C1304" i="4"/>
  <c r="B1304" i="4"/>
  <c r="A1304" i="4"/>
  <c r="Q1303" i="4"/>
  <c r="C1303" i="4"/>
  <c r="B1303" i="4"/>
  <c r="A1303" i="4"/>
  <c r="Q1063" i="4"/>
  <c r="C1063" i="4"/>
  <c r="B1063" i="4"/>
  <c r="A1063" i="4"/>
  <c r="Q1062" i="4"/>
  <c r="C1062" i="4"/>
  <c r="B1062" i="4"/>
  <c r="A1062" i="4"/>
  <c r="Q876" i="4"/>
  <c r="C876" i="4"/>
  <c r="B876" i="4"/>
  <c r="A876" i="4"/>
  <c r="Q662" i="4"/>
  <c r="C662" i="4"/>
  <c r="B662" i="4"/>
  <c r="A662" i="4"/>
  <c r="Q627" i="4"/>
  <c r="C627" i="4"/>
  <c r="B627" i="4"/>
  <c r="A627" i="4"/>
  <c r="Q388" i="4"/>
  <c r="C388" i="4"/>
  <c r="B388" i="4"/>
  <c r="A388" i="4"/>
  <c r="Q1248" i="4"/>
  <c r="C1248" i="4"/>
  <c r="B1248" i="4"/>
  <c r="A1248" i="4"/>
  <c r="Q1162" i="4"/>
  <c r="C1162" i="4"/>
  <c r="B1162" i="4"/>
  <c r="A1162" i="4"/>
  <c r="Q1161" i="4"/>
  <c r="C1161" i="4"/>
  <c r="B1161" i="4"/>
  <c r="A1161" i="4"/>
  <c r="Q306" i="4"/>
  <c r="C306" i="4"/>
  <c r="B306" i="4"/>
  <c r="A306" i="4"/>
  <c r="Q70" i="4"/>
  <c r="C70" i="4"/>
  <c r="B70" i="4"/>
  <c r="A70" i="4"/>
  <c r="Q449" i="4"/>
  <c r="C449" i="4"/>
  <c r="B449" i="4"/>
  <c r="A449" i="4"/>
  <c r="Q1220" i="4"/>
  <c r="C1220" i="4"/>
  <c r="B1220" i="4"/>
  <c r="A1220" i="4"/>
  <c r="Q1219" i="4"/>
  <c r="C1219" i="4"/>
  <c r="B1219" i="4"/>
  <c r="A1219" i="4"/>
  <c r="Q401" i="4"/>
  <c r="C401" i="4"/>
  <c r="B401" i="4"/>
  <c r="A401" i="4"/>
  <c r="Q400" i="4"/>
  <c r="C400" i="4"/>
  <c r="B400" i="4"/>
  <c r="A400" i="4"/>
  <c r="Q1782" i="4"/>
  <c r="C1782" i="4"/>
  <c r="B1782" i="4"/>
  <c r="A1782" i="4"/>
  <c r="Q803" i="4"/>
  <c r="C803" i="4"/>
  <c r="B803" i="4"/>
  <c r="A803" i="4"/>
  <c r="Q463" i="4"/>
  <c r="C463" i="4"/>
  <c r="B463" i="4"/>
  <c r="A463" i="4"/>
  <c r="Q592" i="4"/>
  <c r="C592" i="4"/>
  <c r="B592" i="4"/>
  <c r="A592" i="4"/>
  <c r="Q345" i="4"/>
  <c r="C345" i="4"/>
  <c r="B345" i="4"/>
  <c r="A345" i="4"/>
  <c r="Q938" i="4"/>
  <c r="C938" i="4"/>
  <c r="B938" i="4"/>
  <c r="A938" i="4"/>
  <c r="Q937" i="4"/>
  <c r="C937" i="4"/>
  <c r="B937" i="4"/>
  <c r="A937" i="4"/>
  <c r="Q936" i="4"/>
  <c r="C936" i="4"/>
  <c r="B936" i="4"/>
  <c r="A936" i="4"/>
  <c r="Q546" i="4"/>
  <c r="C546" i="4"/>
  <c r="B546" i="4"/>
  <c r="A546" i="4"/>
  <c r="Q545" i="4"/>
  <c r="C545" i="4"/>
  <c r="B545" i="4"/>
  <c r="A545" i="4"/>
  <c r="Q528" i="4"/>
  <c r="C528" i="4"/>
  <c r="B528" i="4"/>
  <c r="A528" i="4"/>
  <c r="Q527" i="4"/>
  <c r="C527" i="4"/>
  <c r="B527" i="4"/>
  <c r="A527" i="4"/>
  <c r="Q361" i="4"/>
  <c r="C361" i="4"/>
  <c r="B361" i="4"/>
  <c r="A361" i="4"/>
  <c r="Q99" i="4"/>
  <c r="C99" i="4"/>
  <c r="B99" i="4"/>
  <c r="A99" i="4"/>
  <c r="Q312" i="4"/>
  <c r="C312" i="4"/>
  <c r="B312" i="4"/>
  <c r="A312" i="4"/>
  <c r="Q923" i="4"/>
  <c r="C923" i="4"/>
  <c r="B923" i="4"/>
  <c r="A923" i="4"/>
  <c r="Q922" i="4"/>
  <c r="C922" i="4"/>
  <c r="B922" i="4"/>
  <c r="A922" i="4"/>
  <c r="Q392" i="4"/>
  <c r="C392" i="4"/>
  <c r="B392" i="4"/>
  <c r="A392" i="4"/>
  <c r="Q122" i="4"/>
  <c r="C122" i="4"/>
  <c r="B122" i="4"/>
  <c r="A122" i="4"/>
  <c r="Q1385" i="4"/>
  <c r="C1385" i="4"/>
  <c r="B1385" i="4"/>
  <c r="A1385" i="4"/>
  <c r="Q1214" i="4"/>
  <c r="C1214" i="4"/>
  <c r="B1214" i="4"/>
  <c r="A1214" i="4"/>
  <c r="Q1213" i="4"/>
  <c r="C1213" i="4"/>
  <c r="B1213" i="4"/>
  <c r="A1213" i="4"/>
  <c r="Q1190" i="4"/>
  <c r="C1190" i="4"/>
  <c r="B1190" i="4"/>
  <c r="A1190" i="4"/>
  <c r="Q1188" i="4"/>
  <c r="C1188" i="4"/>
  <c r="B1188" i="4"/>
  <c r="A1188" i="4"/>
  <c r="Q1187" i="4"/>
  <c r="C1187" i="4"/>
  <c r="B1187" i="4"/>
  <c r="A1187" i="4"/>
  <c r="Q1186" i="4"/>
  <c r="C1186" i="4"/>
  <c r="B1186" i="4"/>
  <c r="A1186" i="4"/>
  <c r="Q1185" i="4"/>
  <c r="C1185" i="4"/>
  <c r="B1185" i="4"/>
  <c r="A1185" i="4"/>
  <c r="Q1184" i="4"/>
  <c r="C1184" i="4"/>
  <c r="B1184" i="4"/>
  <c r="A1184" i="4"/>
  <c r="Q948" i="4"/>
  <c r="C948" i="4"/>
  <c r="B948" i="4"/>
  <c r="A948" i="4"/>
  <c r="Q1112" i="4"/>
  <c r="C1112" i="4"/>
  <c r="B1112" i="4"/>
  <c r="A1112" i="4"/>
  <c r="Q1104" i="4"/>
  <c r="C1104" i="4"/>
  <c r="B1104" i="4"/>
  <c r="A1104" i="4"/>
  <c r="Q757" i="4"/>
  <c r="C757" i="4"/>
  <c r="B757" i="4"/>
  <c r="A757" i="4"/>
  <c r="Q756" i="4"/>
  <c r="C756" i="4"/>
  <c r="B756" i="4"/>
  <c r="A756" i="4"/>
  <c r="Q393" i="4"/>
  <c r="C393" i="4"/>
  <c r="B393" i="4"/>
  <c r="A393" i="4"/>
  <c r="Q523" i="4"/>
  <c r="C523" i="4"/>
  <c r="B523" i="4"/>
  <c r="A523" i="4"/>
  <c r="Q318" i="4"/>
  <c r="C318" i="4"/>
  <c r="B318" i="4"/>
  <c r="A318" i="4"/>
  <c r="Q315" i="4"/>
  <c r="C315" i="4"/>
  <c r="B315" i="4"/>
  <c r="A315" i="4"/>
  <c r="Q769" i="4"/>
  <c r="C769" i="4"/>
  <c r="B769" i="4"/>
  <c r="A769" i="4"/>
  <c r="Q746" i="4"/>
  <c r="C746" i="4"/>
  <c r="B746" i="4"/>
  <c r="A746" i="4"/>
  <c r="Q729" i="4"/>
  <c r="C729" i="4"/>
  <c r="B729" i="4"/>
  <c r="A729" i="4"/>
  <c r="Q581" i="4"/>
  <c r="C581" i="4"/>
  <c r="B581" i="4"/>
  <c r="A581" i="4"/>
  <c r="Q541" i="4"/>
  <c r="C541" i="4"/>
  <c r="B541" i="4"/>
  <c r="A541" i="4"/>
  <c r="Q556" i="4"/>
  <c r="C556" i="4"/>
  <c r="B556" i="4"/>
  <c r="A556" i="4"/>
  <c r="Q679" i="4"/>
  <c r="C679" i="4"/>
  <c r="B679" i="4"/>
  <c r="A679" i="4"/>
  <c r="Q626" i="4"/>
  <c r="C626" i="4"/>
  <c r="B626" i="4"/>
  <c r="A626" i="4"/>
  <c r="Q951" i="4"/>
  <c r="C951" i="4"/>
  <c r="B951" i="4"/>
  <c r="A951" i="4"/>
  <c r="Q121" i="4"/>
  <c r="C121" i="4"/>
  <c r="B121" i="4"/>
  <c r="A121" i="4"/>
  <c r="Q1775" i="4"/>
  <c r="C1775" i="4"/>
  <c r="B1775" i="4"/>
  <c r="A1775" i="4"/>
  <c r="Q1333" i="4"/>
  <c r="C1333" i="4"/>
  <c r="B1333" i="4"/>
  <c r="A1333" i="4"/>
  <c r="Q427" i="4"/>
  <c r="C427" i="4"/>
  <c r="B427" i="4"/>
  <c r="A427" i="4"/>
  <c r="Q379" i="4"/>
  <c r="C379" i="4"/>
  <c r="B379" i="4"/>
  <c r="A379" i="4"/>
  <c r="Q573" i="4"/>
  <c r="C573" i="4"/>
  <c r="B573" i="4"/>
  <c r="A573" i="4"/>
  <c r="Q572" i="4"/>
  <c r="C572" i="4"/>
  <c r="B572" i="4"/>
  <c r="A572" i="4"/>
  <c r="Q445" i="4"/>
  <c r="C445" i="4"/>
  <c r="B445" i="4"/>
  <c r="A445" i="4"/>
  <c r="Q671" i="4"/>
  <c r="C671" i="4"/>
  <c r="B671" i="4"/>
  <c r="A671" i="4"/>
  <c r="Q412" i="4"/>
  <c r="C412" i="4"/>
  <c r="B412" i="4"/>
  <c r="A412" i="4"/>
  <c r="Q77" i="4"/>
  <c r="C77" i="4"/>
  <c r="B77" i="4"/>
  <c r="A77" i="4"/>
  <c r="Q363" i="4"/>
  <c r="C363" i="4"/>
  <c r="B363" i="4"/>
  <c r="A363" i="4"/>
  <c r="Q519" i="4"/>
  <c r="C519" i="4"/>
  <c r="B519" i="4"/>
  <c r="A519" i="4"/>
  <c r="Q233" i="4"/>
  <c r="C233" i="4"/>
  <c r="B233" i="4"/>
  <c r="A233" i="4"/>
  <c r="Q916" i="4"/>
  <c r="C916" i="4"/>
  <c r="B916" i="4"/>
  <c r="A916" i="4"/>
  <c r="Q915" i="4"/>
  <c r="C915" i="4"/>
  <c r="B915" i="4"/>
  <c r="A915" i="4"/>
  <c r="Q764" i="4"/>
  <c r="C764" i="4"/>
  <c r="B764" i="4"/>
  <c r="A764" i="4"/>
  <c r="Q763" i="4"/>
  <c r="C763" i="4"/>
  <c r="B763" i="4"/>
  <c r="A763" i="4"/>
  <c r="Q565" i="4"/>
  <c r="C565" i="4"/>
  <c r="B565" i="4"/>
  <c r="A565" i="4"/>
  <c r="Q530" i="4"/>
  <c r="C530" i="4"/>
  <c r="B530" i="4"/>
  <c r="A530" i="4"/>
  <c r="Q377" i="4"/>
  <c r="C377" i="4"/>
  <c r="B377" i="4"/>
  <c r="A377" i="4"/>
  <c r="Q344" i="4"/>
  <c r="C344" i="4"/>
  <c r="B344" i="4"/>
  <c r="A344" i="4"/>
  <c r="Q343" i="4"/>
  <c r="C343" i="4"/>
  <c r="B343" i="4"/>
  <c r="A343" i="4"/>
  <c r="Q1781" i="4"/>
  <c r="C1781" i="4"/>
  <c r="B1781" i="4"/>
  <c r="A1781" i="4"/>
  <c r="Q1357" i="4"/>
  <c r="C1357" i="4"/>
  <c r="B1357" i="4"/>
  <c r="A1357" i="4"/>
  <c r="Q1356" i="4"/>
  <c r="C1356" i="4"/>
  <c r="B1356" i="4"/>
  <c r="A1356" i="4"/>
  <c r="Q1296" i="4"/>
  <c r="C1296" i="4"/>
  <c r="B1296" i="4"/>
  <c r="A1296" i="4"/>
  <c r="Q1295" i="4"/>
  <c r="C1295" i="4"/>
  <c r="B1295" i="4"/>
  <c r="A1295" i="4"/>
  <c r="Q1294" i="4"/>
  <c r="C1294" i="4"/>
  <c r="B1294" i="4"/>
  <c r="A1294" i="4"/>
  <c r="Q1293" i="4"/>
  <c r="C1293" i="4"/>
  <c r="B1293" i="4"/>
  <c r="A1293" i="4"/>
  <c r="Q1292" i="4"/>
  <c r="C1292" i="4"/>
  <c r="B1292" i="4"/>
  <c r="A1292" i="4"/>
  <c r="Q1291" i="4"/>
  <c r="C1291" i="4"/>
  <c r="B1291" i="4"/>
  <c r="A1291" i="4"/>
  <c r="Q1290" i="4"/>
  <c r="C1290" i="4"/>
  <c r="B1290" i="4"/>
  <c r="A1290" i="4"/>
  <c r="Q897" i="4"/>
  <c r="C897" i="4"/>
  <c r="B897" i="4"/>
  <c r="A897" i="4"/>
  <c r="Q517" i="4"/>
  <c r="C517" i="4"/>
  <c r="B517" i="4"/>
  <c r="A517" i="4"/>
  <c r="Q1373" i="4"/>
  <c r="C1373" i="4"/>
  <c r="B1373" i="4"/>
  <c r="A1373" i="4"/>
  <c r="Q576" i="4"/>
  <c r="C576" i="4"/>
  <c r="B576" i="4"/>
  <c r="A576" i="4"/>
  <c r="Q1201" i="4"/>
  <c r="C1201" i="4"/>
  <c r="B1201" i="4"/>
  <c r="A1201" i="4"/>
  <c r="Q1200" i="4"/>
  <c r="C1200" i="4"/>
  <c r="B1200" i="4"/>
  <c r="A1200" i="4"/>
  <c r="Q1199" i="4"/>
  <c r="C1199" i="4"/>
  <c r="B1199" i="4"/>
  <c r="A1199" i="4"/>
  <c r="Q1198" i="4"/>
  <c r="C1198" i="4"/>
  <c r="B1198" i="4"/>
  <c r="A1198" i="4"/>
  <c r="Q947" i="4"/>
  <c r="C947" i="4"/>
  <c r="B947" i="4"/>
  <c r="A947" i="4"/>
  <c r="Q945" i="4"/>
  <c r="C945" i="4"/>
  <c r="B945" i="4"/>
  <c r="A945" i="4"/>
  <c r="Q518" i="4"/>
  <c r="C518" i="4"/>
  <c r="B518" i="4"/>
  <c r="A518" i="4"/>
  <c r="Q390" i="4"/>
  <c r="C390" i="4"/>
  <c r="B390" i="4"/>
  <c r="A390" i="4"/>
  <c r="Q229" i="4"/>
  <c r="C229" i="4"/>
  <c r="B229" i="4"/>
  <c r="A229" i="4"/>
  <c r="Q1331" i="4"/>
  <c r="C1331" i="4"/>
  <c r="B1331" i="4"/>
  <c r="A1331" i="4"/>
  <c r="Q917" i="4"/>
  <c r="C917" i="4"/>
  <c r="B917" i="4"/>
  <c r="A917" i="4"/>
  <c r="Q914" i="4"/>
  <c r="C914" i="4"/>
  <c r="B914" i="4"/>
  <c r="A914" i="4"/>
  <c r="Q664" i="4"/>
  <c r="C664" i="4"/>
  <c r="B664" i="4"/>
  <c r="A664" i="4"/>
  <c r="Q529" i="4"/>
  <c r="C529" i="4"/>
  <c r="B529" i="4"/>
  <c r="A529" i="4"/>
  <c r="Q496" i="4"/>
  <c r="C496" i="4"/>
  <c r="B496" i="4"/>
  <c r="A496" i="4"/>
  <c r="Q718" i="4"/>
  <c r="C718" i="4"/>
  <c r="B718" i="4"/>
  <c r="A718" i="4"/>
  <c r="Q614" i="4"/>
  <c r="C614" i="4"/>
  <c r="B614" i="4"/>
  <c r="A614" i="4"/>
  <c r="Q1776" i="4"/>
  <c r="C1776" i="4"/>
  <c r="B1776" i="4"/>
  <c r="A1776" i="4"/>
  <c r="Q709" i="4"/>
  <c r="C709" i="4"/>
  <c r="B709" i="4"/>
  <c r="A709" i="4"/>
  <c r="Q678" i="4"/>
  <c r="C678" i="4"/>
  <c r="B678" i="4"/>
  <c r="A678" i="4"/>
  <c r="Q231" i="4"/>
  <c r="C231" i="4"/>
  <c r="B231" i="4"/>
  <c r="A231" i="4"/>
  <c r="Q1337" i="4"/>
  <c r="C1337" i="4"/>
  <c r="B1337" i="4"/>
  <c r="A1337" i="4"/>
  <c r="Q1336" i="4"/>
  <c r="C1336" i="4"/>
  <c r="B1336" i="4"/>
  <c r="A1336" i="4"/>
  <c r="Q1335" i="4"/>
  <c r="C1335" i="4"/>
  <c r="B1335" i="4"/>
  <c r="A1335" i="4"/>
  <c r="Q643" i="4"/>
  <c r="C643" i="4"/>
  <c r="B643" i="4"/>
  <c r="A643" i="4"/>
  <c r="Q1262" i="4"/>
  <c r="C1262" i="4"/>
  <c r="B1262" i="4"/>
  <c r="A1262" i="4"/>
  <c r="Q1261" i="4"/>
  <c r="C1261" i="4"/>
  <c r="B1261" i="4"/>
  <c r="A1261" i="4"/>
  <c r="Q451" i="4"/>
  <c r="C451" i="4"/>
  <c r="B451" i="4"/>
  <c r="A451" i="4"/>
  <c r="Q450" i="4"/>
  <c r="C450" i="4"/>
  <c r="B450" i="4"/>
  <c r="A450" i="4"/>
  <c r="Q498" i="4"/>
  <c r="C498" i="4"/>
  <c r="B498" i="4"/>
  <c r="A498" i="4"/>
  <c r="Q383" i="4"/>
  <c r="C383" i="4"/>
  <c r="B383" i="4"/>
  <c r="A383" i="4"/>
  <c r="Q251" i="4"/>
  <c r="C251" i="4"/>
  <c r="B251" i="4"/>
  <c r="A251" i="4"/>
  <c r="Q639" i="4"/>
  <c r="C639" i="4"/>
  <c r="B639" i="4"/>
  <c r="A639" i="4"/>
  <c r="Q638" i="4"/>
  <c r="C638" i="4"/>
  <c r="B638" i="4"/>
  <c r="A638" i="4"/>
  <c r="Q431" i="4"/>
  <c r="C431" i="4"/>
  <c r="B431" i="4"/>
  <c r="A431" i="4"/>
  <c r="Q430" i="4"/>
  <c r="C430" i="4"/>
  <c r="B430" i="4"/>
  <c r="A430" i="4"/>
  <c r="Q409" i="4"/>
  <c r="C409" i="4"/>
  <c r="B409" i="4"/>
  <c r="A409" i="4"/>
  <c r="Q491" i="4"/>
  <c r="C491" i="4"/>
  <c r="B491" i="4"/>
  <c r="A491" i="4"/>
  <c r="Q490" i="4"/>
  <c r="C490" i="4"/>
  <c r="B490" i="4"/>
  <c r="A490" i="4"/>
  <c r="Q489" i="4"/>
  <c r="C489" i="4"/>
  <c r="B489" i="4"/>
  <c r="A489" i="4"/>
  <c r="Q488" i="4"/>
  <c r="C488" i="4"/>
  <c r="B488" i="4"/>
  <c r="A488" i="4"/>
  <c r="Q487" i="4"/>
  <c r="C487" i="4"/>
  <c r="B487" i="4"/>
  <c r="A487" i="4"/>
  <c r="Q486" i="4"/>
  <c r="C486" i="4"/>
  <c r="B486" i="4"/>
  <c r="A486" i="4"/>
  <c r="Q152" i="4"/>
  <c r="C152" i="4"/>
  <c r="B152" i="4"/>
  <c r="A152" i="4"/>
  <c r="Q74" i="4"/>
  <c r="C74" i="4"/>
  <c r="B74" i="4"/>
  <c r="A74" i="4"/>
  <c r="Q1372" i="4"/>
  <c r="C1372" i="4"/>
  <c r="B1372" i="4"/>
  <c r="A1372" i="4"/>
  <c r="Q1371" i="4"/>
  <c r="C1371" i="4"/>
  <c r="B1371" i="4"/>
  <c r="A1371" i="4"/>
  <c r="Q1370" i="4"/>
  <c r="C1370" i="4"/>
  <c r="B1370" i="4"/>
  <c r="A1370" i="4"/>
  <c r="Q1329" i="4"/>
  <c r="C1329" i="4"/>
  <c r="B1329" i="4"/>
  <c r="A1329" i="4"/>
  <c r="Q636" i="4"/>
  <c r="C636" i="4"/>
  <c r="B636" i="4"/>
  <c r="A636" i="4"/>
  <c r="Q847" i="4"/>
  <c r="C847" i="4"/>
  <c r="B847" i="4"/>
  <c r="A847" i="4"/>
  <c r="Q1330" i="4"/>
  <c r="C1330" i="4"/>
  <c r="B1330" i="4"/>
  <c r="A1330" i="4"/>
  <c r="Q447" i="4"/>
  <c r="C447" i="4"/>
  <c r="B447" i="4"/>
  <c r="A447" i="4"/>
  <c r="Q446" i="4"/>
  <c r="C446" i="4"/>
  <c r="B446" i="4"/>
  <c r="A446" i="4"/>
  <c r="Q1042" i="4"/>
  <c r="C1042" i="4"/>
  <c r="B1042" i="4"/>
  <c r="A1042" i="4"/>
  <c r="Q328" i="4"/>
  <c r="C328" i="4"/>
  <c r="B328" i="4"/>
  <c r="A328" i="4"/>
  <c r="Q47" i="4"/>
  <c r="C47" i="4"/>
  <c r="B47" i="4"/>
  <c r="A47" i="4"/>
  <c r="Q1228" i="4"/>
  <c r="C1228" i="4"/>
  <c r="B1228" i="4"/>
  <c r="A1228" i="4"/>
  <c r="Q1083" i="4"/>
  <c r="C1083" i="4"/>
  <c r="B1083" i="4"/>
  <c r="A1083" i="4"/>
  <c r="Q686" i="4"/>
  <c r="C686" i="4"/>
  <c r="B686" i="4"/>
  <c r="A686" i="4"/>
  <c r="Q634" i="4"/>
  <c r="C634" i="4"/>
  <c r="B634" i="4"/>
  <c r="A634" i="4"/>
  <c r="Q435" i="4"/>
  <c r="C435" i="4"/>
  <c r="B435" i="4"/>
  <c r="A435" i="4"/>
  <c r="Q385" i="4"/>
  <c r="C385" i="4"/>
  <c r="B385" i="4"/>
  <c r="A385" i="4"/>
  <c r="Q384" i="4"/>
  <c r="C384" i="4"/>
  <c r="B384" i="4"/>
  <c r="A384" i="4"/>
  <c r="Q311" i="4"/>
  <c r="C311" i="4"/>
  <c r="B311" i="4"/>
  <c r="A311" i="4"/>
  <c r="Q44" i="4"/>
  <c r="C44" i="4"/>
  <c r="B44" i="4"/>
  <c r="A44" i="4"/>
  <c r="Q5" i="4"/>
  <c r="C5" i="4"/>
  <c r="B5" i="4"/>
  <c r="A5" i="4"/>
  <c r="Q4" i="4"/>
  <c r="C4" i="4"/>
  <c r="B4" i="4"/>
  <c r="A4" i="4"/>
  <c r="Q1263" i="4"/>
  <c r="C1263" i="4"/>
  <c r="B1263" i="4"/>
  <c r="A1263" i="4"/>
  <c r="Q737" i="4"/>
  <c r="C737" i="4"/>
  <c r="B737" i="4"/>
  <c r="A737" i="4"/>
  <c r="Q1051" i="4"/>
  <c r="C1051" i="4"/>
  <c r="B1051" i="4"/>
  <c r="A1051" i="4"/>
  <c r="Q1003" i="4"/>
  <c r="C1003" i="4"/>
  <c r="B1003" i="4"/>
  <c r="A1003" i="4"/>
  <c r="Q1002" i="4"/>
  <c r="C1002" i="4"/>
  <c r="B1002" i="4"/>
  <c r="A1002" i="4"/>
  <c r="Q913" i="4"/>
  <c r="C913" i="4"/>
  <c r="B913" i="4"/>
  <c r="A913" i="4"/>
  <c r="Q534" i="4"/>
  <c r="C534" i="4"/>
  <c r="B534" i="4"/>
  <c r="A534" i="4"/>
  <c r="Q27" i="4"/>
  <c r="C27" i="4"/>
  <c r="B27" i="4"/>
  <c r="A27" i="4"/>
  <c r="Q1149" i="4"/>
  <c r="C1149" i="4"/>
  <c r="B1149" i="4"/>
  <c r="A1149" i="4"/>
  <c r="Q1148" i="4"/>
  <c r="C1148" i="4"/>
  <c r="B1148" i="4"/>
  <c r="A1148" i="4"/>
  <c r="Q809" i="4"/>
  <c r="C809" i="4"/>
  <c r="B809" i="4"/>
  <c r="A809" i="4"/>
  <c r="Q808" i="4"/>
  <c r="C808" i="4"/>
  <c r="B808" i="4"/>
  <c r="A808" i="4"/>
  <c r="Q807" i="4"/>
  <c r="C807" i="4"/>
  <c r="B807" i="4"/>
  <c r="A807" i="4"/>
  <c r="Q955" i="4"/>
  <c r="C955" i="4"/>
  <c r="B955" i="4"/>
  <c r="A955" i="4"/>
  <c r="Q954" i="4"/>
  <c r="C954" i="4"/>
  <c r="B954" i="4"/>
  <c r="A954" i="4"/>
  <c r="Q434" i="4"/>
  <c r="C434" i="4"/>
  <c r="B434" i="4"/>
  <c r="A434" i="4"/>
  <c r="Q1338" i="4"/>
  <c r="C1338" i="4"/>
  <c r="B1338" i="4"/>
  <c r="A1338" i="4"/>
  <c r="Q1183" i="4"/>
  <c r="C1183" i="4"/>
  <c r="B1183" i="4"/>
  <c r="A1183" i="4"/>
  <c r="Q1137" i="4"/>
  <c r="C1137" i="4"/>
  <c r="B1137" i="4"/>
  <c r="A1137" i="4"/>
  <c r="Q646" i="4"/>
  <c r="C646" i="4"/>
  <c r="B646" i="4"/>
  <c r="A646" i="4"/>
  <c r="Q575" i="4"/>
  <c r="C575" i="4"/>
  <c r="B575" i="4"/>
  <c r="A575" i="4"/>
  <c r="Q48" i="4"/>
  <c r="C48" i="4"/>
  <c r="B48" i="4"/>
  <c r="A48" i="4"/>
  <c r="Q36" i="4"/>
  <c r="C36" i="4"/>
  <c r="B36" i="4"/>
  <c r="A36" i="4"/>
  <c r="Q35" i="4"/>
  <c r="C35" i="4"/>
  <c r="B35" i="4"/>
  <c r="A35" i="4"/>
  <c r="Q1138" i="4"/>
  <c r="C1138" i="4"/>
  <c r="B1138" i="4"/>
  <c r="A1138" i="4"/>
  <c r="Q437" i="4"/>
  <c r="C437" i="4"/>
  <c r="B437" i="4"/>
  <c r="A437" i="4"/>
  <c r="Q378" i="4"/>
  <c r="C378" i="4"/>
  <c r="B378" i="4"/>
  <c r="A378" i="4"/>
  <c r="Q1135" i="4"/>
  <c r="C1135" i="4"/>
  <c r="B1135" i="4"/>
  <c r="A1135" i="4"/>
  <c r="Q307" i="4"/>
  <c r="C307" i="4"/>
  <c r="B307" i="4"/>
  <c r="A307" i="4"/>
  <c r="Q305" i="4"/>
  <c r="C305" i="4"/>
  <c r="B305" i="4"/>
  <c r="A305" i="4"/>
  <c r="Q304" i="4"/>
  <c r="C304" i="4"/>
  <c r="B304" i="4"/>
  <c r="A304" i="4"/>
  <c r="Q294" i="4"/>
  <c r="C294" i="4"/>
  <c r="B294" i="4"/>
  <c r="A294" i="4"/>
  <c r="Q240" i="4"/>
  <c r="C240" i="4"/>
  <c r="B240" i="4"/>
  <c r="A240" i="4"/>
  <c r="Q232" i="4"/>
  <c r="C232" i="4"/>
  <c r="B232" i="4"/>
  <c r="A232" i="4"/>
  <c r="Q1193" i="4"/>
  <c r="C1193" i="4"/>
  <c r="B1193" i="4"/>
  <c r="A1193" i="4"/>
  <c r="Q612" i="4"/>
  <c r="C612" i="4"/>
  <c r="B612" i="4"/>
  <c r="A612" i="4"/>
  <c r="Q1234" i="4"/>
  <c r="C1234" i="4"/>
  <c r="B1234" i="4"/>
  <c r="A1234" i="4"/>
  <c r="Q1233" i="4"/>
  <c r="C1233" i="4"/>
  <c r="B1233" i="4"/>
  <c r="A1233" i="4"/>
  <c r="Q1232" i="4"/>
  <c r="C1232" i="4"/>
  <c r="B1232" i="4"/>
  <c r="A1232" i="4"/>
  <c r="Q1231" i="4"/>
  <c r="C1231" i="4"/>
  <c r="B1231" i="4"/>
  <c r="A1231" i="4"/>
  <c r="Q1052" i="4"/>
  <c r="C1052" i="4"/>
  <c r="B1052" i="4"/>
  <c r="A1052" i="4"/>
  <c r="Q1043" i="4"/>
  <c r="C1043" i="4"/>
  <c r="B1043" i="4"/>
  <c r="A1043" i="4"/>
  <c r="Q1011" i="4"/>
  <c r="C1011" i="4"/>
  <c r="B1011" i="4"/>
  <c r="A1011" i="4"/>
  <c r="Q1010" i="4"/>
  <c r="C1010" i="4"/>
  <c r="B1010" i="4"/>
  <c r="A1010" i="4"/>
  <c r="Q1005" i="4"/>
  <c r="C1005" i="4"/>
  <c r="B1005" i="4"/>
  <c r="A1005" i="4"/>
  <c r="Q1004" i="4"/>
  <c r="C1004" i="4"/>
  <c r="B1004" i="4"/>
  <c r="A1004" i="4"/>
  <c r="Q583" i="4"/>
  <c r="C583" i="4"/>
  <c r="B583" i="4"/>
  <c r="A583" i="4"/>
  <c r="Q303" i="4"/>
  <c r="C303" i="4"/>
  <c r="B303" i="4"/>
  <c r="A303" i="4"/>
  <c r="Q302" i="4"/>
  <c r="C302" i="4"/>
  <c r="B302" i="4"/>
  <c r="A302" i="4"/>
  <c r="Q1380" i="4"/>
  <c r="C1380" i="4"/>
  <c r="B1380" i="4"/>
  <c r="A1380" i="4"/>
  <c r="Q1180" i="4"/>
  <c r="C1180" i="4"/>
  <c r="B1180" i="4"/>
  <c r="A1180" i="4"/>
  <c r="Q1118" i="4"/>
  <c r="C1118" i="4"/>
  <c r="B1118" i="4"/>
  <c r="A1118" i="4"/>
  <c r="Q1117" i="4"/>
  <c r="C1117" i="4"/>
  <c r="B1117" i="4"/>
  <c r="A1117" i="4"/>
  <c r="Q1111" i="4"/>
  <c r="C1111" i="4"/>
  <c r="B1111" i="4"/>
  <c r="A1111" i="4"/>
  <c r="Q1103" i="4"/>
  <c r="C1103" i="4"/>
  <c r="B1103" i="4"/>
  <c r="A1103" i="4"/>
  <c r="Q1040" i="4"/>
  <c r="C1040" i="4"/>
  <c r="B1040" i="4"/>
  <c r="A1040" i="4"/>
  <c r="Q1039" i="4"/>
  <c r="C1039" i="4"/>
  <c r="B1039" i="4"/>
  <c r="A1039" i="4"/>
  <c r="Q987" i="4"/>
  <c r="C987" i="4"/>
  <c r="B987" i="4"/>
  <c r="A987" i="4"/>
  <c r="Q986" i="4"/>
  <c r="C986" i="4"/>
  <c r="B986" i="4"/>
  <c r="A986" i="4"/>
  <c r="Q768" i="4"/>
  <c r="C768" i="4"/>
  <c r="B768" i="4"/>
  <c r="A768" i="4"/>
  <c r="Q533" i="4"/>
  <c r="C533" i="4"/>
  <c r="B533" i="4"/>
  <c r="A533" i="4"/>
  <c r="Q461" i="4"/>
  <c r="C461" i="4"/>
  <c r="B461" i="4"/>
  <c r="A461" i="4"/>
  <c r="Q767" i="4"/>
  <c r="C767" i="4"/>
  <c r="B767" i="4"/>
  <c r="A767" i="4"/>
  <c r="Q216" i="4"/>
  <c r="C216" i="4"/>
  <c r="B216" i="4"/>
  <c r="A216" i="4"/>
  <c r="Q921" i="4"/>
  <c r="C921" i="4"/>
  <c r="B921" i="4"/>
  <c r="A921" i="4"/>
  <c r="Q860" i="4"/>
  <c r="C860" i="4"/>
  <c r="B860" i="4"/>
  <c r="A860" i="4"/>
  <c r="Q859" i="4"/>
  <c r="C859" i="4"/>
  <c r="B859" i="4"/>
  <c r="A859" i="4"/>
  <c r="Q838" i="4"/>
  <c r="C838" i="4"/>
  <c r="B838" i="4"/>
  <c r="A838" i="4"/>
  <c r="Q720" i="4"/>
  <c r="C720" i="4"/>
  <c r="B720" i="4"/>
  <c r="A720" i="4"/>
  <c r="Q681" i="4"/>
  <c r="C681" i="4"/>
  <c r="B681" i="4"/>
  <c r="A681" i="4"/>
  <c r="Q611" i="4"/>
  <c r="C611" i="4"/>
  <c r="B611" i="4"/>
  <c r="A611" i="4"/>
  <c r="Q497" i="4"/>
  <c r="C497" i="4"/>
  <c r="B497" i="4"/>
  <c r="A497" i="4"/>
  <c r="Q366" i="4"/>
  <c r="C366" i="4"/>
  <c r="B366" i="4"/>
  <c r="A366" i="4"/>
  <c r="Q140" i="4"/>
  <c r="C140" i="4"/>
  <c r="B140" i="4"/>
  <c r="A140" i="4"/>
  <c r="Q69" i="4"/>
  <c r="C69" i="4"/>
  <c r="B69" i="4"/>
  <c r="A69" i="4"/>
  <c r="Q1085" i="4"/>
  <c r="C1085" i="4"/>
  <c r="B1085" i="4"/>
  <c r="A1085" i="4"/>
  <c r="Q708" i="4"/>
  <c r="C708" i="4"/>
  <c r="B708" i="4"/>
  <c r="A708" i="4"/>
  <c r="Q707" i="4"/>
  <c r="C707" i="4"/>
  <c r="B707" i="4"/>
  <c r="A707" i="4"/>
  <c r="Q452" i="4"/>
  <c r="C452" i="4"/>
  <c r="B452" i="4"/>
  <c r="A452" i="4"/>
  <c r="Q317" i="4"/>
  <c r="C317" i="4"/>
  <c r="B317" i="4"/>
  <c r="A317" i="4"/>
  <c r="Q314" i="4"/>
  <c r="C314" i="4"/>
  <c r="B314" i="4"/>
  <c r="A314" i="4"/>
  <c r="Q246" i="4"/>
  <c r="C246" i="4"/>
  <c r="B246" i="4"/>
  <c r="A246" i="4"/>
  <c r="Q149" i="4"/>
  <c r="C149" i="4"/>
  <c r="B149" i="4"/>
  <c r="A149" i="4"/>
  <c r="Q148" i="4"/>
  <c r="C148" i="4"/>
  <c r="B148" i="4"/>
  <c r="A148" i="4"/>
  <c r="Q1119" i="4"/>
  <c r="C1119" i="4"/>
  <c r="B1119" i="4"/>
  <c r="A1119" i="4"/>
  <c r="Q1033" i="4"/>
  <c r="C1033" i="4"/>
  <c r="B1033" i="4"/>
  <c r="A1033" i="4"/>
  <c r="Q666" i="4"/>
  <c r="C666" i="4"/>
  <c r="B666" i="4"/>
  <c r="A666" i="4"/>
  <c r="Q665" i="4"/>
  <c r="C665" i="4"/>
  <c r="B665" i="4"/>
  <c r="A665" i="4"/>
  <c r="Q499" i="4"/>
  <c r="C499" i="4"/>
  <c r="B499" i="4"/>
  <c r="A499" i="4"/>
  <c r="Q1176" i="4"/>
  <c r="C1176" i="4"/>
  <c r="B1176" i="4"/>
  <c r="A1176" i="4"/>
  <c r="Q404" i="4"/>
  <c r="C404" i="4"/>
  <c r="B404" i="4"/>
  <c r="A404" i="4"/>
  <c r="Q1067" i="4"/>
  <c r="C1067" i="4"/>
  <c r="B1067" i="4"/>
  <c r="A1067" i="4"/>
  <c r="Q1066" i="4"/>
  <c r="C1066" i="4"/>
  <c r="B1066" i="4"/>
  <c r="A1066" i="4"/>
  <c r="Q462" i="4"/>
  <c r="C462" i="4"/>
  <c r="B462" i="4"/>
  <c r="A462" i="4"/>
  <c r="Q785" i="4"/>
  <c r="C785" i="4"/>
  <c r="B785" i="4"/>
  <c r="A785" i="4"/>
  <c r="Q783" i="4"/>
  <c r="C783" i="4"/>
  <c r="B783" i="4"/>
  <c r="A783" i="4"/>
  <c r="Q429" i="4"/>
  <c r="C429" i="4"/>
  <c r="B429" i="4"/>
  <c r="A429" i="4"/>
  <c r="Q353" i="4"/>
  <c r="C353" i="4"/>
  <c r="B353" i="4"/>
  <c r="A353" i="4"/>
  <c r="Q352" i="4"/>
  <c r="C352" i="4"/>
  <c r="B352" i="4"/>
  <c r="A352" i="4"/>
  <c r="Q249" i="4"/>
  <c r="C249" i="4"/>
  <c r="B249" i="4"/>
  <c r="A249" i="4"/>
  <c r="Q1302" i="4"/>
  <c r="C1302" i="4"/>
  <c r="B1302" i="4"/>
  <c r="A1302" i="4"/>
  <c r="Q1301" i="4"/>
  <c r="C1301" i="4"/>
  <c r="B1301" i="4"/>
  <c r="A1301" i="4"/>
  <c r="Q1300" i="4"/>
  <c r="C1300" i="4"/>
  <c r="B1300" i="4"/>
  <c r="A1300" i="4"/>
  <c r="Q837" i="4"/>
  <c r="C837" i="4"/>
  <c r="B837" i="4"/>
  <c r="A837" i="4"/>
  <c r="Q825" i="4"/>
  <c r="C825" i="4"/>
  <c r="B825" i="4"/>
  <c r="A825" i="4"/>
  <c r="Q567" i="4"/>
  <c r="C567" i="4"/>
  <c r="B567" i="4"/>
  <c r="A567" i="4"/>
  <c r="Q442" i="4"/>
  <c r="C442" i="4"/>
  <c r="B442" i="4"/>
  <c r="A442" i="4"/>
  <c r="Q1409" i="4"/>
  <c r="C1409" i="4"/>
  <c r="B1409" i="4"/>
  <c r="A1409" i="4"/>
  <c r="Q1408" i="4"/>
  <c r="C1408" i="4"/>
  <c r="B1408" i="4"/>
  <c r="A1408" i="4"/>
  <c r="Q1407" i="4"/>
  <c r="C1407" i="4"/>
  <c r="B1407" i="4"/>
  <c r="A1407" i="4"/>
  <c r="Q1049" i="4"/>
  <c r="C1049" i="4"/>
  <c r="B1049" i="4"/>
  <c r="A1049" i="4"/>
  <c r="Q1048" i="4"/>
  <c r="C1048" i="4"/>
  <c r="B1048" i="4"/>
  <c r="A1048" i="4"/>
  <c r="Q900" i="4"/>
  <c r="C900" i="4"/>
  <c r="B900" i="4"/>
  <c r="A900" i="4"/>
  <c r="Q899" i="4"/>
  <c r="C899" i="4"/>
  <c r="B899" i="4"/>
  <c r="A899" i="4"/>
  <c r="Q898" i="4"/>
  <c r="C898" i="4"/>
  <c r="B898" i="4"/>
  <c r="A898" i="4"/>
  <c r="Q870" i="4"/>
  <c r="C870" i="4"/>
  <c r="B870" i="4"/>
  <c r="A870" i="4"/>
  <c r="Q869" i="4"/>
  <c r="C869" i="4"/>
  <c r="B869" i="4"/>
  <c r="A869" i="4"/>
  <c r="Q687" i="4"/>
  <c r="C687" i="4"/>
  <c r="B687" i="4"/>
  <c r="A687" i="4"/>
  <c r="Q660" i="4"/>
  <c r="C660" i="4"/>
  <c r="B660" i="4"/>
  <c r="A660" i="4"/>
  <c r="Q659" i="4"/>
  <c r="C659" i="4"/>
  <c r="B659" i="4"/>
  <c r="A659" i="4"/>
  <c r="Q561" i="4"/>
  <c r="C561" i="4"/>
  <c r="B561" i="4"/>
  <c r="A561" i="4"/>
  <c r="Q221" i="4"/>
  <c r="C221" i="4"/>
  <c r="B221" i="4"/>
  <c r="A221" i="4"/>
  <c r="Q183" i="4"/>
  <c r="C183" i="4"/>
  <c r="B183" i="4"/>
  <c r="A183" i="4"/>
  <c r="Q182" i="4"/>
  <c r="C182" i="4"/>
  <c r="B182" i="4"/>
  <c r="A182" i="4"/>
  <c r="Q145" i="4"/>
  <c r="C145" i="4"/>
  <c r="B145" i="4"/>
  <c r="A145" i="4"/>
  <c r="Q788" i="4"/>
  <c r="C788" i="4"/>
  <c r="B788" i="4"/>
  <c r="A788" i="4"/>
  <c r="Q448" i="4"/>
  <c r="C448" i="4"/>
  <c r="B448" i="4"/>
  <c r="A448" i="4"/>
  <c r="Q204" i="4"/>
  <c r="C204" i="4"/>
  <c r="B204" i="4"/>
  <c r="A204" i="4"/>
  <c r="Q106" i="4"/>
  <c r="C106" i="4"/>
  <c r="B106" i="4"/>
  <c r="A106" i="4"/>
  <c r="Q105" i="4"/>
  <c r="C105" i="4"/>
  <c r="B105" i="4"/>
  <c r="A105" i="4"/>
  <c r="Q66" i="4"/>
  <c r="C66" i="4"/>
  <c r="B66" i="4"/>
  <c r="A66" i="4"/>
  <c r="Q1160" i="4"/>
  <c r="C1160" i="4"/>
  <c r="B1160" i="4"/>
  <c r="A1160" i="4"/>
  <c r="Q1159" i="4"/>
  <c r="C1159" i="4"/>
  <c r="B1159" i="4"/>
  <c r="A1159" i="4"/>
  <c r="Q1084" i="4"/>
  <c r="C1084" i="4"/>
  <c r="B1084" i="4"/>
  <c r="A1084" i="4"/>
  <c r="Q415" i="4"/>
  <c r="C415" i="4"/>
  <c r="B415" i="4"/>
  <c r="A415" i="4"/>
  <c r="Q414" i="4"/>
  <c r="C414" i="4"/>
  <c r="B414" i="4"/>
  <c r="A414" i="4"/>
  <c r="Q1127" i="4"/>
  <c r="C1127" i="4"/>
  <c r="B1127" i="4"/>
  <c r="A1127" i="4"/>
  <c r="Q912" i="4"/>
  <c r="C912" i="4"/>
  <c r="B912" i="4"/>
  <c r="A912" i="4"/>
  <c r="Q911" i="4"/>
  <c r="C911" i="4"/>
  <c r="B911" i="4"/>
  <c r="A911" i="4"/>
  <c r="Q866" i="4"/>
  <c r="C866" i="4"/>
  <c r="B866" i="4"/>
  <c r="A866" i="4"/>
  <c r="Q433" i="4"/>
  <c r="C433" i="4"/>
  <c r="B433" i="4"/>
  <c r="A433" i="4"/>
  <c r="Q250" i="4"/>
  <c r="C250" i="4"/>
  <c r="B250" i="4"/>
  <c r="A250" i="4"/>
  <c r="Q205" i="4"/>
  <c r="C205" i="4"/>
  <c r="B205" i="4"/>
  <c r="A205" i="4"/>
  <c r="Q144" i="4"/>
  <c r="C144" i="4"/>
  <c r="B144" i="4"/>
  <c r="A144" i="4"/>
  <c r="Q87" i="4"/>
  <c r="C87" i="4"/>
  <c r="B87" i="4"/>
  <c r="A87" i="4"/>
  <c r="Q86" i="4"/>
  <c r="C86" i="4"/>
  <c r="B86" i="4"/>
  <c r="A86" i="4"/>
  <c r="Q1308" i="4"/>
  <c r="C1308" i="4"/>
  <c r="B1308" i="4"/>
  <c r="A1308" i="4"/>
  <c r="Q1307" i="4"/>
  <c r="C1307" i="4"/>
  <c r="B1307" i="4"/>
  <c r="A1307" i="4"/>
  <c r="Q1306" i="4"/>
  <c r="C1306" i="4"/>
  <c r="B1306" i="4"/>
  <c r="A1306" i="4"/>
  <c r="Q1192" i="4"/>
  <c r="C1192" i="4"/>
  <c r="B1192" i="4"/>
  <c r="A1192" i="4"/>
  <c r="Q1182" i="4"/>
  <c r="C1182" i="4"/>
  <c r="B1182" i="4"/>
  <c r="A1182" i="4"/>
  <c r="Q1147" i="4"/>
  <c r="C1147" i="4"/>
  <c r="B1147" i="4"/>
  <c r="A1147" i="4"/>
  <c r="Q1146" i="4"/>
  <c r="C1146" i="4"/>
  <c r="B1146" i="4"/>
  <c r="A1146" i="4"/>
  <c r="Q1128" i="4"/>
  <c r="C1128" i="4"/>
  <c r="B1128" i="4"/>
  <c r="A1128" i="4"/>
  <c r="Q1110" i="4"/>
  <c r="C1110" i="4"/>
  <c r="B1110" i="4"/>
  <c r="A1110" i="4"/>
  <c r="Q1109" i="4"/>
  <c r="C1109" i="4"/>
  <c r="B1109" i="4"/>
  <c r="A1109" i="4"/>
  <c r="Q1037" i="4"/>
  <c r="C1037" i="4"/>
  <c r="B1037" i="4"/>
  <c r="A1037" i="4"/>
  <c r="Q985" i="4"/>
  <c r="C985" i="4"/>
  <c r="B985" i="4"/>
  <c r="A985" i="4"/>
  <c r="Q910" i="4"/>
  <c r="C910" i="4"/>
  <c r="B910" i="4"/>
  <c r="A910" i="4"/>
  <c r="Q865" i="4"/>
  <c r="C865" i="4"/>
  <c r="B865" i="4"/>
  <c r="A865" i="4"/>
  <c r="Q391" i="4"/>
  <c r="C391" i="4"/>
  <c r="B391" i="4"/>
  <c r="A391" i="4"/>
  <c r="Q212" i="4"/>
  <c r="C212" i="4"/>
  <c r="B212" i="4"/>
  <c r="A212" i="4"/>
  <c r="Q53" i="4"/>
  <c r="C53" i="4"/>
  <c r="B53" i="4"/>
  <c r="A53" i="4"/>
  <c r="Q762" i="4"/>
  <c r="C762" i="4"/>
  <c r="B762" i="4"/>
  <c r="A762" i="4"/>
  <c r="Q31" i="4"/>
  <c r="C31" i="4"/>
  <c r="B31" i="4"/>
  <c r="A31" i="4"/>
  <c r="Q1260" i="4"/>
  <c r="C1260" i="4"/>
  <c r="B1260" i="4"/>
  <c r="A1260" i="4"/>
  <c r="Q1259" i="4"/>
  <c r="C1259" i="4"/>
  <c r="B1259" i="4"/>
  <c r="A1259" i="4"/>
  <c r="Q1177" i="4"/>
  <c r="C1177" i="4"/>
  <c r="B1177" i="4"/>
  <c r="A1177" i="4"/>
  <c r="Q348" i="4"/>
  <c r="C348" i="4"/>
  <c r="B348" i="4"/>
  <c r="A348" i="4"/>
  <c r="Q84" i="4"/>
  <c r="C84" i="4"/>
  <c r="B84" i="4"/>
  <c r="A84" i="4"/>
  <c r="Q1354" i="4"/>
  <c r="C1354" i="4"/>
  <c r="B1354" i="4"/>
  <c r="A1354" i="4"/>
  <c r="Q1353" i="4"/>
  <c r="C1353" i="4"/>
  <c r="B1353" i="4"/>
  <c r="A1353" i="4"/>
  <c r="Q1351" i="4"/>
  <c r="C1351" i="4"/>
  <c r="B1351" i="4"/>
  <c r="A1351" i="4"/>
  <c r="Q1350" i="4"/>
  <c r="C1350" i="4"/>
  <c r="B1350" i="4"/>
  <c r="A1350" i="4"/>
  <c r="Q1341" i="4"/>
  <c r="C1341" i="4"/>
  <c r="B1341" i="4"/>
  <c r="A1341" i="4"/>
  <c r="Q1340" i="4"/>
  <c r="C1340" i="4"/>
  <c r="B1340" i="4"/>
  <c r="A1340" i="4"/>
  <c r="Q1339" i="4"/>
  <c r="C1339" i="4"/>
  <c r="B1339" i="4"/>
  <c r="A1339" i="4"/>
  <c r="Q1334" i="4"/>
  <c r="C1334" i="4"/>
  <c r="B1334" i="4"/>
  <c r="A1334" i="4"/>
  <c r="Q1332" i="4"/>
  <c r="C1332" i="4"/>
  <c r="B1332" i="4"/>
  <c r="A1332" i="4"/>
  <c r="Q1152" i="4"/>
  <c r="C1152" i="4"/>
  <c r="B1152" i="4"/>
  <c r="A1152" i="4"/>
  <c r="Q376" i="4"/>
  <c r="C376" i="4"/>
  <c r="B376" i="4"/>
  <c r="A376" i="4"/>
  <c r="Q278" i="4"/>
  <c r="C278" i="4"/>
  <c r="B278" i="4"/>
  <c r="A278" i="4"/>
  <c r="Q208" i="4"/>
  <c r="C208" i="4"/>
  <c r="B208" i="4"/>
  <c r="A208" i="4"/>
  <c r="Q199" i="4"/>
  <c r="C199" i="4"/>
  <c r="B199" i="4"/>
  <c r="A199" i="4"/>
  <c r="Q161" i="4"/>
  <c r="C161" i="4"/>
  <c r="B161" i="4"/>
  <c r="A161" i="4"/>
  <c r="Q160" i="4"/>
  <c r="C160" i="4"/>
  <c r="B160" i="4"/>
  <c r="A160" i="4"/>
  <c r="Q108" i="4"/>
  <c r="C108" i="4"/>
  <c r="B108" i="4"/>
  <c r="A108" i="4"/>
  <c r="Q1163" i="4"/>
  <c r="C1163" i="4"/>
  <c r="B1163" i="4"/>
  <c r="A1163" i="4"/>
  <c r="Q1153" i="4"/>
  <c r="C1153" i="4"/>
  <c r="B1153" i="4"/>
  <c r="A1153" i="4"/>
  <c r="Q568" i="4"/>
  <c r="C568" i="4"/>
  <c r="B568" i="4"/>
  <c r="A568" i="4"/>
  <c r="Q1379" i="4"/>
  <c r="C1379" i="4"/>
  <c r="B1379" i="4"/>
  <c r="A1379" i="4"/>
  <c r="Q1314" i="4"/>
  <c r="C1314" i="4"/>
  <c r="B1314" i="4"/>
  <c r="A1314" i="4"/>
  <c r="Q1179" i="4"/>
  <c r="C1179" i="4"/>
  <c r="B1179" i="4"/>
  <c r="A1179" i="4"/>
  <c r="Q1038" i="4"/>
  <c r="C1038" i="4"/>
  <c r="B1038" i="4"/>
  <c r="A1038" i="4"/>
  <c r="Q791" i="4"/>
  <c r="C791" i="4"/>
  <c r="B791" i="4"/>
  <c r="A791" i="4"/>
  <c r="Q790" i="4"/>
  <c r="C790" i="4"/>
  <c r="B790" i="4"/>
  <c r="A790" i="4"/>
  <c r="Q789" i="4"/>
  <c r="C789" i="4"/>
  <c r="B789" i="4"/>
  <c r="A789" i="4"/>
  <c r="Q731" i="4"/>
  <c r="C731" i="4"/>
  <c r="B731" i="4"/>
  <c r="A731" i="4"/>
  <c r="Q926" i="4"/>
  <c r="C926" i="4"/>
  <c r="B926" i="4"/>
  <c r="A926" i="4"/>
  <c r="Q792" i="4"/>
  <c r="C792" i="4"/>
  <c r="B792" i="4"/>
  <c r="A792" i="4"/>
  <c r="Q537" i="4"/>
  <c r="C537" i="4"/>
  <c r="B537" i="4"/>
  <c r="A537" i="4"/>
  <c r="Q371" i="4"/>
  <c r="C371" i="4"/>
  <c r="B371" i="4"/>
  <c r="A371" i="4"/>
  <c r="Q455" i="4"/>
  <c r="C455" i="4"/>
  <c r="B455" i="4"/>
  <c r="A455" i="4"/>
  <c r="Q453" i="4"/>
  <c r="C453" i="4"/>
  <c r="B453" i="4"/>
  <c r="A453" i="4"/>
  <c r="Q358" i="4"/>
  <c r="C358" i="4"/>
  <c r="B358" i="4"/>
  <c r="A358" i="4"/>
  <c r="Q98" i="4"/>
  <c r="C98" i="4"/>
  <c r="B98" i="4"/>
  <c r="A98" i="4"/>
  <c r="Q97" i="4"/>
  <c r="C97" i="4"/>
  <c r="B97" i="4"/>
  <c r="A97" i="4"/>
  <c r="Q991" i="4"/>
  <c r="C991" i="4"/>
  <c r="B991" i="4"/>
  <c r="A991" i="4"/>
  <c r="Q1384" i="4"/>
  <c r="C1384" i="4"/>
  <c r="B1384" i="4"/>
  <c r="A1384" i="4"/>
  <c r="Q1175" i="4"/>
  <c r="C1175" i="4"/>
  <c r="B1175" i="4"/>
  <c r="A1175" i="4"/>
  <c r="Q1174" i="4"/>
  <c r="C1174" i="4"/>
  <c r="B1174" i="4"/>
  <c r="A1174" i="4"/>
  <c r="Q1173" i="4"/>
  <c r="C1173" i="4"/>
  <c r="B1173" i="4"/>
  <c r="A1173" i="4"/>
  <c r="Q1172" i="4"/>
  <c r="C1172" i="4"/>
  <c r="B1172" i="4"/>
  <c r="A1172" i="4"/>
  <c r="Q1171" i="4"/>
  <c r="C1171" i="4"/>
  <c r="B1171" i="4"/>
  <c r="A1171" i="4"/>
  <c r="Q1158" i="4"/>
  <c r="C1158" i="4"/>
  <c r="B1158" i="4"/>
  <c r="A1158" i="4"/>
  <c r="Q734" i="4"/>
  <c r="C734" i="4"/>
  <c r="B734" i="4"/>
  <c r="A734" i="4"/>
  <c r="Q226" i="4"/>
  <c r="C226" i="4"/>
  <c r="B226" i="4"/>
  <c r="A226" i="4"/>
  <c r="Q225" i="4"/>
  <c r="C225" i="4"/>
  <c r="B225" i="4"/>
  <c r="A225" i="4"/>
  <c r="Q1143" i="4"/>
  <c r="C1143" i="4"/>
  <c r="B1143" i="4"/>
  <c r="A1143" i="4"/>
  <c r="Q944" i="4"/>
  <c r="C944" i="4"/>
  <c r="B944" i="4"/>
  <c r="A944" i="4"/>
  <c r="Q580" i="4"/>
  <c r="C580" i="4"/>
  <c r="B580" i="4"/>
  <c r="A580" i="4"/>
  <c r="Q162" i="4"/>
  <c r="C162" i="4"/>
  <c r="B162" i="4"/>
  <c r="A162" i="4"/>
  <c r="Q1774" i="4"/>
  <c r="C1774" i="4"/>
  <c r="B1774" i="4"/>
  <c r="A1774" i="4"/>
  <c r="Q1415" i="4"/>
  <c r="C1415" i="4"/>
  <c r="B1415" i="4"/>
  <c r="A1415" i="4"/>
  <c r="Q1414" i="4"/>
  <c r="C1414" i="4"/>
  <c r="B1414" i="4"/>
  <c r="A1414" i="4"/>
  <c r="Q1413" i="4"/>
  <c r="C1413" i="4"/>
  <c r="B1413" i="4"/>
  <c r="A1413" i="4"/>
  <c r="Q1412" i="4"/>
  <c r="C1412" i="4"/>
  <c r="B1412" i="4"/>
  <c r="A1412" i="4"/>
  <c r="Q1411" i="4"/>
  <c r="C1411" i="4"/>
  <c r="B1411" i="4"/>
  <c r="A1411" i="4"/>
  <c r="Q1410" i="4"/>
  <c r="C1410" i="4"/>
  <c r="B1410" i="4"/>
  <c r="A1410" i="4"/>
  <c r="Q1142" i="4"/>
  <c r="C1142" i="4"/>
  <c r="B1142" i="4"/>
  <c r="A1142" i="4"/>
  <c r="Q711" i="4"/>
  <c r="C711" i="4"/>
  <c r="B711" i="4"/>
  <c r="A711" i="4"/>
  <c r="Q710" i="4"/>
  <c r="C710" i="4"/>
  <c r="B710" i="4"/>
  <c r="A710" i="4"/>
  <c r="Q588" i="4"/>
  <c r="C588" i="4"/>
  <c r="B588" i="4"/>
  <c r="A588" i="4"/>
  <c r="Q536" i="4"/>
  <c r="C536" i="4"/>
  <c r="B536" i="4"/>
  <c r="A536" i="4"/>
  <c r="Q1783" i="4"/>
  <c r="C1783" i="4"/>
  <c r="B1783" i="4"/>
  <c r="A1783" i="4"/>
  <c r="Q935" i="4"/>
  <c r="C935" i="4"/>
  <c r="B935" i="4"/>
  <c r="A935" i="4"/>
  <c r="Q934" i="4"/>
  <c r="C934" i="4"/>
  <c r="B934" i="4"/>
  <c r="A934" i="4"/>
  <c r="Q933" i="4"/>
  <c r="C933" i="4"/>
  <c r="B933" i="4"/>
  <c r="A933" i="4"/>
  <c r="Q701" i="4"/>
  <c r="C701" i="4"/>
  <c r="B701" i="4"/>
  <c r="A701" i="4"/>
  <c r="Q700" i="4"/>
  <c r="C700" i="4"/>
  <c r="B700" i="4"/>
  <c r="A700" i="4"/>
  <c r="Q1389" i="4"/>
  <c r="C1389" i="4"/>
  <c r="B1389" i="4"/>
  <c r="A1389" i="4"/>
  <c r="Q1388" i="4"/>
  <c r="C1388" i="4"/>
  <c r="B1388" i="4"/>
  <c r="A1388" i="4"/>
  <c r="Q1387" i="4"/>
  <c r="C1387" i="4"/>
  <c r="B1387" i="4"/>
  <c r="A1387" i="4"/>
  <c r="Q1386" i="4"/>
  <c r="C1386" i="4"/>
  <c r="B1386" i="4"/>
  <c r="A1386" i="4"/>
  <c r="Q676" i="4"/>
  <c r="C676" i="4"/>
  <c r="B676" i="4"/>
  <c r="A676" i="4"/>
  <c r="Q675" i="4"/>
  <c r="C675" i="4"/>
  <c r="B675" i="4"/>
  <c r="A675" i="4"/>
  <c r="Q674" i="4"/>
  <c r="C674" i="4"/>
  <c r="B674" i="4"/>
  <c r="A674" i="4"/>
  <c r="Q441" i="4"/>
  <c r="C441" i="4"/>
  <c r="B441" i="4"/>
  <c r="A441" i="4"/>
  <c r="Q153" i="4"/>
  <c r="C153" i="4"/>
  <c r="B153" i="4"/>
  <c r="A153" i="4"/>
  <c r="Q436" i="4"/>
  <c r="C436" i="4"/>
  <c r="B436" i="4"/>
  <c r="A436" i="4"/>
  <c r="Q247" i="4"/>
  <c r="C247" i="4"/>
  <c r="B247" i="4"/>
  <c r="A247" i="4"/>
  <c r="Q928" i="4"/>
  <c r="C928" i="4"/>
  <c r="B928" i="4"/>
  <c r="A928" i="4"/>
  <c r="Q360" i="4"/>
  <c r="C360" i="4"/>
  <c r="B360" i="4"/>
  <c r="A360" i="4"/>
  <c r="Q1377" i="4"/>
  <c r="C1377" i="4"/>
  <c r="B1377" i="4"/>
  <c r="A1377" i="4"/>
  <c r="Q1376" i="4"/>
  <c r="C1376" i="4"/>
  <c r="B1376" i="4"/>
  <c r="A1376" i="4"/>
  <c r="Q1375" i="4"/>
  <c r="C1375" i="4"/>
  <c r="B1375" i="4"/>
  <c r="A1375" i="4"/>
  <c r="Q1374" i="4"/>
  <c r="C1374" i="4"/>
  <c r="B1374" i="4"/>
  <c r="A1374" i="4"/>
  <c r="Q1243" i="4"/>
  <c r="C1243" i="4"/>
  <c r="B1243" i="4"/>
  <c r="A1243" i="4"/>
  <c r="Q1236" i="4"/>
  <c r="C1236" i="4"/>
  <c r="B1236" i="4"/>
  <c r="A1236" i="4"/>
  <c r="Q1211" i="4"/>
  <c r="C1211" i="4"/>
  <c r="B1211" i="4"/>
  <c r="A1211" i="4"/>
  <c r="Q1032" i="4"/>
  <c r="C1032" i="4"/>
  <c r="B1032" i="4"/>
  <c r="A1032" i="4"/>
  <c r="Q861" i="4"/>
  <c r="C861" i="4"/>
  <c r="B861" i="4"/>
  <c r="A861" i="4"/>
  <c r="Q841" i="4"/>
  <c r="C841" i="4"/>
  <c r="B841" i="4"/>
  <c r="A841" i="4"/>
  <c r="Q752" i="4"/>
  <c r="C752" i="4"/>
  <c r="B752" i="4"/>
  <c r="A752" i="4"/>
  <c r="Q747" i="4"/>
  <c r="C747" i="4"/>
  <c r="B747" i="4"/>
  <c r="A747" i="4"/>
  <c r="Q745" i="4"/>
  <c r="C745" i="4"/>
  <c r="B745" i="4"/>
  <c r="A745" i="4"/>
  <c r="Q728" i="4"/>
  <c r="C728" i="4"/>
  <c r="B728" i="4"/>
  <c r="A728" i="4"/>
  <c r="Q574" i="4"/>
  <c r="C574" i="4"/>
  <c r="B574" i="4"/>
  <c r="A574" i="4"/>
  <c r="Q169" i="4"/>
  <c r="C169" i="4"/>
  <c r="B169" i="4"/>
  <c r="A169" i="4"/>
  <c r="Q93" i="4"/>
  <c r="C93" i="4"/>
  <c r="B93" i="4"/>
  <c r="A93" i="4"/>
  <c r="Q92" i="4"/>
  <c r="C92" i="4"/>
  <c r="B92" i="4"/>
  <c r="A92" i="4"/>
  <c r="Q655" i="4"/>
  <c r="C655" i="4"/>
  <c r="B655" i="4"/>
  <c r="A655" i="4"/>
  <c r="Q601" i="4"/>
  <c r="C601" i="4"/>
  <c r="B601" i="4"/>
  <c r="A601" i="4"/>
  <c r="Q599" i="4"/>
  <c r="C599" i="4"/>
  <c r="B599" i="4"/>
  <c r="A599" i="4"/>
  <c r="Q213" i="4"/>
  <c r="C213" i="4"/>
  <c r="B213" i="4"/>
  <c r="A213" i="4"/>
  <c r="Q118" i="4"/>
  <c r="C118" i="4"/>
  <c r="B118" i="4"/>
  <c r="A118" i="4"/>
  <c r="Q1194" i="4"/>
  <c r="C1194" i="4"/>
  <c r="B1194" i="4"/>
  <c r="A1194" i="4"/>
  <c r="Q1134" i="4"/>
  <c r="C1134" i="4"/>
  <c r="B1134" i="4"/>
  <c r="A1134" i="4"/>
  <c r="Q946" i="4"/>
  <c r="C946" i="4"/>
  <c r="B946" i="4"/>
  <c r="A946" i="4"/>
  <c r="Q609" i="4"/>
  <c r="C609" i="4"/>
  <c r="B609" i="4"/>
  <c r="A609" i="4"/>
  <c r="Q1209" i="4"/>
  <c r="C1209" i="4"/>
  <c r="B1209" i="4"/>
  <c r="A1209" i="4"/>
  <c r="Q1208" i="4"/>
  <c r="C1208" i="4"/>
  <c r="B1208" i="4"/>
  <c r="A1208" i="4"/>
  <c r="Q637" i="4"/>
  <c r="C637" i="4"/>
  <c r="B637" i="4"/>
  <c r="A637" i="4"/>
  <c r="Q387" i="4"/>
  <c r="C387" i="4"/>
  <c r="B387" i="4"/>
  <c r="A387" i="4"/>
  <c r="Q310" i="4"/>
  <c r="C310" i="4"/>
  <c r="B310" i="4"/>
  <c r="A310" i="4"/>
  <c r="Q125" i="4"/>
  <c r="C125" i="4"/>
  <c r="B125" i="4"/>
  <c r="A125" i="4"/>
  <c r="Q38" i="4"/>
  <c r="C38" i="4"/>
  <c r="B38" i="4"/>
  <c r="A38" i="4"/>
  <c r="Q37" i="4"/>
  <c r="C37" i="4"/>
  <c r="B37" i="4"/>
  <c r="A37" i="4"/>
  <c r="Q1778" i="4"/>
  <c r="C1778" i="4"/>
  <c r="B1778" i="4"/>
  <c r="A1778" i="4"/>
  <c r="Q1289" i="4"/>
  <c r="C1289" i="4"/>
  <c r="B1289" i="4"/>
  <c r="A1289" i="4"/>
  <c r="Q1288" i="4"/>
  <c r="C1288" i="4"/>
  <c r="B1288" i="4"/>
  <c r="A1288" i="4"/>
  <c r="Q1287" i="4"/>
  <c r="C1287" i="4"/>
  <c r="B1287" i="4"/>
  <c r="A1287" i="4"/>
  <c r="Q1286" i="4"/>
  <c r="C1286" i="4"/>
  <c r="B1286" i="4"/>
  <c r="A1286" i="4"/>
  <c r="Q1285" i="4"/>
  <c r="C1285" i="4"/>
  <c r="B1285" i="4"/>
  <c r="A1285" i="4"/>
  <c r="Q1284" i="4"/>
  <c r="C1284" i="4"/>
  <c r="B1284" i="4"/>
  <c r="A1284" i="4"/>
  <c r="Q1283" i="4"/>
  <c r="C1283" i="4"/>
  <c r="B1283" i="4"/>
  <c r="A1283" i="4"/>
  <c r="Q742" i="4"/>
  <c r="C742" i="4"/>
  <c r="B742" i="4"/>
  <c r="A742" i="4"/>
  <c r="Q741" i="4"/>
  <c r="C741" i="4"/>
  <c r="B741" i="4"/>
  <c r="A741" i="4"/>
  <c r="Q608" i="4"/>
  <c r="C608" i="4"/>
  <c r="B608" i="4"/>
  <c r="A608" i="4"/>
  <c r="Q438" i="4"/>
  <c r="C438" i="4"/>
  <c r="B438" i="4"/>
  <c r="A438" i="4"/>
  <c r="Q942" i="4"/>
  <c r="C942" i="4"/>
  <c r="B942" i="4"/>
  <c r="A942" i="4"/>
  <c r="Q553" i="4"/>
  <c r="C553" i="4"/>
  <c r="B553" i="4"/>
  <c r="A553" i="4"/>
  <c r="Q550" i="4"/>
  <c r="C550" i="4"/>
  <c r="B550" i="4"/>
  <c r="A550" i="4"/>
  <c r="Q506" i="4"/>
  <c r="C506" i="4"/>
  <c r="B506" i="4"/>
  <c r="A506" i="4"/>
  <c r="Q428" i="4"/>
  <c r="C428" i="4"/>
  <c r="B428" i="4"/>
  <c r="A428" i="4"/>
  <c r="Q828" i="4"/>
  <c r="C828" i="4"/>
  <c r="B828" i="4"/>
  <c r="A828" i="4"/>
  <c r="Q642" i="4"/>
  <c r="C642" i="4"/>
  <c r="B642" i="4"/>
  <c r="A642" i="4"/>
  <c r="Q426" i="4"/>
  <c r="C426" i="4"/>
  <c r="B426" i="4"/>
  <c r="A426" i="4"/>
  <c r="Q382" i="4"/>
  <c r="C382" i="4"/>
  <c r="B382" i="4"/>
  <c r="A382" i="4"/>
  <c r="Q346" i="4"/>
  <c r="C346" i="4"/>
  <c r="B346" i="4"/>
  <c r="A346" i="4"/>
  <c r="Q218" i="4"/>
  <c r="C218" i="4"/>
  <c r="B218" i="4"/>
  <c r="A218" i="4"/>
  <c r="Q217" i="4"/>
  <c r="C217" i="4"/>
  <c r="B217" i="4"/>
  <c r="A217" i="4"/>
  <c r="Q43" i="4"/>
  <c r="C43" i="4"/>
  <c r="B43" i="4"/>
  <c r="A43" i="4"/>
  <c r="Q1157" i="4"/>
  <c r="C1157" i="4"/>
  <c r="B1157" i="4"/>
  <c r="A1157" i="4"/>
  <c r="Q886" i="4"/>
  <c r="C886" i="4"/>
  <c r="B886" i="4"/>
  <c r="A886" i="4"/>
  <c r="Q885" i="4"/>
  <c r="C885" i="4"/>
  <c r="B885" i="4"/>
  <c r="A885" i="4"/>
  <c r="Q884" i="4"/>
  <c r="C884" i="4"/>
  <c r="B884" i="4"/>
  <c r="A884" i="4"/>
  <c r="Q34" i="4"/>
  <c r="C34" i="4"/>
  <c r="B34" i="4"/>
  <c r="A34" i="4"/>
  <c r="Q1250" i="4"/>
  <c r="C1250" i="4"/>
  <c r="B1250" i="4"/>
  <c r="A1250" i="4"/>
  <c r="Q1249" i="4"/>
  <c r="C1249" i="4"/>
  <c r="B1249" i="4"/>
  <c r="A1249" i="4"/>
  <c r="Q1247" i="4"/>
  <c r="C1247" i="4"/>
  <c r="B1247" i="4"/>
  <c r="A1247" i="4"/>
  <c r="Q1246" i="4"/>
  <c r="C1246" i="4"/>
  <c r="B1246" i="4"/>
  <c r="A1246" i="4"/>
  <c r="Q1245" i="4"/>
  <c r="C1245" i="4"/>
  <c r="B1245" i="4"/>
  <c r="A1245" i="4"/>
  <c r="Q857" i="4"/>
  <c r="C857" i="4"/>
  <c r="B857" i="4"/>
  <c r="A857" i="4"/>
  <c r="Q635" i="4"/>
  <c r="C635" i="4"/>
  <c r="B635" i="4"/>
  <c r="A635" i="4"/>
  <c r="Q362" i="4"/>
  <c r="C362" i="4"/>
  <c r="B362" i="4"/>
  <c r="A362" i="4"/>
  <c r="Q252" i="4"/>
  <c r="C252" i="4"/>
  <c r="B252" i="4"/>
  <c r="A252" i="4"/>
  <c r="Q1777" i="4"/>
  <c r="C1777" i="4"/>
  <c r="B1777" i="4"/>
  <c r="A1777" i="4"/>
  <c r="Q1369" i="4"/>
  <c r="C1369" i="4"/>
  <c r="B1369" i="4"/>
  <c r="A1369" i="4"/>
  <c r="Q1368" i="4"/>
  <c r="C1368" i="4"/>
  <c r="B1368" i="4"/>
  <c r="A1368" i="4"/>
  <c r="Q1367" i="4"/>
  <c r="C1367" i="4"/>
  <c r="B1367" i="4"/>
  <c r="A1367" i="4"/>
  <c r="Q1366" i="4"/>
  <c r="C1366" i="4"/>
  <c r="B1366" i="4"/>
  <c r="A1366" i="4"/>
  <c r="Q289" i="4"/>
  <c r="C289" i="4"/>
  <c r="B289" i="4"/>
  <c r="A289" i="4"/>
  <c r="Q264" i="4"/>
  <c r="C264" i="4"/>
  <c r="B264" i="4"/>
  <c r="A264" i="4"/>
  <c r="Q1126" i="4"/>
  <c r="C1126" i="4"/>
  <c r="B1126" i="4"/>
  <c r="A1126" i="4"/>
  <c r="Q1125" i="4"/>
  <c r="C1125" i="4"/>
  <c r="B1125" i="4"/>
  <c r="A1125" i="4"/>
  <c r="Q1034" i="4"/>
  <c r="C1034" i="4"/>
  <c r="B1034" i="4"/>
  <c r="A1034" i="4"/>
  <c r="Q817" i="4"/>
  <c r="C817" i="4"/>
  <c r="B817" i="4"/>
  <c r="A817" i="4"/>
  <c r="Q603" i="4"/>
  <c r="C603" i="4"/>
  <c r="B603" i="4"/>
  <c r="A603" i="4"/>
  <c r="Q301" i="4"/>
  <c r="C301" i="4"/>
  <c r="B301" i="4"/>
  <c r="A301" i="4"/>
  <c r="Q300" i="4"/>
  <c r="C300" i="4"/>
  <c r="B300" i="4"/>
  <c r="A300" i="4"/>
  <c r="Q102" i="4"/>
  <c r="C102" i="4"/>
  <c r="B102" i="4"/>
  <c r="A102" i="4"/>
  <c r="Q1155" i="4"/>
  <c r="C1155" i="4"/>
  <c r="B1155" i="4"/>
  <c r="A1155" i="4"/>
  <c r="Q831" i="4"/>
  <c r="C831" i="4"/>
  <c r="B831" i="4"/>
  <c r="A831" i="4"/>
  <c r="Q625" i="4"/>
  <c r="C625" i="4"/>
  <c r="B625" i="4"/>
  <c r="A625" i="4"/>
  <c r="Q119" i="4"/>
  <c r="C119" i="4"/>
  <c r="B119" i="4"/>
  <c r="A119" i="4"/>
  <c r="Q1154" i="4"/>
  <c r="C1154" i="4"/>
  <c r="B1154" i="4"/>
  <c r="A1154" i="4"/>
  <c r="Q1151" i="4"/>
  <c r="C1151" i="4"/>
  <c r="B1151" i="4"/>
  <c r="A1151" i="4"/>
  <c r="Q1150" i="4"/>
  <c r="C1150" i="4"/>
  <c r="B1150" i="4"/>
  <c r="A1150" i="4"/>
  <c r="Q1102" i="4"/>
  <c r="C1102" i="4"/>
  <c r="B1102" i="4"/>
  <c r="A1102" i="4"/>
  <c r="Q784" i="4"/>
  <c r="C784" i="4"/>
  <c r="B784" i="4"/>
  <c r="A784" i="4"/>
  <c r="Q782" i="4"/>
  <c r="C782" i="4"/>
  <c r="B782" i="4"/>
  <c r="A782" i="4"/>
  <c r="Q582" i="4"/>
  <c r="C582" i="4"/>
  <c r="B582" i="4"/>
  <c r="A582" i="4"/>
  <c r="Q316" i="4"/>
  <c r="C316" i="4"/>
  <c r="B316" i="4"/>
  <c r="A316" i="4"/>
  <c r="Q274" i="4"/>
  <c r="C274" i="4"/>
  <c r="B274" i="4"/>
  <c r="A274" i="4"/>
  <c r="Q273" i="4"/>
  <c r="C273" i="4"/>
  <c r="B273" i="4"/>
  <c r="A273" i="4"/>
  <c r="Q787" i="4"/>
  <c r="C787" i="4"/>
  <c r="B787" i="4"/>
  <c r="A787" i="4"/>
  <c r="Q605" i="4"/>
  <c r="C605" i="4"/>
  <c r="B605" i="4"/>
  <c r="A605" i="4"/>
  <c r="Q516" i="4"/>
  <c r="C516" i="4"/>
  <c r="B516" i="4"/>
  <c r="A516" i="4"/>
  <c r="Q515" i="4"/>
  <c r="C515" i="4"/>
  <c r="B515" i="4"/>
  <c r="A515" i="4"/>
  <c r="Q514" i="4"/>
  <c r="C514" i="4"/>
  <c r="B514" i="4"/>
  <c r="A514" i="4"/>
  <c r="Q513" i="4"/>
  <c r="C513" i="4"/>
  <c r="B513" i="4"/>
  <c r="A513" i="4"/>
  <c r="Q503" i="4"/>
  <c r="C503" i="4"/>
  <c r="B503" i="4"/>
  <c r="A503" i="4"/>
  <c r="Q283" i="4"/>
  <c r="C283" i="4"/>
  <c r="B283" i="4"/>
  <c r="A283" i="4"/>
  <c r="Q1786" i="4"/>
  <c r="C1786" i="4"/>
  <c r="B1786" i="4"/>
  <c r="A1786" i="4"/>
  <c r="Q1191" i="4"/>
  <c r="C1191" i="4"/>
  <c r="B1191" i="4"/>
  <c r="A1191" i="4"/>
  <c r="Q1145" i="4"/>
  <c r="C1145" i="4"/>
  <c r="B1145" i="4"/>
  <c r="A1145" i="4"/>
  <c r="Q1144" i="4"/>
  <c r="C1144" i="4"/>
  <c r="B1144" i="4"/>
  <c r="A1144" i="4"/>
  <c r="Q755" i="4"/>
  <c r="C755" i="4"/>
  <c r="B755" i="4"/>
  <c r="A755" i="4"/>
  <c r="Q754" i="4"/>
  <c r="C754" i="4"/>
  <c r="B754" i="4"/>
  <c r="A754" i="4"/>
  <c r="Q171" i="4"/>
  <c r="C171" i="4"/>
  <c r="B171" i="4"/>
  <c r="A171" i="4"/>
  <c r="Q158" i="4"/>
  <c r="C158" i="4"/>
  <c r="B158" i="4"/>
  <c r="A158" i="4"/>
  <c r="Q157" i="4"/>
  <c r="C157" i="4"/>
  <c r="B157" i="4"/>
  <c r="A157" i="4"/>
  <c r="Q1122" i="4"/>
  <c r="C1122" i="4"/>
  <c r="B1122" i="4"/>
  <c r="A1122" i="4"/>
  <c r="Q1121" i="4"/>
  <c r="C1121" i="4"/>
  <c r="B1121" i="4"/>
  <c r="A1121" i="4"/>
  <c r="Q950" i="4"/>
  <c r="C950" i="4"/>
  <c r="B950" i="4"/>
  <c r="A950" i="4"/>
  <c r="Q949" i="4"/>
  <c r="C949" i="4"/>
  <c r="B949" i="4"/>
  <c r="A949" i="4"/>
  <c r="Q867" i="4"/>
  <c r="C867" i="4"/>
  <c r="B867" i="4"/>
  <c r="A867" i="4"/>
  <c r="Q683" i="4"/>
  <c r="C683" i="4"/>
  <c r="B683" i="4"/>
  <c r="A683" i="4"/>
  <c r="Q570" i="4"/>
  <c r="C570" i="4"/>
  <c r="B570" i="4"/>
  <c r="A570" i="4"/>
  <c r="Q396" i="4"/>
  <c r="C396" i="4"/>
  <c r="B396" i="4"/>
  <c r="A396" i="4"/>
  <c r="Q242" i="4"/>
  <c r="C242" i="4"/>
  <c r="B242" i="4"/>
  <c r="A242" i="4"/>
  <c r="Q214" i="4"/>
  <c r="C214" i="4"/>
  <c r="B214" i="4"/>
  <c r="A214" i="4"/>
  <c r="Q1406" i="4"/>
  <c r="C1406" i="4"/>
  <c r="B1406" i="4"/>
  <c r="A1406" i="4"/>
  <c r="Q1405" i="4"/>
  <c r="C1405" i="4"/>
  <c r="B1405" i="4"/>
  <c r="A1405" i="4"/>
  <c r="Q1404" i="4"/>
  <c r="C1404" i="4"/>
  <c r="B1404" i="4"/>
  <c r="A1404" i="4"/>
  <c r="Q1313" i="4"/>
  <c r="C1313" i="4"/>
  <c r="B1313" i="4"/>
  <c r="A1313" i="4"/>
  <c r="Q1254" i="4"/>
  <c r="C1254" i="4"/>
  <c r="B1254" i="4"/>
  <c r="A1254" i="4"/>
  <c r="Q1253" i="4"/>
  <c r="C1253" i="4"/>
  <c r="B1253" i="4"/>
  <c r="A1253" i="4"/>
  <c r="Q1252" i="4"/>
  <c r="C1252" i="4"/>
  <c r="B1252" i="4"/>
  <c r="A1252" i="4"/>
  <c r="Q1251" i="4"/>
  <c r="C1251" i="4"/>
  <c r="B1251" i="4"/>
  <c r="A1251" i="4"/>
  <c r="Q389" i="4"/>
  <c r="C389" i="4"/>
  <c r="B389" i="4"/>
  <c r="A389" i="4"/>
  <c r="Q351" i="4"/>
  <c r="C351" i="4"/>
  <c r="B351" i="4"/>
  <c r="A351" i="4"/>
  <c r="Q350" i="4"/>
  <c r="C350" i="4"/>
  <c r="B350" i="4"/>
  <c r="A350" i="4"/>
  <c r="Q313" i="4"/>
  <c r="C313" i="4"/>
  <c r="B313" i="4"/>
  <c r="A313" i="4"/>
  <c r="Q797" i="4"/>
  <c r="C797" i="4"/>
  <c r="B797" i="4"/>
  <c r="A797" i="4"/>
  <c r="Q327" i="4"/>
  <c r="C327" i="4"/>
  <c r="B327" i="4"/>
  <c r="A327" i="4"/>
  <c r="Q569" i="4"/>
  <c r="C569" i="4"/>
  <c r="B569" i="4"/>
  <c r="A569" i="4"/>
  <c r="Q495" i="4"/>
  <c r="C495" i="4"/>
  <c r="B495" i="4"/>
  <c r="A495" i="4"/>
  <c r="Q276" i="4"/>
  <c r="C276" i="4"/>
  <c r="B276" i="4"/>
  <c r="A276" i="4"/>
  <c r="Q275" i="4"/>
  <c r="C275" i="4"/>
  <c r="B275" i="4"/>
  <c r="A275" i="4"/>
  <c r="Q222" i="4"/>
  <c r="C222" i="4"/>
  <c r="B222" i="4"/>
  <c r="A222" i="4"/>
  <c r="Q20" i="4"/>
  <c r="C20" i="4"/>
  <c r="B20" i="4"/>
  <c r="A20" i="4"/>
  <c r="Q1416" i="4"/>
  <c r="C1416" i="4"/>
  <c r="B1416" i="4"/>
  <c r="A1416" i="4"/>
  <c r="Q943" i="4"/>
  <c r="C943" i="4"/>
  <c r="B943" i="4"/>
  <c r="A943" i="4"/>
  <c r="Q560" i="4"/>
  <c r="C560" i="4"/>
  <c r="B560" i="4"/>
  <c r="A560" i="4"/>
  <c r="Q339" i="4"/>
  <c r="C339" i="4"/>
  <c r="B339" i="4"/>
  <c r="A339" i="4"/>
  <c r="Q39" i="4"/>
  <c r="C39" i="4"/>
  <c r="B39" i="4"/>
  <c r="A39" i="4"/>
  <c r="Q1244" i="4"/>
  <c r="C1244" i="4"/>
  <c r="B1244" i="4"/>
  <c r="A1244" i="4"/>
  <c r="Q1242" i="4"/>
  <c r="C1242" i="4"/>
  <c r="B1242" i="4"/>
  <c r="A1242" i="4"/>
  <c r="Q953" i="4"/>
  <c r="C953" i="4"/>
  <c r="B953" i="4"/>
  <c r="A953" i="4"/>
  <c r="Q952" i="4"/>
  <c r="C952" i="4"/>
  <c r="B952" i="4"/>
  <c r="A952" i="4"/>
  <c r="Q816" i="4"/>
  <c r="C816" i="4"/>
  <c r="B816" i="4"/>
  <c r="A816" i="4"/>
  <c r="Q735" i="4"/>
  <c r="C735" i="4"/>
  <c r="B735" i="4"/>
  <c r="A735" i="4"/>
  <c r="Q717" i="4"/>
  <c r="C717" i="4"/>
  <c r="B717" i="4"/>
  <c r="A717" i="4"/>
  <c r="Q618" i="4"/>
  <c r="C618" i="4"/>
  <c r="B618" i="4"/>
  <c r="A618" i="4"/>
  <c r="Q617" i="4"/>
  <c r="C617" i="4"/>
  <c r="B617" i="4"/>
  <c r="A617" i="4"/>
  <c r="Q510" i="4"/>
  <c r="C510" i="4"/>
  <c r="B510" i="4"/>
  <c r="A510" i="4"/>
  <c r="Q509" i="4"/>
  <c r="C509" i="4"/>
  <c r="B509" i="4"/>
  <c r="A509" i="4"/>
  <c r="Q508" i="4"/>
  <c r="C508" i="4"/>
  <c r="B508" i="4"/>
  <c r="A508" i="4"/>
  <c r="Q237" i="4"/>
  <c r="C237" i="4"/>
  <c r="B237" i="4"/>
  <c r="A237" i="4"/>
  <c r="Q110" i="4"/>
  <c r="C110" i="4"/>
  <c r="B110" i="4"/>
  <c r="A110" i="4"/>
  <c r="Q1780" i="4"/>
  <c r="C1780" i="4"/>
  <c r="B1780" i="4"/>
  <c r="A1780" i="4"/>
  <c r="Q1779" i="4"/>
  <c r="C1779" i="4"/>
  <c r="B1779" i="4"/>
  <c r="A1779" i="4"/>
  <c r="Q1359" i="4"/>
  <c r="C1359" i="4"/>
  <c r="B1359" i="4"/>
  <c r="A1359" i="4"/>
  <c r="Q1358" i="4"/>
  <c r="C1358" i="4"/>
  <c r="B1358" i="4"/>
  <c r="A1358" i="4"/>
  <c r="Q1041" i="4"/>
  <c r="C1041" i="4"/>
  <c r="B1041" i="4"/>
  <c r="A1041" i="4"/>
  <c r="Q777" i="4"/>
  <c r="C777" i="4"/>
  <c r="B777" i="4"/>
  <c r="A777" i="4"/>
  <c r="Q776" i="4"/>
  <c r="C776" i="4"/>
  <c r="B776" i="4"/>
  <c r="A776" i="4"/>
  <c r="Q485" i="4"/>
  <c r="C485" i="4"/>
  <c r="B485" i="4"/>
  <c r="A485" i="4"/>
  <c r="Q484" i="4"/>
  <c r="C484" i="4"/>
  <c r="B484" i="4"/>
  <c r="A484" i="4"/>
  <c r="Q483" i="4"/>
  <c r="C483" i="4"/>
  <c r="B483" i="4"/>
  <c r="A483" i="4"/>
  <c r="Q482" i="4"/>
  <c r="C482" i="4"/>
  <c r="B482" i="4"/>
  <c r="A482" i="4"/>
  <c r="Q481" i="4"/>
  <c r="C481" i="4"/>
  <c r="B481" i="4"/>
  <c r="A481" i="4"/>
  <c r="Q480" i="4"/>
  <c r="C480" i="4"/>
  <c r="B480" i="4"/>
  <c r="A480" i="4"/>
  <c r="Q479" i="4"/>
  <c r="C479" i="4"/>
  <c r="B479" i="4"/>
  <c r="A479" i="4"/>
  <c r="Q168" i="4"/>
  <c r="C168" i="4"/>
  <c r="B168" i="4"/>
  <c r="A168" i="4"/>
  <c r="Q159" i="4"/>
  <c r="C159" i="4"/>
  <c r="B159" i="4"/>
  <c r="A159" i="4"/>
  <c r="Q101" i="4"/>
  <c r="C101" i="4"/>
  <c r="B101" i="4"/>
  <c r="A101" i="4"/>
  <c r="Q765" i="4"/>
  <c r="C765" i="4"/>
  <c r="B765" i="4"/>
  <c r="A765" i="4"/>
  <c r="Q698" i="4"/>
  <c r="C698" i="4"/>
  <c r="B698" i="4"/>
  <c r="A698" i="4"/>
  <c r="Q697" i="4"/>
  <c r="C697" i="4"/>
  <c r="B697" i="4"/>
  <c r="A697" i="4"/>
  <c r="Q166" i="4"/>
  <c r="C166" i="4"/>
  <c r="B166" i="4"/>
  <c r="A166" i="4"/>
  <c r="Q1181" i="4"/>
  <c r="C1181" i="4"/>
  <c r="B1181" i="4"/>
  <c r="A1181" i="4"/>
  <c r="Q1017" i="4"/>
  <c r="C1017" i="4"/>
  <c r="B1017" i="4"/>
  <c r="A1017" i="4"/>
  <c r="Q1016" i="4"/>
  <c r="C1016" i="4"/>
  <c r="B1016" i="4"/>
  <c r="A1016" i="4"/>
  <c r="Q1015" i="4"/>
  <c r="C1015" i="4"/>
  <c r="B1015" i="4"/>
  <c r="A1015" i="4"/>
  <c r="Q1014" i="4"/>
  <c r="C1014" i="4"/>
  <c r="B1014" i="4"/>
  <c r="A1014" i="4"/>
  <c r="Q1013" i="4"/>
  <c r="C1013" i="4"/>
  <c r="B1013" i="4"/>
  <c r="A1013" i="4"/>
  <c r="Q1012" i="4"/>
  <c r="C1012" i="4"/>
  <c r="B1012" i="4"/>
  <c r="A1012" i="4"/>
  <c r="Q722" i="4"/>
  <c r="C722" i="4"/>
  <c r="B722" i="4"/>
  <c r="A722" i="4"/>
  <c r="Q454" i="4"/>
  <c r="C454" i="4"/>
  <c r="B454" i="4"/>
  <c r="A454" i="4"/>
  <c r="Q1047" i="4"/>
  <c r="C1047" i="4"/>
  <c r="B1047" i="4"/>
  <c r="A1047" i="4"/>
  <c r="Q1046" i="4"/>
  <c r="C1046" i="4"/>
  <c r="B1046" i="4"/>
  <c r="A1046" i="4"/>
  <c r="Q780" i="4"/>
  <c r="C780" i="4"/>
  <c r="B780" i="4"/>
  <c r="A780" i="4"/>
  <c r="Q716" i="4"/>
  <c r="C716" i="4"/>
  <c r="B716" i="4"/>
  <c r="A716" i="4"/>
  <c r="Q555" i="4"/>
  <c r="C555" i="4"/>
  <c r="B555" i="4"/>
  <c r="A555" i="4"/>
  <c r="Q173" i="4"/>
  <c r="C173" i="4"/>
  <c r="B173" i="4"/>
  <c r="A173" i="4"/>
  <c r="Q172" i="4"/>
  <c r="C172" i="4"/>
  <c r="B172" i="4"/>
  <c r="A172" i="4"/>
  <c r="Q1050" i="4"/>
  <c r="C1050" i="4"/>
  <c r="B1050" i="4"/>
  <c r="A1050" i="4"/>
  <c r="Q1001" i="4"/>
  <c r="C1001" i="4"/>
  <c r="B1001" i="4"/>
  <c r="A1001" i="4"/>
  <c r="Q1000" i="4"/>
  <c r="C1000" i="4"/>
  <c r="B1000" i="4"/>
  <c r="A1000" i="4"/>
  <c r="Q624" i="4"/>
  <c r="C624" i="4"/>
  <c r="B624" i="4"/>
  <c r="A624" i="4"/>
  <c r="Q478" i="4"/>
  <c r="C478" i="4"/>
  <c r="B478" i="4"/>
  <c r="A478" i="4"/>
  <c r="Q477" i="4"/>
  <c r="C477" i="4"/>
  <c r="B477" i="4"/>
  <c r="A477" i="4"/>
  <c r="Q476" i="4"/>
  <c r="C476" i="4"/>
  <c r="B476" i="4"/>
  <c r="A476" i="4"/>
  <c r="Q475" i="4"/>
  <c r="C475" i="4"/>
  <c r="B475" i="4"/>
  <c r="A475" i="4"/>
  <c r="Q474" i="4"/>
  <c r="C474" i="4"/>
  <c r="B474" i="4"/>
  <c r="A474" i="4"/>
  <c r="Q473" i="4"/>
  <c r="C473" i="4"/>
  <c r="B473" i="4"/>
  <c r="A473" i="4"/>
  <c r="Q472" i="4"/>
  <c r="C472" i="4"/>
  <c r="B472" i="4"/>
  <c r="A472" i="4"/>
  <c r="Q21" i="4"/>
  <c r="C21" i="4"/>
  <c r="B21" i="4"/>
  <c r="A21" i="4"/>
  <c r="Q1378" i="4"/>
  <c r="C1378" i="4"/>
  <c r="B1378" i="4"/>
  <c r="A1378" i="4"/>
  <c r="Q1178" i="4"/>
  <c r="C1178" i="4"/>
  <c r="B1178" i="4"/>
  <c r="A1178" i="4"/>
  <c r="Q864" i="4"/>
  <c r="C864" i="4"/>
  <c r="B864" i="4"/>
  <c r="A864" i="4"/>
  <c r="Q842" i="4"/>
  <c r="C842" i="4"/>
  <c r="B842" i="4"/>
  <c r="A842" i="4"/>
  <c r="Q696" i="4"/>
  <c r="C696" i="4"/>
  <c r="B696" i="4"/>
  <c r="A696" i="4"/>
  <c r="Q623" i="4"/>
  <c r="C623" i="4"/>
  <c r="B623" i="4"/>
  <c r="A623" i="4"/>
  <c r="Q579" i="4"/>
  <c r="C579" i="4"/>
  <c r="B579" i="4"/>
  <c r="A579" i="4"/>
  <c r="Q1787" i="4"/>
  <c r="C1787" i="4"/>
  <c r="B1787" i="4"/>
  <c r="A1787" i="4"/>
  <c r="Q408" i="4"/>
  <c r="C408" i="4"/>
  <c r="B408" i="4"/>
  <c r="A408" i="4"/>
  <c r="Q1274" i="4"/>
  <c r="C1274" i="4"/>
  <c r="B1274" i="4"/>
  <c r="A1274" i="4"/>
  <c r="Q1273" i="4"/>
  <c r="C1273" i="4"/>
  <c r="B1273" i="4"/>
  <c r="A1273" i="4"/>
  <c r="Q1272" i="4"/>
  <c r="C1272" i="4"/>
  <c r="B1272" i="4"/>
  <c r="A1272" i="4"/>
  <c r="Q1133" i="4"/>
  <c r="C1133" i="4"/>
  <c r="B1133" i="4"/>
  <c r="A1133" i="4"/>
  <c r="Q840" i="4"/>
  <c r="C840" i="4"/>
  <c r="B840" i="4"/>
  <c r="A840" i="4"/>
  <c r="Q654" i="4"/>
  <c r="C654" i="4"/>
  <c r="B654" i="4"/>
  <c r="A654" i="4"/>
  <c r="Q220" i="4"/>
  <c r="C220" i="4"/>
  <c r="B220" i="4"/>
  <c r="A220" i="4"/>
  <c r="Q1079" i="4"/>
  <c r="C1079" i="4"/>
  <c r="B1079" i="4"/>
  <c r="A1079" i="4"/>
  <c r="Q959" i="4"/>
  <c r="C959" i="4"/>
  <c r="B959" i="4"/>
  <c r="A959" i="4"/>
  <c r="Q903" i="4"/>
  <c r="C903" i="4"/>
  <c r="B903" i="4"/>
  <c r="A903" i="4"/>
  <c r="Q902" i="4"/>
  <c r="C902" i="4"/>
  <c r="B902" i="4"/>
  <c r="A902" i="4"/>
  <c r="Q901" i="4"/>
  <c r="C901" i="4"/>
  <c r="B901" i="4"/>
  <c r="A901" i="4"/>
  <c r="Q873" i="4"/>
  <c r="C873" i="4"/>
  <c r="B873" i="4"/>
  <c r="A873" i="4"/>
  <c r="Q872" i="4"/>
  <c r="C872" i="4"/>
  <c r="B872" i="4"/>
  <c r="A872" i="4"/>
  <c r="Q805" i="4"/>
  <c r="C805" i="4"/>
  <c r="B805" i="4"/>
  <c r="A805" i="4"/>
  <c r="Q804" i="4"/>
  <c r="C804" i="4"/>
  <c r="B804" i="4"/>
  <c r="A804" i="4"/>
  <c r="Q749" i="4"/>
  <c r="C749" i="4"/>
  <c r="B749" i="4"/>
  <c r="A749" i="4"/>
  <c r="Q684" i="4"/>
  <c r="C684" i="4"/>
  <c r="B684" i="4"/>
  <c r="A684" i="4"/>
  <c r="Q680" i="4"/>
  <c r="C680" i="4"/>
  <c r="B680" i="4"/>
  <c r="A680" i="4"/>
  <c r="Q645" i="4"/>
  <c r="C645" i="4"/>
  <c r="B645" i="4"/>
  <c r="A645" i="4"/>
  <c r="Q644" i="4"/>
  <c r="C644" i="4"/>
  <c r="B644" i="4"/>
  <c r="A644" i="4"/>
  <c r="Q439" i="4"/>
  <c r="C439" i="4"/>
  <c r="B439" i="4"/>
  <c r="A439" i="4"/>
  <c r="Q978" i="4"/>
  <c r="C978" i="4"/>
  <c r="B978" i="4"/>
  <c r="A978" i="4"/>
  <c r="Q896" i="4"/>
  <c r="C896" i="4"/>
  <c r="B896" i="4"/>
  <c r="A896" i="4"/>
  <c r="Q895" i="4"/>
  <c r="C895" i="4"/>
  <c r="B895" i="4"/>
  <c r="A895" i="4"/>
  <c r="Q355" i="4"/>
  <c r="C355" i="4"/>
  <c r="B355" i="4"/>
  <c r="A355" i="4"/>
  <c r="Q354" i="4"/>
  <c r="C354" i="4"/>
  <c r="B354" i="4"/>
  <c r="A354" i="4"/>
  <c r="Q83" i="4"/>
  <c r="C83" i="4"/>
  <c r="B83" i="4"/>
  <c r="A83" i="4"/>
  <c r="Q63" i="4"/>
  <c r="C63" i="4"/>
  <c r="B63" i="4"/>
  <c r="A63" i="4"/>
  <c r="Q3" i="4"/>
  <c r="C3" i="4"/>
  <c r="B3" i="4"/>
  <c r="A3" i="4"/>
  <c r="Q1095" i="4"/>
  <c r="C1095" i="4"/>
  <c r="B1095" i="4"/>
  <c r="A1095" i="4"/>
  <c r="Q1094" i="4"/>
  <c r="C1094" i="4"/>
  <c r="B1094" i="4"/>
  <c r="A1094" i="4"/>
  <c r="Q1093" i="4"/>
  <c r="C1093" i="4"/>
  <c r="B1093" i="4"/>
  <c r="A1093" i="4"/>
  <c r="Q1036" i="4"/>
  <c r="C1036" i="4"/>
  <c r="B1036" i="4"/>
  <c r="A1036" i="4"/>
  <c r="Q1035" i="4"/>
  <c r="C1035" i="4"/>
  <c r="B1035" i="4"/>
  <c r="A1035" i="4"/>
  <c r="Q839" i="4"/>
  <c r="C839" i="4"/>
  <c r="B839" i="4"/>
  <c r="A839" i="4"/>
  <c r="Q440" i="4"/>
  <c r="C440" i="4"/>
  <c r="B440" i="4"/>
  <c r="A440" i="4"/>
  <c r="Q215" i="4"/>
  <c r="C215" i="4"/>
  <c r="B215" i="4"/>
  <c r="A215" i="4"/>
  <c r="Q190" i="4"/>
  <c r="C190" i="4"/>
  <c r="B190" i="4"/>
  <c r="A190" i="4"/>
  <c r="Q349" i="4"/>
  <c r="C349" i="4"/>
  <c r="B349" i="4"/>
  <c r="A349" i="4"/>
  <c r="Q52" i="4"/>
  <c r="C52" i="4"/>
  <c r="B52" i="4"/>
  <c r="A52" i="4"/>
  <c r="Q958" i="4"/>
  <c r="C958" i="4"/>
  <c r="B958" i="4"/>
  <c r="A958" i="4"/>
  <c r="Q833" i="4"/>
  <c r="C833" i="4"/>
  <c r="B833" i="4"/>
  <c r="A833" i="4"/>
  <c r="Q733" i="4"/>
  <c r="C733" i="4"/>
  <c r="B733" i="4"/>
  <c r="A733" i="4"/>
  <c r="Q512" i="4"/>
  <c r="C512" i="4"/>
  <c r="B512" i="4"/>
  <c r="A512" i="4"/>
  <c r="Q511" i="4"/>
  <c r="C511" i="4"/>
  <c r="B511" i="4"/>
  <c r="A511" i="4"/>
  <c r="Q423" i="4"/>
  <c r="C423" i="4"/>
  <c r="B423" i="4"/>
  <c r="A423" i="4"/>
  <c r="Q33" i="4"/>
  <c r="C33" i="4"/>
  <c r="B33" i="4"/>
  <c r="A33" i="4"/>
  <c r="Q1075" i="4"/>
  <c r="C1075" i="4"/>
  <c r="B1075" i="4"/>
  <c r="A1075" i="4"/>
  <c r="Q1074" i="4"/>
  <c r="C1074" i="4"/>
  <c r="B1074" i="4"/>
  <c r="A1074" i="4"/>
  <c r="Q1073" i="4"/>
  <c r="C1073" i="4"/>
  <c r="B1073" i="4"/>
  <c r="A1073" i="4"/>
  <c r="Q984" i="4"/>
  <c r="C984" i="4"/>
  <c r="B984" i="4"/>
  <c r="A984" i="4"/>
  <c r="Q980" i="4"/>
  <c r="C980" i="4"/>
  <c r="B980" i="4"/>
  <c r="A980" i="4"/>
  <c r="Q979" i="4"/>
  <c r="C979" i="4"/>
  <c r="B979" i="4"/>
  <c r="A979" i="4"/>
  <c r="Q753" i="4"/>
  <c r="C753" i="4"/>
  <c r="B753" i="4"/>
  <c r="A753" i="4"/>
  <c r="Q554" i="4"/>
  <c r="C554" i="4"/>
  <c r="B554" i="4"/>
  <c r="A554" i="4"/>
  <c r="Q413" i="4"/>
  <c r="C413" i="4"/>
  <c r="B413" i="4"/>
  <c r="A413" i="4"/>
  <c r="Q245" i="4"/>
  <c r="C245" i="4"/>
  <c r="B245" i="4"/>
  <c r="A245" i="4"/>
  <c r="Q11" i="4"/>
  <c r="C11" i="4"/>
  <c r="B11" i="4"/>
  <c r="A11" i="4"/>
  <c r="Q10" i="4"/>
  <c r="C10" i="4"/>
  <c r="B10" i="4"/>
  <c r="A10" i="4"/>
  <c r="Q682" i="4"/>
  <c r="C682" i="4"/>
  <c r="B682" i="4"/>
  <c r="A682" i="4"/>
  <c r="Q670" i="4"/>
  <c r="C670" i="4"/>
  <c r="B670" i="4"/>
  <c r="A670" i="4"/>
  <c r="Q669" i="4"/>
  <c r="C669" i="4"/>
  <c r="B669" i="4"/>
  <c r="A669" i="4"/>
  <c r="Q150" i="4"/>
  <c r="C150" i="4"/>
  <c r="B150" i="4"/>
  <c r="A150" i="4"/>
  <c r="Q806" i="4"/>
  <c r="C806" i="4"/>
  <c r="B806" i="4"/>
  <c r="A806" i="4"/>
  <c r="Q739" i="4"/>
  <c r="C739" i="4"/>
  <c r="B739" i="4"/>
  <c r="A739" i="4"/>
  <c r="Q211" i="4"/>
  <c r="C211" i="4"/>
  <c r="B211" i="4"/>
  <c r="A211" i="4"/>
  <c r="Q1349" i="4"/>
  <c r="C1349" i="4"/>
  <c r="B1349" i="4"/>
  <c r="A1349" i="4"/>
  <c r="Q1348" i="4"/>
  <c r="C1348" i="4"/>
  <c r="B1348" i="4"/>
  <c r="A1348" i="4"/>
  <c r="Q244" i="4"/>
  <c r="C244" i="4"/>
  <c r="B244" i="4"/>
  <c r="A244" i="4"/>
  <c r="Q1773" i="4"/>
  <c r="C1773" i="4"/>
  <c r="B1773" i="4"/>
  <c r="A1773" i="4"/>
  <c r="Q1156" i="4"/>
  <c r="C1156" i="4"/>
  <c r="B1156" i="4"/>
  <c r="A1156" i="4"/>
  <c r="Q694" i="4"/>
  <c r="C694" i="4"/>
  <c r="B694" i="4"/>
  <c r="A694" i="4"/>
  <c r="Q547" i="4"/>
  <c r="C547" i="4"/>
  <c r="B547" i="4"/>
  <c r="A547" i="4"/>
  <c r="Q459" i="4"/>
  <c r="C459" i="4"/>
  <c r="B459" i="4"/>
  <c r="A459" i="4"/>
  <c r="Q330" i="4"/>
  <c r="C330" i="4"/>
  <c r="B330" i="4"/>
  <c r="A330" i="4"/>
  <c r="Q209" i="4"/>
  <c r="C209" i="4"/>
  <c r="B209" i="4"/>
  <c r="A209" i="4"/>
  <c r="Q80" i="4"/>
  <c r="C80" i="4"/>
  <c r="B80" i="4"/>
  <c r="A80" i="4"/>
  <c r="Q79" i="4"/>
  <c r="C79" i="4"/>
  <c r="B79" i="4"/>
  <c r="A79" i="4"/>
  <c r="Q32" i="4"/>
  <c r="C32" i="4"/>
  <c r="B32" i="4"/>
  <c r="A32" i="4"/>
  <c r="Q1101" i="4"/>
  <c r="C1101" i="4"/>
  <c r="B1101" i="4"/>
  <c r="A1101" i="4"/>
  <c r="Q1100" i="4"/>
  <c r="C1100" i="4"/>
  <c r="B1100" i="4"/>
  <c r="A1100" i="4"/>
  <c r="Q1089" i="4"/>
  <c r="C1089" i="4"/>
  <c r="B1089" i="4"/>
  <c r="A1089" i="4"/>
  <c r="Q1088" i="4"/>
  <c r="C1088" i="4"/>
  <c r="B1088" i="4"/>
  <c r="A1088" i="4"/>
  <c r="Q932" i="4"/>
  <c r="C932" i="4"/>
  <c r="B932" i="4"/>
  <c r="A932" i="4"/>
  <c r="Q931" i="4"/>
  <c r="C931" i="4"/>
  <c r="B931" i="4"/>
  <c r="A931" i="4"/>
  <c r="Q930" i="4"/>
  <c r="C930" i="4"/>
  <c r="B930" i="4"/>
  <c r="A930" i="4"/>
  <c r="Q929" i="4"/>
  <c r="C929" i="4"/>
  <c r="B929" i="4"/>
  <c r="A929" i="4"/>
  <c r="Q844" i="4"/>
  <c r="C844" i="4"/>
  <c r="B844" i="4"/>
  <c r="A844" i="4"/>
  <c r="Q815" i="4"/>
  <c r="C815" i="4"/>
  <c r="B815" i="4"/>
  <c r="A815" i="4"/>
  <c r="Q796" i="4"/>
  <c r="C796" i="4"/>
  <c r="B796" i="4"/>
  <c r="A796" i="4"/>
  <c r="Q795" i="4"/>
  <c r="C795" i="4"/>
  <c r="B795" i="4"/>
  <c r="A795" i="4"/>
  <c r="Q794" i="4"/>
  <c r="C794" i="4"/>
  <c r="B794" i="4"/>
  <c r="A794" i="4"/>
  <c r="Q793" i="4"/>
  <c r="C793" i="4"/>
  <c r="B793" i="4"/>
  <c r="A793" i="4"/>
  <c r="Q29" i="4"/>
  <c r="C29" i="4"/>
  <c r="B29" i="4"/>
  <c r="A29" i="4"/>
  <c r="Q28" i="4"/>
  <c r="C28" i="4"/>
  <c r="B28" i="4"/>
  <c r="A28" i="4"/>
  <c r="Q1403" i="4"/>
  <c r="C1403" i="4"/>
  <c r="B1403" i="4"/>
  <c r="A1403" i="4"/>
  <c r="Q1402" i="4"/>
  <c r="C1402" i="4"/>
  <c r="B1402" i="4"/>
  <c r="A1402" i="4"/>
  <c r="Q1347" i="4"/>
  <c r="C1347" i="4"/>
  <c r="B1347" i="4"/>
  <c r="A1347" i="4"/>
  <c r="Q1346" i="4"/>
  <c r="C1346" i="4"/>
  <c r="B1346" i="4"/>
  <c r="A1346" i="4"/>
  <c r="Q760" i="4"/>
  <c r="C760" i="4"/>
  <c r="B760" i="4"/>
  <c r="A760" i="4"/>
  <c r="Q616" i="4"/>
  <c r="C616" i="4"/>
  <c r="B616" i="4"/>
  <c r="A616" i="4"/>
  <c r="Q544" i="4"/>
  <c r="C544" i="4"/>
  <c r="B544" i="4"/>
  <c r="A544" i="4"/>
  <c r="Q407" i="4"/>
  <c r="C407" i="4"/>
  <c r="B407" i="4"/>
  <c r="A407" i="4"/>
  <c r="Q347" i="4"/>
  <c r="C347" i="4"/>
  <c r="B347" i="4"/>
  <c r="A347" i="4"/>
  <c r="Q146" i="4"/>
  <c r="C146" i="4"/>
  <c r="B146" i="4"/>
  <c r="A146" i="4"/>
  <c r="Q748" i="4"/>
  <c r="C748" i="4"/>
  <c r="B748" i="4"/>
  <c r="A748" i="4"/>
  <c r="Q584" i="4"/>
  <c r="C584" i="4"/>
  <c r="B584" i="4"/>
  <c r="A584" i="4"/>
  <c r="Q551" i="4"/>
  <c r="C551" i="4"/>
  <c r="B551" i="4"/>
  <c r="A551" i="4"/>
  <c r="Q494" i="4"/>
  <c r="C494" i="4"/>
  <c r="B494" i="4"/>
  <c r="A494" i="4"/>
  <c r="Q326" i="4"/>
  <c r="C326" i="4"/>
  <c r="B326" i="4"/>
  <c r="A326" i="4"/>
  <c r="Q191" i="4"/>
  <c r="C191" i="4"/>
  <c r="B191" i="4"/>
  <c r="A191" i="4"/>
  <c r="Q175" i="4"/>
  <c r="C175" i="4"/>
  <c r="B175" i="4"/>
  <c r="A175" i="4"/>
  <c r="Q170" i="4"/>
  <c r="C170" i="4"/>
  <c r="B170" i="4"/>
  <c r="A170" i="4"/>
  <c r="Q155" i="4"/>
  <c r="C155" i="4"/>
  <c r="B155" i="4"/>
  <c r="A155" i="4"/>
  <c r="Q154" i="4"/>
  <c r="C154" i="4"/>
  <c r="B154" i="4"/>
  <c r="A154" i="4"/>
  <c r="Q117" i="4"/>
  <c r="C117" i="4"/>
  <c r="B117" i="4"/>
  <c r="A117" i="4"/>
  <c r="Q100" i="4"/>
  <c r="C100" i="4"/>
  <c r="B100" i="4"/>
  <c r="A100" i="4"/>
  <c r="Q1312" i="4"/>
  <c r="C1312" i="4"/>
  <c r="B1312" i="4"/>
  <c r="A1312" i="4"/>
  <c r="Q1311" i="4"/>
  <c r="C1311" i="4"/>
  <c r="B1311" i="4"/>
  <c r="A1311" i="4"/>
  <c r="Q1310" i="4"/>
  <c r="C1310" i="4"/>
  <c r="B1310" i="4"/>
  <c r="A1310" i="4"/>
  <c r="Q192" i="4"/>
  <c r="C192" i="4"/>
  <c r="B192" i="4"/>
  <c r="A192" i="4"/>
  <c r="Q960" i="4"/>
  <c r="C960" i="4"/>
  <c r="B960" i="4"/>
  <c r="A960" i="4"/>
  <c r="Q740" i="4"/>
  <c r="C740" i="4"/>
  <c r="B740" i="4"/>
  <c r="A740" i="4"/>
  <c r="Q668" i="4"/>
  <c r="C668" i="4"/>
  <c r="B668" i="4"/>
  <c r="A668" i="4"/>
  <c r="Q586" i="4"/>
  <c r="C586" i="4"/>
  <c r="B586" i="4"/>
  <c r="A586" i="4"/>
  <c r="Q241" i="4"/>
  <c r="C241" i="4"/>
  <c r="B241" i="4"/>
  <c r="A241" i="4"/>
  <c r="Q151" i="4"/>
  <c r="C151" i="4"/>
  <c r="B151" i="4"/>
  <c r="A151" i="4"/>
  <c r="Q909" i="4"/>
  <c r="C909" i="4"/>
  <c r="B909" i="4"/>
  <c r="A909" i="4"/>
  <c r="Q908" i="4"/>
  <c r="C908" i="4"/>
  <c r="B908" i="4"/>
  <c r="A908" i="4"/>
  <c r="Q907" i="4"/>
  <c r="C907" i="4"/>
  <c r="B907" i="4"/>
  <c r="A907" i="4"/>
  <c r="Q881" i="4"/>
  <c r="C881" i="4"/>
  <c r="B881" i="4"/>
  <c r="A881" i="4"/>
  <c r="Q880" i="4"/>
  <c r="C880" i="4"/>
  <c r="B880" i="4"/>
  <c r="A880" i="4"/>
  <c r="Q879" i="4"/>
  <c r="C879" i="4"/>
  <c r="B879" i="4"/>
  <c r="A879" i="4"/>
  <c r="Q878" i="4"/>
  <c r="C878" i="4"/>
  <c r="B878" i="4"/>
  <c r="A878" i="4"/>
  <c r="Q877" i="4"/>
  <c r="C877" i="4"/>
  <c r="B877" i="4"/>
  <c r="A877" i="4"/>
  <c r="Q868" i="4"/>
  <c r="C868" i="4"/>
  <c r="B868" i="4"/>
  <c r="A868" i="4"/>
  <c r="Q814" i="4"/>
  <c r="C814" i="4"/>
  <c r="B814" i="4"/>
  <c r="A814" i="4"/>
  <c r="Q677" i="4"/>
  <c r="C677" i="4"/>
  <c r="B677" i="4"/>
  <c r="A677" i="4"/>
  <c r="Q210" i="4"/>
  <c r="C210" i="4"/>
  <c r="B210" i="4"/>
  <c r="A210" i="4"/>
  <c r="Q9" i="4"/>
  <c r="C9" i="4"/>
  <c r="B9" i="4"/>
  <c r="A9" i="4"/>
  <c r="Q8" i="4"/>
  <c r="C8" i="4"/>
  <c r="B8" i="4"/>
  <c r="A8" i="4"/>
  <c r="Q1116" i="4"/>
  <c r="C1116" i="4"/>
  <c r="B1116" i="4"/>
  <c r="A1116" i="4"/>
  <c r="Q919" i="4"/>
  <c r="C919" i="4"/>
  <c r="B919" i="4"/>
  <c r="A919" i="4"/>
  <c r="Q891" i="4"/>
  <c r="C891" i="4"/>
  <c r="B891" i="4"/>
  <c r="A891" i="4"/>
  <c r="Q890" i="4"/>
  <c r="C890" i="4"/>
  <c r="B890" i="4"/>
  <c r="A890" i="4"/>
  <c r="Q882" i="4"/>
  <c r="C882" i="4"/>
  <c r="B882" i="4"/>
  <c r="A882" i="4"/>
  <c r="Q538" i="4"/>
  <c r="C538" i="4"/>
  <c r="B538" i="4"/>
  <c r="A538" i="4"/>
  <c r="Q493" i="4"/>
  <c r="C493" i="4"/>
  <c r="B493" i="4"/>
  <c r="A493" i="4"/>
  <c r="Q367" i="4"/>
  <c r="C367" i="4"/>
  <c r="B367" i="4"/>
  <c r="A367" i="4"/>
  <c r="Q365" i="4"/>
  <c r="C365" i="4"/>
  <c r="B365" i="4"/>
  <c r="A365" i="4"/>
  <c r="Q364" i="4"/>
  <c r="C364" i="4"/>
  <c r="B364" i="4"/>
  <c r="A364" i="4"/>
  <c r="Q180" i="4"/>
  <c r="C180" i="4"/>
  <c r="B180" i="4"/>
  <c r="A180" i="4"/>
  <c r="Q116" i="4"/>
  <c r="C116" i="4"/>
  <c r="B116" i="4"/>
  <c r="A116" i="4"/>
  <c r="Q875" i="4"/>
  <c r="C875" i="4"/>
  <c r="B875" i="4"/>
  <c r="A875" i="4"/>
  <c r="Q761" i="4"/>
  <c r="C761" i="4"/>
  <c r="B761" i="4"/>
  <c r="A761" i="4"/>
  <c r="Q724" i="4"/>
  <c r="C724" i="4"/>
  <c r="B724" i="4"/>
  <c r="A724" i="4"/>
  <c r="Q723" i="4"/>
  <c r="C723" i="4"/>
  <c r="B723" i="4"/>
  <c r="A723" i="4"/>
  <c r="Q688" i="4"/>
  <c r="C688" i="4"/>
  <c r="B688" i="4"/>
  <c r="A688" i="4"/>
  <c r="Q460" i="4"/>
  <c r="C460" i="4"/>
  <c r="B460" i="4"/>
  <c r="A460" i="4"/>
  <c r="Q141" i="4"/>
  <c r="C141" i="4"/>
  <c r="B141" i="4"/>
  <c r="A141" i="4"/>
  <c r="Q90" i="4"/>
  <c r="C90" i="4"/>
  <c r="B90" i="4"/>
  <c r="A90" i="4"/>
  <c r="Q1169" i="4"/>
  <c r="C1169" i="4"/>
  <c r="B1169" i="4"/>
  <c r="A1169" i="4"/>
  <c r="Q889" i="4"/>
  <c r="C889" i="4"/>
  <c r="B889" i="4"/>
  <c r="A889" i="4"/>
  <c r="Q888" i="4"/>
  <c r="C888" i="4"/>
  <c r="B888" i="4"/>
  <c r="A888" i="4"/>
  <c r="Q830" i="4"/>
  <c r="C830" i="4"/>
  <c r="B830" i="4"/>
  <c r="A830" i="4"/>
  <c r="Q239" i="4"/>
  <c r="C239" i="4"/>
  <c r="B239" i="4"/>
  <c r="A239" i="4"/>
  <c r="Q667" i="4"/>
  <c r="C667" i="4"/>
  <c r="B667" i="4"/>
  <c r="A667" i="4"/>
  <c r="Q918" i="4"/>
  <c r="C918" i="4"/>
  <c r="B918" i="4"/>
  <c r="A918" i="4"/>
  <c r="Q779" i="4"/>
  <c r="C779" i="4"/>
  <c r="B779" i="4"/>
  <c r="A779" i="4"/>
  <c r="Q721" i="4"/>
  <c r="C721" i="4"/>
  <c r="B721" i="4"/>
  <c r="A721" i="4"/>
  <c r="Q552" i="4"/>
  <c r="C552" i="4"/>
  <c r="B552" i="4"/>
  <c r="A552" i="4"/>
  <c r="Q432" i="4"/>
  <c r="C432" i="4"/>
  <c r="B432" i="4"/>
  <c r="A432" i="4"/>
  <c r="Q1275" i="4"/>
  <c r="C1275" i="4"/>
  <c r="B1275" i="4"/>
  <c r="A1275" i="4"/>
  <c r="Q1210" i="4"/>
  <c r="C1210" i="4"/>
  <c r="B1210" i="4"/>
  <c r="A1210" i="4"/>
  <c r="Q1072" i="4"/>
  <c r="C1072" i="4"/>
  <c r="B1072" i="4"/>
  <c r="A1072" i="4"/>
  <c r="Q1071" i="4"/>
  <c r="C1071" i="4"/>
  <c r="B1071" i="4"/>
  <c r="A1071" i="4"/>
  <c r="Q1070" i="4"/>
  <c r="C1070" i="4"/>
  <c r="B1070" i="4"/>
  <c r="A1070" i="4"/>
  <c r="Q883" i="4"/>
  <c r="C883" i="4"/>
  <c r="B883" i="4"/>
  <c r="A883" i="4"/>
  <c r="Q375" i="4"/>
  <c r="C375" i="4"/>
  <c r="B375" i="4"/>
  <c r="A375" i="4"/>
  <c r="Q374" i="4"/>
  <c r="C374" i="4"/>
  <c r="B374" i="4"/>
  <c r="A374" i="4"/>
  <c r="Q373" i="4"/>
  <c r="C373" i="4"/>
  <c r="B373" i="4"/>
  <c r="A373" i="4"/>
  <c r="Q369" i="4"/>
  <c r="C369" i="4"/>
  <c r="B369" i="4"/>
  <c r="A369" i="4"/>
  <c r="Q335" i="4"/>
  <c r="C335" i="4"/>
  <c r="B335" i="4"/>
  <c r="A335" i="4"/>
  <c r="Q334" i="4"/>
  <c r="C334" i="4"/>
  <c r="B334" i="4"/>
  <c r="A334" i="4"/>
  <c r="Q188" i="4"/>
  <c r="C188" i="4"/>
  <c r="B188" i="4"/>
  <c r="A188" i="4"/>
  <c r="Q187" i="4"/>
  <c r="C187" i="4"/>
  <c r="B187" i="4"/>
  <c r="A187" i="4"/>
  <c r="Q181" i="4"/>
  <c r="C181" i="4"/>
  <c r="B181" i="4"/>
  <c r="A181" i="4"/>
  <c r="Q167" i="4"/>
  <c r="C167" i="4"/>
  <c r="B167" i="4"/>
  <c r="A167" i="4"/>
  <c r="Q156" i="4"/>
  <c r="C156" i="4"/>
  <c r="B156" i="4"/>
  <c r="A156" i="4"/>
  <c r="Q85" i="4"/>
  <c r="C85" i="4"/>
  <c r="B85" i="4"/>
  <c r="A85" i="4"/>
  <c r="Q51" i="4"/>
  <c r="C51" i="4"/>
  <c r="B51" i="4"/>
  <c r="A51" i="4"/>
  <c r="Q738" i="4"/>
  <c r="C738" i="4"/>
  <c r="B738" i="4"/>
  <c r="A738" i="4"/>
  <c r="Q719" i="4"/>
  <c r="C719" i="4"/>
  <c r="B719" i="4"/>
  <c r="A719" i="4"/>
  <c r="Q368" i="4"/>
  <c r="C368" i="4"/>
  <c r="B368" i="4"/>
  <c r="A368" i="4"/>
  <c r="Q147" i="4"/>
  <c r="C147" i="4"/>
  <c r="B147" i="4"/>
  <c r="A147" i="4"/>
  <c r="Q1267" i="4"/>
  <c r="C1267" i="4"/>
  <c r="B1267" i="4"/>
  <c r="A1267" i="4"/>
  <c r="Q1266" i="4"/>
  <c r="C1266" i="4"/>
  <c r="B1266" i="4"/>
  <c r="A1266" i="4"/>
  <c r="Q695" i="4"/>
  <c r="C695" i="4"/>
  <c r="B695" i="4"/>
  <c r="A695" i="4"/>
  <c r="Q228" i="4"/>
  <c r="C228" i="4"/>
  <c r="B228" i="4"/>
  <c r="A228" i="4"/>
  <c r="Q42" i="4"/>
  <c r="C42" i="4"/>
  <c r="B42" i="4"/>
  <c r="A42" i="4"/>
  <c r="Q1785" i="4"/>
  <c r="C1785" i="4"/>
  <c r="B1785" i="4"/>
  <c r="A1785" i="4"/>
  <c r="Q1115" i="4"/>
  <c r="C1115" i="4"/>
  <c r="B1115" i="4"/>
  <c r="A1115" i="4"/>
  <c r="Q641" i="4"/>
  <c r="C641" i="4"/>
  <c r="B641" i="4"/>
  <c r="A641" i="4"/>
  <c r="Q640" i="4"/>
  <c r="C640" i="4"/>
  <c r="B640" i="4"/>
  <c r="A640" i="4"/>
  <c r="Q262" i="4"/>
  <c r="C262" i="4"/>
  <c r="B262" i="4"/>
  <c r="A262" i="4"/>
  <c r="Q124" i="4"/>
  <c r="C124" i="4"/>
  <c r="B124" i="4"/>
  <c r="A124" i="4"/>
  <c r="Q120" i="4"/>
  <c r="C120" i="4"/>
  <c r="B120" i="4"/>
  <c r="A120" i="4"/>
  <c r="Q17" i="4"/>
  <c r="C17" i="4"/>
  <c r="B17" i="4"/>
  <c r="A17" i="4"/>
  <c r="Q1230" i="4"/>
  <c r="C1230" i="4"/>
  <c r="B1230" i="4"/>
  <c r="A1230" i="4"/>
  <c r="Q1229" i="4"/>
  <c r="C1229" i="4"/>
  <c r="B1229" i="4"/>
  <c r="A1229" i="4"/>
  <c r="Q1024" i="4"/>
  <c r="C1024" i="4"/>
  <c r="B1024" i="4"/>
  <c r="A1024" i="4"/>
  <c r="Q1023" i="4"/>
  <c r="C1023" i="4"/>
  <c r="B1023" i="4"/>
  <c r="A1023" i="4"/>
  <c r="Q1022" i="4"/>
  <c r="C1022" i="4"/>
  <c r="B1022" i="4"/>
  <c r="A1022" i="4"/>
  <c r="Q1021" i="4"/>
  <c r="C1021" i="4"/>
  <c r="B1021" i="4"/>
  <c r="A1021" i="4"/>
  <c r="Q1020" i="4"/>
  <c r="C1020" i="4"/>
  <c r="B1020" i="4"/>
  <c r="A1020" i="4"/>
  <c r="Q1019" i="4"/>
  <c r="C1019" i="4"/>
  <c r="B1019" i="4"/>
  <c r="A1019" i="4"/>
  <c r="Q1018" i="4"/>
  <c r="C1018" i="4"/>
  <c r="B1018" i="4"/>
  <c r="A1018" i="4"/>
  <c r="Q786" i="4"/>
  <c r="C786" i="4"/>
  <c r="B786" i="4"/>
  <c r="A786" i="4"/>
  <c r="Q706" i="4"/>
  <c r="C706" i="4"/>
  <c r="B706" i="4"/>
  <c r="A706" i="4"/>
  <c r="Q692" i="4"/>
  <c r="C692" i="4"/>
  <c r="B692" i="4"/>
  <c r="A692" i="4"/>
  <c r="Q341" i="4"/>
  <c r="C341" i="4"/>
  <c r="B341" i="4"/>
  <c r="A341" i="4"/>
  <c r="Q340" i="4"/>
  <c r="C340" i="4"/>
  <c r="B340" i="4"/>
  <c r="A340" i="4"/>
  <c r="Q338" i="4"/>
  <c r="C338" i="4"/>
  <c r="B338" i="4"/>
  <c r="A338" i="4"/>
  <c r="Q337" i="4"/>
  <c r="C337" i="4"/>
  <c r="B337" i="4"/>
  <c r="A337" i="4"/>
  <c r="Q336" i="4"/>
  <c r="C336" i="4"/>
  <c r="B336" i="4"/>
  <c r="A336" i="4"/>
  <c r="Q332" i="4"/>
  <c r="C332" i="4"/>
  <c r="B332" i="4"/>
  <c r="A332" i="4"/>
  <c r="Q331" i="4"/>
  <c r="C331" i="4"/>
  <c r="B331" i="4"/>
  <c r="A331" i="4"/>
  <c r="Q325" i="4"/>
  <c r="C325" i="4"/>
  <c r="B325" i="4"/>
  <c r="A325" i="4"/>
  <c r="Q263" i="4"/>
  <c r="C263" i="4"/>
  <c r="B263" i="4"/>
  <c r="A263" i="4"/>
  <c r="Q248" i="4"/>
  <c r="C248" i="4"/>
  <c r="B248" i="4"/>
  <c r="A248" i="4"/>
  <c r="Q89" i="4"/>
  <c r="C89" i="4"/>
  <c r="B89" i="4"/>
  <c r="A89" i="4"/>
  <c r="Q88" i="4"/>
  <c r="C88" i="4"/>
  <c r="B88" i="4"/>
  <c r="A88" i="4"/>
  <c r="Q1299" i="4"/>
  <c r="C1299" i="4"/>
  <c r="B1299" i="4"/>
  <c r="A1299" i="4"/>
  <c r="Q1298" i="4"/>
  <c r="C1298" i="4"/>
  <c r="B1298" i="4"/>
  <c r="A1298" i="4"/>
  <c r="Q1297" i="4"/>
  <c r="C1297" i="4"/>
  <c r="B1297" i="4"/>
  <c r="A1297" i="4"/>
  <c r="Q906" i="4"/>
  <c r="C906" i="4"/>
  <c r="B906" i="4"/>
  <c r="A906" i="4"/>
  <c r="Q818" i="4"/>
  <c r="C818" i="4"/>
  <c r="B818" i="4"/>
  <c r="A818" i="4"/>
  <c r="Q571" i="4"/>
  <c r="C571" i="4"/>
  <c r="B571" i="4"/>
  <c r="A571" i="4"/>
  <c r="Q227" i="4"/>
  <c r="C227" i="4"/>
  <c r="B227" i="4"/>
  <c r="A227" i="4"/>
  <c r="Q186" i="4"/>
  <c r="C186" i="4"/>
  <c r="B186" i="4"/>
  <c r="A186" i="4"/>
  <c r="Q67" i="4"/>
  <c r="C67" i="4"/>
  <c r="B67" i="4"/>
  <c r="A67" i="4"/>
  <c r="Q1401" i="4"/>
  <c r="C1401" i="4"/>
  <c r="B1401" i="4"/>
  <c r="A1401" i="4"/>
  <c r="Q1400" i="4"/>
  <c r="C1400" i="4"/>
  <c r="B1400" i="4"/>
  <c r="A1400" i="4"/>
  <c r="Q1399" i="4"/>
  <c r="C1399" i="4"/>
  <c r="B1399" i="4"/>
  <c r="A1399" i="4"/>
  <c r="Q1398" i="4"/>
  <c r="C1398" i="4"/>
  <c r="B1398" i="4"/>
  <c r="A1398" i="4"/>
  <c r="Q1397" i="4"/>
  <c r="C1397" i="4"/>
  <c r="B1397" i="4"/>
  <c r="A1397" i="4"/>
  <c r="Q1396" i="4"/>
  <c r="C1396" i="4"/>
  <c r="B1396" i="4"/>
  <c r="A1396" i="4"/>
  <c r="Q1395" i="4"/>
  <c r="C1395" i="4"/>
  <c r="B1395" i="4"/>
  <c r="A1395" i="4"/>
  <c r="Q1394" i="4"/>
  <c r="C1394" i="4"/>
  <c r="B1394" i="4"/>
  <c r="A1394" i="4"/>
  <c r="Q1345" i="4"/>
  <c r="C1345" i="4"/>
  <c r="B1345" i="4"/>
  <c r="A1345" i="4"/>
  <c r="Q1344" i="4"/>
  <c r="C1344" i="4"/>
  <c r="B1344" i="4"/>
  <c r="A1344" i="4"/>
  <c r="Q1343" i="4"/>
  <c r="C1343" i="4"/>
  <c r="B1343" i="4"/>
  <c r="A1343" i="4"/>
  <c r="Q1342" i="4"/>
  <c r="C1342" i="4"/>
  <c r="B1342" i="4"/>
  <c r="A1342" i="4"/>
  <c r="Q1271" i="4"/>
  <c r="C1271" i="4"/>
  <c r="B1271" i="4"/>
  <c r="A1271" i="4"/>
  <c r="Q1270" i="4"/>
  <c r="C1270" i="4"/>
  <c r="B1270" i="4"/>
  <c r="A1270" i="4"/>
  <c r="Q1269" i="4"/>
  <c r="C1269" i="4"/>
  <c r="B1269" i="4"/>
  <c r="A1269" i="4"/>
  <c r="Q1268" i="4"/>
  <c r="C1268" i="4"/>
  <c r="B1268" i="4"/>
  <c r="A1268" i="4"/>
  <c r="Q1235" i="4"/>
  <c r="C1235" i="4"/>
  <c r="B1235" i="4"/>
  <c r="A1235" i="4"/>
  <c r="Q990" i="4"/>
  <c r="C990" i="4"/>
  <c r="B990" i="4"/>
  <c r="A990" i="4"/>
  <c r="Q827" i="4"/>
  <c r="C827" i="4"/>
  <c r="B827" i="4"/>
  <c r="A827" i="4"/>
  <c r="Q772" i="4"/>
  <c r="C772" i="4"/>
  <c r="B772" i="4"/>
  <c r="A772" i="4"/>
  <c r="Q727" i="4"/>
  <c r="C727" i="4"/>
  <c r="B727" i="4"/>
  <c r="A727" i="4"/>
  <c r="Q726" i="4"/>
  <c r="C726" i="4"/>
  <c r="B726" i="4"/>
  <c r="A726" i="4"/>
  <c r="Q725" i="4"/>
  <c r="C725" i="4"/>
  <c r="B725" i="4"/>
  <c r="A725" i="4"/>
  <c r="Q464" i="4"/>
  <c r="C464" i="4"/>
  <c r="B464" i="4"/>
  <c r="A464" i="4"/>
  <c r="Q255" i="4"/>
  <c r="C255" i="4"/>
  <c r="B255" i="4"/>
  <c r="A255" i="4"/>
  <c r="Q253" i="4"/>
  <c r="C253" i="4"/>
  <c r="B253" i="4"/>
  <c r="A253" i="4"/>
  <c r="Q194" i="4"/>
  <c r="C194" i="4"/>
  <c r="B194" i="4"/>
  <c r="A194" i="4"/>
  <c r="Q131" i="4"/>
  <c r="C131" i="4"/>
  <c r="B131" i="4"/>
  <c r="A131" i="4"/>
  <c r="Q49" i="4"/>
  <c r="C49" i="4"/>
  <c r="B49" i="4"/>
  <c r="A49" i="4"/>
  <c r="Q46" i="4"/>
  <c r="C46" i="4"/>
  <c r="B46" i="4"/>
  <c r="A46" i="4"/>
  <c r="Q45" i="4"/>
  <c r="C45" i="4"/>
  <c r="B45" i="4"/>
  <c r="A45" i="4"/>
  <c r="Q25" i="4"/>
  <c r="C25" i="4"/>
  <c r="B25" i="4"/>
  <c r="A25" i="4"/>
  <c r="Q24" i="4"/>
  <c r="C24" i="4"/>
  <c r="B24" i="4"/>
  <c r="A24" i="4"/>
  <c r="Q23" i="4"/>
  <c r="C23" i="4"/>
  <c r="B23" i="4"/>
  <c r="A23" i="4"/>
  <c r="Q7" i="4"/>
  <c r="C7" i="4"/>
  <c r="B7" i="4"/>
  <c r="A7" i="4"/>
  <c r="Q6" i="4"/>
  <c r="C6" i="4"/>
  <c r="B6" i="4"/>
  <c r="A6" i="4"/>
  <c r="Q1328" i="4"/>
  <c r="C1328" i="4"/>
  <c r="B1328" i="4"/>
  <c r="A1328" i="4"/>
  <c r="Q1327" i="4"/>
  <c r="C1327" i="4"/>
  <c r="B1327" i="4"/>
  <c r="A1327" i="4"/>
  <c r="Q1326" i="4"/>
  <c r="C1326" i="4"/>
  <c r="B1326" i="4"/>
  <c r="A1326" i="4"/>
  <c r="Q1325" i="4"/>
  <c r="C1325" i="4"/>
  <c r="B1325" i="4"/>
  <c r="A1325" i="4"/>
  <c r="Q1324" i="4"/>
  <c r="C1324" i="4"/>
  <c r="B1324" i="4"/>
  <c r="A1324" i="4"/>
  <c r="Q1323" i="4"/>
  <c r="C1323" i="4"/>
  <c r="B1323" i="4"/>
  <c r="A1323" i="4"/>
  <c r="Q1322" i="4"/>
  <c r="C1322" i="4"/>
  <c r="B1322" i="4"/>
  <c r="A1322" i="4"/>
  <c r="Q1321" i="4"/>
  <c r="C1321" i="4"/>
  <c r="B1321" i="4"/>
  <c r="A1321" i="4"/>
  <c r="Q1320" i="4"/>
  <c r="C1320" i="4"/>
  <c r="B1320" i="4"/>
  <c r="A1320" i="4"/>
  <c r="Q1319" i="4"/>
  <c r="C1319" i="4"/>
  <c r="B1319" i="4"/>
  <c r="A1319" i="4"/>
  <c r="Q1318" i="4"/>
  <c r="C1318" i="4"/>
  <c r="B1318" i="4"/>
  <c r="A1318" i="4"/>
  <c r="Q1317" i="4"/>
  <c r="C1317" i="4"/>
  <c r="B1317" i="4"/>
  <c r="A1317" i="4"/>
  <c r="Q653" i="4"/>
  <c r="C653" i="4"/>
  <c r="B653" i="4"/>
  <c r="A653" i="4"/>
  <c r="Q591" i="4"/>
  <c r="C591" i="4"/>
  <c r="B591" i="4"/>
  <c r="A591" i="4"/>
  <c r="Q590" i="4"/>
  <c r="C590" i="4"/>
  <c r="B590" i="4"/>
  <c r="A590" i="4"/>
  <c r="Q968" i="4"/>
  <c r="C968" i="4"/>
  <c r="B968" i="4"/>
  <c r="A968" i="4"/>
  <c r="Q967" i="4"/>
  <c r="C967" i="4"/>
  <c r="B967" i="4"/>
  <c r="A967" i="4"/>
  <c r="Q966" i="4"/>
  <c r="C966" i="4"/>
  <c r="B966" i="4"/>
  <c r="A966" i="4"/>
  <c r="Q965" i="4"/>
  <c r="C965" i="4"/>
  <c r="B965" i="4"/>
  <c r="A965" i="4"/>
  <c r="Q905" i="4"/>
  <c r="C905" i="4"/>
  <c r="B905" i="4"/>
  <c r="A905" i="4"/>
  <c r="Q904" i="4"/>
  <c r="C904" i="4"/>
  <c r="B904" i="4"/>
  <c r="A904" i="4"/>
  <c r="Q329" i="4"/>
  <c r="C329" i="4"/>
  <c r="B329" i="4"/>
  <c r="A329" i="4"/>
  <c r="Q323" i="4"/>
  <c r="C323" i="4"/>
  <c r="B323" i="4"/>
  <c r="A323" i="4"/>
  <c r="Q322" i="4"/>
  <c r="C322" i="4"/>
  <c r="B322" i="4"/>
  <c r="A322" i="4"/>
  <c r="Q230" i="4"/>
  <c r="C230" i="4"/>
  <c r="B230" i="4"/>
  <c r="A230" i="4"/>
  <c r="Q196" i="4"/>
  <c r="C196" i="4"/>
  <c r="B196" i="4"/>
  <c r="A196" i="4"/>
  <c r="Q195" i="4"/>
  <c r="C195" i="4"/>
  <c r="B195" i="4"/>
  <c r="A195" i="4"/>
  <c r="Q64" i="4"/>
  <c r="C64" i="4"/>
  <c r="B64" i="4"/>
  <c r="A64" i="4"/>
  <c r="Q775" i="4"/>
  <c r="C775" i="4"/>
  <c r="B775" i="4"/>
  <c r="A775" i="4"/>
  <c r="Q501" i="4"/>
  <c r="C501" i="4"/>
  <c r="B501" i="4"/>
  <c r="A501" i="4"/>
  <c r="Q370" i="4"/>
  <c r="C370" i="4"/>
  <c r="B370" i="4"/>
  <c r="A370" i="4"/>
  <c r="Q174" i="4"/>
  <c r="C174" i="4"/>
  <c r="B174" i="4"/>
  <c r="A174" i="4"/>
  <c r="Q1170" i="4"/>
  <c r="C1170" i="4"/>
  <c r="B1170" i="4"/>
  <c r="A1170" i="4"/>
  <c r="Q989" i="4"/>
  <c r="C989" i="4"/>
  <c r="B989" i="4"/>
  <c r="A989" i="4"/>
  <c r="Q988" i="4"/>
  <c r="C988" i="4"/>
  <c r="B988" i="4"/>
  <c r="A988" i="4"/>
  <c r="Q829" i="4"/>
  <c r="C829" i="4"/>
  <c r="B829" i="4"/>
  <c r="A829" i="4"/>
  <c r="Q254" i="4"/>
  <c r="C254" i="4"/>
  <c r="B254" i="4"/>
  <c r="A254" i="4"/>
  <c r="Q1383" i="4"/>
  <c r="C1383" i="4"/>
  <c r="B1383" i="4"/>
  <c r="A1383" i="4"/>
  <c r="Q1168" i="4"/>
  <c r="C1168" i="4"/>
  <c r="B1168" i="4"/>
  <c r="A1168" i="4"/>
  <c r="Q1167" i="4"/>
  <c r="C1167" i="4"/>
  <c r="B1167" i="4"/>
  <c r="A1167" i="4"/>
  <c r="Q1166" i="4"/>
  <c r="C1166" i="4"/>
  <c r="B1166" i="4"/>
  <c r="A1166" i="4"/>
  <c r="Q1165" i="4"/>
  <c r="C1165" i="4"/>
  <c r="B1165" i="4"/>
  <c r="A1165" i="4"/>
  <c r="Q1164" i="4"/>
  <c r="C1164" i="4"/>
  <c r="B1164" i="4"/>
  <c r="A1164" i="4"/>
  <c r="Q999" i="4"/>
  <c r="C999" i="4"/>
  <c r="B999" i="4"/>
  <c r="A999" i="4"/>
  <c r="Q998" i="4"/>
  <c r="C998" i="4"/>
  <c r="B998" i="4"/>
  <c r="A998" i="4"/>
  <c r="Q997" i="4"/>
  <c r="C997" i="4"/>
  <c r="B997" i="4"/>
  <c r="A997" i="4"/>
  <c r="Q996" i="4"/>
  <c r="C996" i="4"/>
  <c r="B996" i="4"/>
  <c r="A996" i="4"/>
  <c r="Q995" i="4"/>
  <c r="C995" i="4"/>
  <c r="B995" i="4"/>
  <c r="A995" i="4"/>
  <c r="Q994" i="4"/>
  <c r="C994" i="4"/>
  <c r="B994" i="4"/>
  <c r="A994" i="4"/>
  <c r="Q993" i="4"/>
  <c r="C993" i="4"/>
  <c r="B993" i="4"/>
  <c r="A993" i="4"/>
  <c r="Q19" i="4"/>
  <c r="C19" i="4"/>
  <c r="B19" i="4"/>
  <c r="A19" i="4"/>
  <c r="Q18" i="4"/>
  <c r="C18" i="4"/>
  <c r="B18" i="4"/>
  <c r="A18" i="4"/>
  <c r="Q858" i="4"/>
  <c r="C858" i="4"/>
  <c r="B858" i="4"/>
  <c r="A858" i="4"/>
  <c r="Q832" i="4"/>
  <c r="C832" i="4"/>
  <c r="B832" i="4"/>
  <c r="A832" i="4"/>
  <c r="Q821" i="4"/>
  <c r="C821" i="4"/>
  <c r="B821" i="4"/>
  <c r="A821" i="4"/>
  <c r="Q705" i="4"/>
  <c r="C705" i="4"/>
  <c r="B705" i="4"/>
  <c r="A705" i="4"/>
  <c r="Q704" i="4"/>
  <c r="C704" i="4"/>
  <c r="B704" i="4"/>
  <c r="A704" i="4"/>
  <c r="Q703" i="4"/>
  <c r="C703" i="4"/>
  <c r="B703" i="4"/>
  <c r="A703" i="4"/>
  <c r="Q631" i="4"/>
  <c r="C631" i="4"/>
  <c r="B631" i="4"/>
  <c r="A631" i="4"/>
  <c r="Q406" i="4"/>
  <c r="C406" i="4"/>
  <c r="B406" i="4"/>
  <c r="A406" i="4"/>
  <c r="Q372" i="4"/>
  <c r="C372" i="4"/>
  <c r="B372" i="4"/>
  <c r="A372" i="4"/>
  <c r="Q342" i="4"/>
  <c r="C342" i="4"/>
  <c r="B342" i="4"/>
  <c r="A342" i="4"/>
  <c r="Q333" i="4"/>
  <c r="C333" i="4"/>
  <c r="B333" i="4"/>
  <c r="A333" i="4"/>
  <c r="Q290" i="4"/>
  <c r="C290" i="4"/>
  <c r="B290" i="4"/>
  <c r="A290" i="4"/>
  <c r="Q224" i="4"/>
  <c r="C224" i="4"/>
  <c r="B224" i="4"/>
  <c r="A224" i="4"/>
  <c r="Q223" i="4"/>
  <c r="C223" i="4"/>
  <c r="B223" i="4"/>
  <c r="A223" i="4"/>
  <c r="Q197" i="4"/>
  <c r="C197" i="4"/>
  <c r="B197" i="4"/>
  <c r="A197" i="4"/>
  <c r="Q179" i="4"/>
  <c r="C179" i="4"/>
  <c r="B179" i="4"/>
  <c r="A179" i="4"/>
  <c r="Q178" i="4"/>
  <c r="C178" i="4"/>
  <c r="B178" i="4"/>
  <c r="A178" i="4"/>
  <c r="Q164" i="4"/>
  <c r="C164" i="4"/>
  <c r="B164" i="4"/>
  <c r="A164" i="4"/>
  <c r="Q163" i="4"/>
  <c r="C163" i="4"/>
  <c r="B163" i="4"/>
  <c r="A163" i="4"/>
  <c r="Q81" i="4"/>
  <c r="C81" i="4"/>
  <c r="B81" i="4"/>
  <c r="A81" i="4"/>
  <c r="Q12" i="4"/>
  <c r="C12" i="4"/>
  <c r="B12" i="4"/>
  <c r="A12" i="4"/>
  <c r="Q1360" i="4"/>
  <c r="C1360" i="4"/>
  <c r="B1360" i="4"/>
  <c r="A1360" i="4"/>
  <c r="Q471" i="4"/>
  <c r="C471" i="4"/>
  <c r="B471" i="4"/>
  <c r="A471" i="4"/>
  <c r="Q470" i="4"/>
  <c r="C470" i="4"/>
  <c r="B470" i="4"/>
  <c r="A470" i="4"/>
  <c r="Q469" i="4"/>
  <c r="C469" i="4"/>
  <c r="B469" i="4"/>
  <c r="A469" i="4"/>
  <c r="Q468" i="4"/>
  <c r="C468" i="4"/>
  <c r="B468" i="4"/>
  <c r="A468" i="4"/>
  <c r="Q467" i="4"/>
  <c r="C467" i="4"/>
  <c r="B467" i="4"/>
  <c r="A467" i="4"/>
  <c r="Q466" i="4"/>
  <c r="C466" i="4"/>
  <c r="B466" i="4"/>
  <c r="A466" i="4"/>
  <c r="Q465" i="4"/>
  <c r="C465" i="4"/>
  <c r="B465" i="4"/>
  <c r="A465" i="4"/>
  <c r="Q2" i="4"/>
  <c r="C2" i="4"/>
  <c r="B2" i="4"/>
  <c r="A2" i="4"/>
  <c r="Q22" i="4"/>
  <c r="C22" i="4"/>
  <c r="B22" i="4"/>
  <c r="A22" i="4"/>
  <c r="Q1240" i="4"/>
  <c r="C1240" i="4"/>
  <c r="B1240" i="4"/>
  <c r="A1240" i="4"/>
  <c r="Q1239" i="4"/>
  <c r="C1239" i="4"/>
  <c r="B1239" i="4"/>
  <c r="A1239" i="4"/>
  <c r="Q1238" i="4"/>
  <c r="C1238" i="4"/>
  <c r="B1238" i="4"/>
  <c r="A1238" i="4"/>
  <c r="Q1237" i="4"/>
  <c r="C1237" i="4"/>
  <c r="B1237" i="4"/>
  <c r="A1237" i="4"/>
  <c r="Q1099" i="4"/>
  <c r="C1099" i="4"/>
  <c r="B1099" i="4"/>
  <c r="A1099" i="4"/>
  <c r="Q1098" i="4"/>
  <c r="C1098" i="4"/>
  <c r="B1098" i="4"/>
  <c r="A1098" i="4"/>
  <c r="Q1087" i="4"/>
  <c r="C1087" i="4"/>
  <c r="B1087" i="4"/>
  <c r="A1087" i="4"/>
  <c r="Q1086" i="4"/>
  <c r="C1086" i="4"/>
  <c r="B1086" i="4"/>
  <c r="A1086" i="4"/>
  <c r="Q651" i="4"/>
  <c r="C651" i="4"/>
  <c r="B651" i="4"/>
  <c r="A651" i="4"/>
  <c r="Q621" i="4"/>
  <c r="C621" i="4"/>
  <c r="B621" i="4"/>
  <c r="A621" i="4"/>
  <c r="Q620" i="4"/>
  <c r="C620" i="4"/>
  <c r="B620" i="4"/>
  <c r="A620" i="4"/>
  <c r="Q619" i="4"/>
  <c r="C619" i="4"/>
  <c r="B619" i="4"/>
  <c r="A619" i="4"/>
  <c r="Q398" i="4"/>
  <c r="C398" i="4"/>
  <c r="B398" i="4"/>
  <c r="A398" i="4"/>
  <c r="Q286" i="4"/>
  <c r="C286" i="4"/>
  <c r="B286" i="4"/>
  <c r="A286" i="4"/>
  <c r="Q115" i="4"/>
  <c r="C115" i="4"/>
  <c r="B115" i="4"/>
  <c r="A115" i="4"/>
  <c r="Q41" i="4"/>
  <c r="C41" i="4"/>
  <c r="B41" i="4"/>
  <c r="A41" i="4"/>
  <c r="Q702" i="4"/>
  <c r="C702" i="4"/>
  <c r="B702" i="4"/>
  <c r="A702" i="4"/>
  <c r="Q632" i="4"/>
  <c r="C632" i="4"/>
  <c r="B632" i="4"/>
  <c r="A632" i="4"/>
  <c r="Q630" i="4"/>
  <c r="C630" i="4"/>
  <c r="B630" i="4"/>
  <c r="A630" i="4"/>
  <c r="Q607" i="4"/>
  <c r="C607" i="4"/>
  <c r="B607" i="4"/>
  <c r="A607" i="4"/>
  <c r="Q359" i="4"/>
  <c r="C359" i="4"/>
  <c r="B359" i="4"/>
  <c r="A359" i="4"/>
  <c r="Q1784" i="4"/>
  <c r="C1784" i="4"/>
  <c r="B1784" i="4"/>
  <c r="A1784" i="4"/>
  <c r="Q405" i="4"/>
  <c r="C405" i="4"/>
  <c r="B405" i="4"/>
  <c r="A405" i="4"/>
  <c r="Q259" i="4"/>
  <c r="C259" i="4"/>
  <c r="B259" i="4"/>
  <c r="A259" i="4"/>
  <c r="Q258" i="4"/>
  <c r="C258" i="4"/>
  <c r="B258" i="4"/>
  <c r="A258" i="4"/>
  <c r="Q257" i="4"/>
  <c r="C257" i="4"/>
  <c r="B257" i="4"/>
  <c r="A257" i="4"/>
  <c r="Q82" i="4"/>
  <c r="C82" i="4"/>
  <c r="B82" i="4"/>
  <c r="A82" i="4"/>
  <c r="Q699" i="4"/>
  <c r="C699" i="4"/>
  <c r="B699" i="4"/>
  <c r="A699" i="4"/>
  <c r="Q443" i="4"/>
  <c r="C443" i="4"/>
  <c r="B443" i="4"/>
  <c r="A443" i="4"/>
  <c r="Q1141" i="4"/>
  <c r="C1141" i="4"/>
  <c r="B1141" i="4"/>
  <c r="A1141" i="4"/>
  <c r="Q812" i="4"/>
  <c r="C812" i="4"/>
  <c r="B812" i="4"/>
  <c r="A812" i="4"/>
  <c r="Q610" i="4"/>
  <c r="C610" i="4"/>
  <c r="B610" i="4"/>
  <c r="A610" i="4"/>
  <c r="Q595" i="4"/>
  <c r="C595" i="4"/>
  <c r="B595" i="4"/>
  <c r="A595" i="4"/>
  <c r="Q594" i="4"/>
  <c r="C594" i="4"/>
  <c r="B594" i="4"/>
  <c r="A594" i="4"/>
  <c r="Q593" i="4"/>
  <c r="C593" i="4"/>
  <c r="B593" i="4"/>
  <c r="A593" i="4"/>
  <c r="Q562" i="4"/>
  <c r="C562" i="4"/>
  <c r="B562" i="4"/>
  <c r="A562" i="4"/>
  <c r="Q559" i="4"/>
  <c r="C559" i="4"/>
  <c r="B559" i="4"/>
  <c r="A559" i="4"/>
  <c r="Q422" i="4"/>
  <c r="C422" i="4"/>
  <c r="B422" i="4"/>
  <c r="A422" i="4"/>
  <c r="Q421" i="4"/>
  <c r="C421" i="4"/>
  <c r="B421" i="4"/>
  <c r="A421" i="4"/>
  <c r="Q419" i="4"/>
  <c r="C419" i="4"/>
  <c r="B419" i="4"/>
  <c r="A419" i="4"/>
  <c r="Q165" i="4"/>
  <c r="C165" i="4"/>
  <c r="B165" i="4"/>
  <c r="A165" i="4"/>
  <c r="Q964" i="4"/>
  <c r="C964" i="4"/>
  <c r="B964" i="4"/>
  <c r="A964" i="4"/>
  <c r="Q963" i="4"/>
  <c r="C963" i="4"/>
  <c r="B963" i="4"/>
  <c r="A963" i="4"/>
  <c r="Q962" i="4"/>
  <c r="C962" i="4"/>
  <c r="B962" i="4"/>
  <c r="A962" i="4"/>
  <c r="Q961" i="4"/>
  <c r="C961" i="4"/>
  <c r="B961" i="4"/>
  <c r="A961" i="4"/>
  <c r="Q813" i="4"/>
  <c r="C813" i="4"/>
  <c r="B813" i="4"/>
  <c r="A813" i="4"/>
  <c r="Q778" i="4"/>
  <c r="C778" i="4"/>
  <c r="B778" i="4"/>
  <c r="A778" i="4"/>
  <c r="Q76" i="4"/>
  <c r="C76" i="4"/>
  <c r="B76" i="4"/>
  <c r="A76" i="4"/>
  <c r="Q1309" i="4"/>
  <c r="C1309" i="4"/>
  <c r="B1309" i="4"/>
  <c r="A1309" i="4"/>
  <c r="Q690" i="4"/>
  <c r="C690" i="4"/>
  <c r="B690" i="4"/>
  <c r="A690" i="4"/>
  <c r="Q652" i="4"/>
  <c r="C652" i="4"/>
  <c r="B652" i="4"/>
  <c r="A652" i="4"/>
  <c r="Q324" i="4"/>
  <c r="C324" i="4"/>
  <c r="B324" i="4"/>
  <c r="A324" i="4"/>
  <c r="Q271" i="4"/>
  <c r="C271" i="4"/>
  <c r="B271" i="4"/>
  <c r="A271" i="4"/>
  <c r="Q261" i="4"/>
  <c r="C261" i="4"/>
  <c r="B261" i="4"/>
  <c r="A261" i="4"/>
  <c r="Q260" i="4"/>
  <c r="C260" i="4"/>
  <c r="B260" i="4"/>
  <c r="A260" i="4"/>
  <c r="Q185" i="4"/>
  <c r="C185" i="4"/>
  <c r="B185" i="4"/>
  <c r="A185" i="4"/>
  <c r="Q184" i="4"/>
  <c r="C184" i="4"/>
  <c r="B184" i="4"/>
  <c r="A184" i="4"/>
  <c r="Q73" i="4"/>
  <c r="C73" i="4"/>
  <c r="B73" i="4"/>
  <c r="A73" i="4"/>
  <c r="Q65" i="4"/>
  <c r="C65" i="4"/>
  <c r="B65" i="4"/>
  <c r="A65" i="4"/>
  <c r="Q1124" i="4"/>
  <c r="C1124" i="4"/>
  <c r="B1124" i="4"/>
  <c r="A1124" i="4"/>
  <c r="Q1123" i="4"/>
  <c r="C1123" i="4"/>
  <c r="B1123" i="4"/>
  <c r="A1123" i="4"/>
  <c r="Q1282" i="4"/>
  <c r="C1282" i="4"/>
  <c r="B1282" i="4"/>
  <c r="A1282" i="4"/>
  <c r="Q1281" i="4"/>
  <c r="C1281" i="4"/>
  <c r="B1281" i="4"/>
  <c r="A1281" i="4"/>
  <c r="Q1280" i="4"/>
  <c r="C1280" i="4"/>
  <c r="B1280" i="4"/>
  <c r="A1280" i="4"/>
  <c r="Q1279" i="4"/>
  <c r="C1279" i="4"/>
  <c r="B1279" i="4"/>
  <c r="A1279" i="4"/>
  <c r="Q1278" i="4"/>
  <c r="C1278" i="4"/>
  <c r="B1278" i="4"/>
  <c r="A1278" i="4"/>
  <c r="Q1277" i="4"/>
  <c r="C1277" i="4"/>
  <c r="B1277" i="4"/>
  <c r="A1277" i="4"/>
  <c r="Q1276" i="4"/>
  <c r="C1276" i="4"/>
  <c r="B1276" i="4"/>
  <c r="A1276" i="4"/>
  <c r="Q977" i="4"/>
  <c r="C977" i="4"/>
  <c r="B977" i="4"/>
  <c r="A977" i="4"/>
  <c r="Q976" i="4"/>
  <c r="C976" i="4"/>
  <c r="B976" i="4"/>
  <c r="A976" i="4"/>
  <c r="Q975" i="4"/>
  <c r="C975" i="4"/>
  <c r="B975" i="4"/>
  <c r="A975" i="4"/>
  <c r="Q974" i="4"/>
  <c r="C974" i="4"/>
  <c r="B974" i="4"/>
  <c r="A974" i="4"/>
  <c r="Q973" i="4"/>
  <c r="C973" i="4"/>
  <c r="B973" i="4"/>
  <c r="A973" i="4"/>
  <c r="Q972" i="4"/>
  <c r="C972" i="4"/>
  <c r="B972" i="4"/>
  <c r="A972" i="4"/>
  <c r="Q971" i="4"/>
  <c r="C971" i="4"/>
  <c r="B971" i="4"/>
  <c r="A971" i="4"/>
  <c r="Q970" i="4"/>
  <c r="C970" i="4"/>
  <c r="B970" i="4"/>
  <c r="A970" i="4"/>
  <c r="Q606" i="4"/>
  <c r="C606" i="4"/>
  <c r="B606" i="4"/>
  <c r="A606" i="4"/>
  <c r="Q386" i="4"/>
  <c r="C386" i="4"/>
  <c r="B386" i="4"/>
  <c r="A386" i="4"/>
  <c r="Q50" i="4"/>
  <c r="C50" i="4"/>
  <c r="B50" i="4"/>
  <c r="A50" i="4"/>
  <c r="Q1265" i="4"/>
  <c r="C1265" i="4"/>
  <c r="B1265" i="4"/>
  <c r="A1265" i="4"/>
  <c r="Q1264" i="4"/>
  <c r="C1264" i="4"/>
  <c r="B1264" i="4"/>
  <c r="A1264" i="4"/>
  <c r="Q781" i="4"/>
  <c r="C781" i="4"/>
  <c r="B781" i="4"/>
  <c r="A781" i="4"/>
  <c r="Q691" i="4"/>
  <c r="C691" i="4"/>
  <c r="B691" i="4"/>
  <c r="A691" i="4"/>
  <c r="Q207" i="4"/>
  <c r="C207" i="4"/>
  <c r="B207" i="4"/>
  <c r="A207" i="4"/>
  <c r="Q206" i="4"/>
  <c r="C206" i="4"/>
  <c r="B206" i="4"/>
  <c r="A206" i="4"/>
  <c r="Q189" i="4"/>
  <c r="C189" i="4"/>
  <c r="B189" i="4"/>
  <c r="A189" i="4"/>
  <c r="Q142" i="4"/>
  <c r="C142" i="4"/>
  <c r="B142" i="4"/>
  <c r="A142" i="4"/>
  <c r="Q137" i="4"/>
  <c r="C137" i="4"/>
  <c r="B137" i="4"/>
  <c r="A137" i="4"/>
  <c r="Q104" i="4"/>
  <c r="C104" i="4"/>
  <c r="B104" i="4"/>
  <c r="A104" i="4"/>
  <c r="Q103" i="4"/>
  <c r="C103" i="4"/>
  <c r="B103" i="4"/>
  <c r="A103" i="4"/>
  <c r="Q91" i="4"/>
  <c r="C91" i="4"/>
  <c r="B91" i="4"/>
  <c r="A91" i="4"/>
  <c r="Q62" i="4"/>
  <c r="C62" i="4"/>
  <c r="B62" i="4"/>
  <c r="A62" i="4"/>
  <c r="Q61" i="4"/>
  <c r="C61" i="4"/>
  <c r="B61" i="4"/>
  <c r="A61" i="4"/>
  <c r="Q60" i="4"/>
  <c r="C60" i="4"/>
  <c r="B60" i="4"/>
  <c r="A60" i="4"/>
  <c r="Q59" i="4"/>
  <c r="C59" i="4"/>
  <c r="B59" i="4"/>
  <c r="A59" i="4"/>
  <c r="Q1197" i="4"/>
  <c r="C1197" i="4"/>
  <c r="B1197" i="4"/>
  <c r="A1197" i="4"/>
  <c r="Q1196" i="4"/>
  <c r="C1196" i="4"/>
  <c r="B1196" i="4"/>
  <c r="A1196" i="4"/>
  <c r="Q1195" i="4"/>
  <c r="C1195" i="4"/>
  <c r="B1195" i="4"/>
  <c r="A1195" i="4"/>
  <c r="Q887" i="4"/>
  <c r="C887" i="4"/>
  <c r="B887" i="4"/>
  <c r="A887" i="4"/>
  <c r="Q507" i="4"/>
  <c r="C507" i="4"/>
  <c r="B507" i="4"/>
  <c r="A507" i="4"/>
  <c r="Q270" i="4"/>
  <c r="C270" i="4"/>
  <c r="B270" i="4"/>
  <c r="A270" i="4"/>
  <c r="Q114" i="4"/>
  <c r="C114" i="4"/>
  <c r="B114" i="4"/>
  <c r="A114" i="4"/>
  <c r="Q72" i="4"/>
  <c r="C72" i="4"/>
  <c r="B72" i="4"/>
  <c r="A72" i="4"/>
  <c r="Q1031" i="4"/>
  <c r="C1031" i="4"/>
  <c r="B1031" i="4"/>
  <c r="A1031" i="4"/>
  <c r="Q1030" i="4"/>
  <c r="C1030" i="4"/>
  <c r="B1030" i="4"/>
  <c r="A1030" i="4"/>
  <c r="Q1029" i="4"/>
  <c r="C1029" i="4"/>
  <c r="B1029" i="4"/>
  <c r="A1029" i="4"/>
  <c r="Q1028" i="4"/>
  <c r="C1028" i="4"/>
  <c r="B1028" i="4"/>
  <c r="A1028" i="4"/>
  <c r="Q1027" i="4"/>
  <c r="C1027" i="4"/>
  <c r="B1027" i="4"/>
  <c r="A1027" i="4"/>
  <c r="Q1026" i="4"/>
  <c r="C1026" i="4"/>
  <c r="B1026" i="4"/>
  <c r="A1026" i="4"/>
  <c r="Q1025" i="4"/>
  <c r="C1025" i="4"/>
  <c r="B1025" i="4"/>
  <c r="A1025" i="4"/>
  <c r="Q198" i="4"/>
  <c r="C198" i="4"/>
  <c r="B198" i="4"/>
  <c r="A198" i="4"/>
  <c r="Q983" i="4"/>
  <c r="C983" i="4"/>
  <c r="B983" i="4"/>
  <c r="A983" i="4"/>
  <c r="Q982" i="4"/>
  <c r="C982" i="4"/>
  <c r="B982" i="4"/>
  <c r="A982" i="4"/>
  <c r="Q981" i="4"/>
  <c r="C981" i="4"/>
  <c r="B981" i="4"/>
  <c r="A981" i="4"/>
  <c r="Q969" i="4"/>
  <c r="C969" i="4"/>
  <c r="B969" i="4"/>
  <c r="A969" i="4"/>
  <c r="Q13" i="4"/>
  <c r="C13" i="4"/>
  <c r="B13" i="4"/>
  <c r="A13" i="4"/>
  <c r="Q1097" i="4"/>
  <c r="C1097" i="4"/>
  <c r="B1097" i="4"/>
  <c r="A1097" i="4"/>
  <c r="Q1096" i="4"/>
  <c r="C1096" i="4"/>
  <c r="B1096" i="4"/>
  <c r="A1096" i="4"/>
  <c r="Q1092" i="4"/>
  <c r="C1092" i="4"/>
  <c r="B1092" i="4"/>
  <c r="A1092" i="4"/>
  <c r="Q1091" i="4"/>
  <c r="C1091" i="4"/>
  <c r="B1091" i="4"/>
  <c r="A1091" i="4"/>
  <c r="Q693" i="4"/>
  <c r="C693" i="4"/>
  <c r="B693" i="4"/>
  <c r="A693" i="4"/>
  <c r="Q615" i="4"/>
  <c r="C615" i="4"/>
  <c r="B615" i="4"/>
  <c r="A615" i="4"/>
  <c r="Q201" i="4"/>
  <c r="C201" i="4"/>
  <c r="B201" i="4"/>
  <c r="A201" i="4"/>
  <c r="Q200" i="4"/>
  <c r="C200" i="4"/>
  <c r="B200" i="4"/>
  <c r="A200" i="4"/>
  <c r="Q597" i="4"/>
  <c r="C597" i="4"/>
  <c r="B597" i="4"/>
  <c r="A597" i="4"/>
  <c r="Q202" i="4"/>
  <c r="C202" i="4"/>
  <c r="B202" i="4"/>
  <c r="A202" i="4"/>
  <c r="Q629" i="4"/>
  <c r="C629" i="4"/>
  <c r="B629" i="4"/>
  <c r="A629" i="4"/>
  <c r="Q628" i="4"/>
  <c r="C628" i="4"/>
  <c r="B628" i="4"/>
  <c r="A628" i="4"/>
  <c r="Q113" i="4"/>
  <c r="C113" i="4"/>
  <c r="B113" i="4"/>
  <c r="A113" i="4"/>
  <c r="Q26" i="4"/>
  <c r="C26" i="4"/>
  <c r="B26" i="4"/>
  <c r="A26" i="4"/>
  <c r="Q418" i="4"/>
  <c r="C418" i="4"/>
  <c r="B418" i="4"/>
  <c r="A418" i="4"/>
  <c r="Q127" i="4"/>
  <c r="C127" i="4"/>
  <c r="B127" i="4"/>
  <c r="A127" i="4"/>
  <c r="Q269" i="4"/>
  <c r="C269" i="4"/>
  <c r="B269" i="4"/>
  <c r="A269" i="4"/>
  <c r="Q689" i="4"/>
  <c r="C689" i="4"/>
  <c r="B689" i="4"/>
  <c r="A689" i="4"/>
  <c r="Q411" i="4"/>
  <c r="C411" i="4"/>
  <c r="B411" i="4"/>
  <c r="A411" i="4"/>
  <c r="Q799" i="4"/>
  <c r="C799" i="4"/>
  <c r="B799" i="4"/>
  <c r="A799" i="4"/>
  <c r="Q112" i="4"/>
  <c r="C112" i="4"/>
  <c r="B112" i="4"/>
  <c r="A112" i="4"/>
  <c r="Q75" i="4"/>
  <c r="C75" i="4"/>
  <c r="B75" i="4"/>
  <c r="A75" i="4"/>
  <c r="Q40" i="4"/>
  <c r="C40" i="4"/>
  <c r="B40" i="4"/>
  <c r="A40" i="4"/>
  <c r="Q656" i="4"/>
  <c r="C656" i="4"/>
  <c r="B656" i="4"/>
  <c r="A656" i="4"/>
  <c r="Q558" i="4"/>
  <c r="C558" i="4"/>
  <c r="B558" i="4"/>
  <c r="A558" i="4"/>
  <c r="Q55" i="4"/>
  <c r="C55" i="4"/>
  <c r="B55" i="4"/>
  <c r="A55" i="4"/>
  <c r="Q564" i="4"/>
  <c r="C564" i="4"/>
  <c r="B564" i="4"/>
  <c r="A564" i="4"/>
  <c r="Q811" i="4"/>
  <c r="C811" i="4"/>
  <c r="B811" i="4"/>
  <c r="A811" i="4"/>
  <c r="Q774" i="4"/>
  <c r="C774" i="4"/>
  <c r="B774" i="4"/>
  <c r="A774" i="4"/>
  <c r="Q1227" i="4"/>
  <c r="C1227" i="4"/>
  <c r="B1227" i="4"/>
  <c r="A1227" i="4"/>
  <c r="Q1226" i="4"/>
  <c r="C1226" i="4"/>
  <c r="B1226" i="4"/>
  <c r="A1226" i="4"/>
  <c r="Q1225" i="4"/>
  <c r="C1225" i="4"/>
  <c r="B1225" i="4"/>
  <c r="A1225" i="4"/>
  <c r="Q1131" i="4"/>
  <c r="C1131" i="4"/>
  <c r="B1131" i="4"/>
  <c r="A1131" i="4"/>
  <c r="Q823" i="4"/>
  <c r="C823" i="4"/>
  <c r="B823" i="4"/>
  <c r="A823" i="4"/>
  <c r="Q596" i="4"/>
  <c r="C596" i="4"/>
  <c r="B596" i="4"/>
  <c r="A596" i="4"/>
  <c r="Q563" i="4"/>
  <c r="C563" i="4"/>
  <c r="B563" i="4"/>
  <c r="A563" i="4"/>
  <c r="Q54" i="4"/>
  <c r="C54" i="4"/>
  <c r="B54" i="4"/>
  <c r="A54" i="4"/>
  <c r="Q798" i="4"/>
  <c r="C798" i="4"/>
  <c r="B798" i="4"/>
  <c r="A798" i="4"/>
  <c r="Q399" i="4"/>
  <c r="C399" i="4"/>
  <c r="B399" i="4"/>
  <c r="A399" i="4"/>
  <c r="Q126" i="4"/>
  <c r="C126" i="4"/>
  <c r="B126" i="4"/>
  <c r="A126" i="4"/>
  <c r="Q444" i="4"/>
  <c r="C444" i="4"/>
  <c r="B444" i="4"/>
  <c r="A444" i="4"/>
  <c r="Q1241" i="4"/>
  <c r="C1241" i="4"/>
  <c r="B1241" i="4"/>
  <c r="A1241" i="4"/>
  <c r="Q732" i="4"/>
  <c r="C732" i="4"/>
  <c r="B732" i="4"/>
  <c r="A732" i="4"/>
  <c r="Q285" i="4"/>
  <c r="C285" i="4"/>
  <c r="B285" i="4"/>
  <c r="A285" i="4"/>
  <c r="Q284" i="4"/>
  <c r="C284" i="4"/>
  <c r="B284" i="4"/>
  <c r="A284" i="4"/>
  <c r="Q130" i="4"/>
  <c r="C130" i="4"/>
  <c r="B130" i="4"/>
  <c r="A130" i="4"/>
  <c r="Q58" i="4"/>
  <c r="C58" i="4"/>
  <c r="B58" i="4"/>
  <c r="A58" i="4"/>
  <c r="Q417" i="4"/>
  <c r="C417" i="4"/>
  <c r="B417" i="4"/>
  <c r="A417" i="4"/>
  <c r="Q219" i="4"/>
  <c r="C219" i="4"/>
  <c r="B219" i="4"/>
  <c r="A219" i="4"/>
  <c r="Q129" i="4"/>
  <c r="C129" i="4"/>
  <c r="B129" i="4"/>
  <c r="A129" i="4"/>
  <c r="Q111" i="4"/>
  <c r="C111" i="4"/>
  <c r="B111" i="4"/>
  <c r="A111" i="4"/>
  <c r="Q57" i="4"/>
  <c r="C57" i="4"/>
  <c r="B57" i="4"/>
  <c r="A57" i="4"/>
  <c r="Q843" i="4"/>
  <c r="C843" i="4"/>
  <c r="B843" i="4"/>
  <c r="A843" i="4"/>
  <c r="Q920" i="4"/>
  <c r="C920" i="4"/>
  <c r="B920" i="4"/>
  <c r="A920" i="4"/>
  <c r="Q657" i="4"/>
  <c r="C657" i="4"/>
  <c r="B657" i="4"/>
  <c r="A657" i="4"/>
  <c r="Q397" i="4"/>
  <c r="C397" i="4"/>
  <c r="B397" i="4"/>
  <c r="A397" i="4"/>
  <c r="Q109" i="4"/>
  <c r="C109" i="4"/>
  <c r="B109" i="4"/>
  <c r="A109" i="4"/>
  <c r="Q744" i="4"/>
  <c r="C744" i="4"/>
  <c r="B744" i="4"/>
  <c r="A744" i="4"/>
  <c r="Q743" i="4"/>
  <c r="C743" i="4"/>
  <c r="B743" i="4"/>
  <c r="A743" i="4"/>
  <c r="Q578" i="4"/>
  <c r="C578" i="4"/>
  <c r="B578" i="4"/>
  <c r="A578" i="4"/>
  <c r="Q577" i="4"/>
  <c r="C577" i="4"/>
  <c r="B577" i="4"/>
  <c r="A577" i="4"/>
  <c r="Q416" i="4"/>
  <c r="C416" i="4"/>
  <c r="B416" i="4"/>
  <c r="A416" i="4"/>
  <c r="Q320" i="4"/>
  <c r="C320" i="4"/>
  <c r="B320" i="4"/>
  <c r="A320" i="4"/>
  <c r="Q319" i="4"/>
  <c r="C319" i="4"/>
  <c r="B319" i="4"/>
  <c r="A319" i="4"/>
  <c r="Q238" i="4"/>
  <c r="C238" i="4"/>
  <c r="B238" i="4"/>
  <c r="A238" i="4"/>
  <c r="Q136" i="4"/>
  <c r="C136" i="4"/>
  <c r="B136" i="4"/>
  <c r="A136" i="4"/>
  <c r="Q134" i="4"/>
  <c r="C134" i="4"/>
  <c r="B134" i="4"/>
  <c r="A134" i="4"/>
  <c r="Q133" i="4"/>
  <c r="C133" i="4"/>
  <c r="B133" i="4"/>
  <c r="A133" i="4"/>
  <c r="Q128" i="4"/>
  <c r="C128" i="4"/>
  <c r="B128" i="4"/>
  <c r="A128" i="4"/>
  <c r="Q56" i="4"/>
  <c r="C56" i="4"/>
  <c r="B56" i="4"/>
  <c r="A56" i="4"/>
  <c r="Q243" i="4"/>
  <c r="C243" i="4"/>
  <c r="B243" i="4"/>
  <c r="A243" i="4"/>
  <c r="Q177" i="4"/>
  <c r="C177" i="4"/>
  <c r="B177" i="4"/>
  <c r="A177" i="4"/>
  <c r="Q135" i="4"/>
  <c r="C135" i="4"/>
  <c r="B135" i="4"/>
  <c r="A135" i="4"/>
  <c r="Q420" i="4"/>
  <c r="C420" i="4"/>
  <c r="B420" i="4"/>
  <c r="A420" i="4"/>
  <c r="Q1382" i="4"/>
  <c r="C1382" i="4"/>
  <c r="B1382" i="4"/>
  <c r="A1382" i="4"/>
  <c r="Q1381" i="4"/>
  <c r="C1381" i="4"/>
  <c r="B1381" i="4"/>
  <c r="A1381" i="4"/>
  <c r="Q1212" i="4"/>
  <c r="C1212" i="4"/>
  <c r="B1212" i="4"/>
  <c r="A1212" i="4"/>
  <c r="Q822" i="4"/>
  <c r="C822" i="4"/>
  <c r="B822" i="4"/>
  <c r="A822" i="4"/>
  <c r="Q1090" i="4"/>
  <c r="C1090" i="4"/>
  <c r="B1090" i="4"/>
  <c r="A1090" i="4"/>
  <c r="Q410" i="4"/>
  <c r="C410" i="4"/>
  <c r="B410" i="4"/>
  <c r="A410" i="4"/>
  <c r="Q268" i="4"/>
  <c r="C268" i="4"/>
  <c r="B268" i="4"/>
  <c r="A268" i="4"/>
  <c r="Q267" i="4"/>
  <c r="C267" i="4"/>
  <c r="B267" i="4"/>
  <c r="Q266" i="4"/>
  <c r="C266" i="4"/>
  <c r="B266" i="4"/>
  <c r="Q265" i="4"/>
  <c r="C265" i="4"/>
  <c r="B265" i="4"/>
  <c r="O6" i="22" l="1"/>
  <c r="C96" i="7"/>
  <c r="C97" i="7"/>
  <c r="D55" i="7"/>
  <c r="C73" i="7"/>
  <c r="C74" i="7"/>
  <c r="C75" i="7"/>
  <c r="C76" i="7"/>
  <c r="C77" i="7"/>
  <c r="D15" i="28" s="1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72" i="7"/>
  <c r="D59" i="7"/>
  <c r="D60" i="7"/>
  <c r="D61" i="7"/>
  <c r="D62" i="7"/>
  <c r="D63" i="7"/>
  <c r="D64" i="7"/>
  <c r="D65" i="7"/>
  <c r="D56" i="7"/>
  <c r="D66" i="7"/>
  <c r="D58" i="7"/>
  <c r="D57" i="7"/>
  <c r="D24" i="28" l="1"/>
  <c r="D16" i="28"/>
  <c r="D25" i="28" s="1"/>
  <c r="C22" i="7"/>
  <c r="C21" i="7"/>
  <c r="C25" i="7"/>
  <c r="D26" i="28" l="1"/>
  <c r="O18" i="22"/>
  <c r="O21" i="22"/>
  <c r="D6" i="7"/>
  <c r="E9" i="7" s="1"/>
  <c r="O3" i="22"/>
  <c r="O9" i="22" s="1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3" i="19"/>
  <c r="A204" i="19"/>
  <c r="A205" i="19"/>
  <c r="C23" i="7"/>
  <c r="C24" i="7"/>
  <c r="C26" i="7"/>
  <c r="C30" i="7"/>
  <c r="C31" i="7"/>
  <c r="C9" i="23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D9" i="23"/>
  <c r="D10" i="23"/>
  <c r="D11" i="23" s="1"/>
  <c r="D7" i="7"/>
  <c r="B8" i="23"/>
  <c r="B9" i="23"/>
  <c r="B10" i="23" s="1"/>
  <c r="B11" i="23" s="1"/>
  <c r="B12" i="23" s="1"/>
  <c r="B13" i="23" s="1"/>
  <c r="B14" i="23" s="1"/>
  <c r="D9" i="7"/>
  <c r="D8" i="7"/>
  <c r="H3" i="28" l="1"/>
  <c r="H8" i="28" s="1"/>
  <c r="D28" i="28"/>
  <c r="O13" i="22"/>
  <c r="L12" i="22" s="1"/>
  <c r="O14" i="22"/>
  <c r="L9" i="22" s="1"/>
  <c r="O23" i="22"/>
  <c r="O22" i="22"/>
  <c r="C29" i="7"/>
  <c r="O27" i="22"/>
  <c r="O8" i="22"/>
  <c r="O2" i="22"/>
  <c r="O4" i="22"/>
  <c r="O7" i="22"/>
  <c r="I9" i="22"/>
  <c r="H5" i="28" l="1"/>
  <c r="I14" i="22"/>
  <c r="O33" i="22"/>
  <c r="D16" i="22" s="1"/>
  <c r="C28" i="7"/>
  <c r="D17" i="22" s="1"/>
  <c r="O32" i="22"/>
  <c r="D15" i="22"/>
  <c r="O25" i="22"/>
  <c r="O24" i="22"/>
  <c r="O31" i="22"/>
  <c r="O15" i="22"/>
  <c r="L15" i="22" s="1"/>
  <c r="O11" i="22"/>
  <c r="O12" i="22" s="1"/>
  <c r="L6" i="22" l="1"/>
  <c r="D9" i="22"/>
  <c r="D13" i="22"/>
  <c r="D11" i="22"/>
  <c r="D8" i="22"/>
  <c r="D30" i="22"/>
  <c r="O28" i="22"/>
  <c r="O26" i="22"/>
  <c r="D3" i="22" s="1"/>
  <c r="O38" i="22" l="1"/>
  <c r="B23" i="22" s="1"/>
  <c r="D23" i="22" s="1"/>
  <c r="O36" i="22"/>
  <c r="B21" i="22" s="1"/>
  <c r="D21" i="22" s="1"/>
  <c r="O37" i="22"/>
  <c r="B22" i="22" s="1"/>
  <c r="D28" i="22"/>
  <c r="D29" i="22"/>
  <c r="D22" i="22" l="1"/>
  <c r="D32" i="22" s="1"/>
  <c r="D24" i="22"/>
  <c r="K15" i="22" l="1"/>
  <c r="I15" i="22" s="1"/>
  <c r="K10" i="22"/>
  <c r="I10" i="22" s="1"/>
  <c r="K6" i="22"/>
  <c r="D31" i="22"/>
  <c r="D36" i="22" l="1"/>
  <c r="D33" i="22"/>
  <c r="D34" i="22" l="1"/>
  <c r="D37" i="22" l="1"/>
  <c r="D35" i="22"/>
  <c r="I3" i="22" s="1"/>
</calcChain>
</file>

<file path=xl/sharedStrings.xml><?xml version="1.0" encoding="utf-8"?>
<sst xmlns="http://schemas.openxmlformats.org/spreadsheetml/2006/main" count="13534" uniqueCount="1953">
  <si>
    <t>Item #:</t>
  </si>
  <si>
    <t>Style:</t>
  </si>
  <si>
    <t>Finish:</t>
  </si>
  <si>
    <t>Width:</t>
  </si>
  <si>
    <t>Rabbet Depth:</t>
  </si>
  <si>
    <t>Profile:</t>
  </si>
  <si>
    <t>Catalog Page:</t>
  </si>
  <si>
    <t>Approx Feet Per Box:</t>
  </si>
  <si>
    <t>Chop Price:</t>
  </si>
  <si>
    <t>Join Price:</t>
  </si>
  <si>
    <t>Traditional</t>
  </si>
  <si>
    <t>Gold</t>
  </si>
  <si>
    <t>Frame Moulding</t>
  </si>
  <si>
    <t>Antique Silver</t>
  </si>
  <si>
    <t>Antique Gold</t>
  </si>
  <si>
    <t>Collection:</t>
  </si>
  <si>
    <t>Linen Liner</t>
  </si>
  <si>
    <t>Linen Liners</t>
  </si>
  <si>
    <t>Wheat/Oatmeal</t>
  </si>
  <si>
    <t>Liner</t>
  </si>
  <si>
    <t>Rustic</t>
  </si>
  <si>
    <t>Other Wood Tones</t>
  </si>
  <si>
    <t>Silver</t>
  </si>
  <si>
    <t>Walnut</t>
  </si>
  <si>
    <t>13/16</t>
  </si>
  <si>
    <t>Mahogany</t>
  </si>
  <si>
    <t>Black</t>
  </si>
  <si>
    <t>Contrast Grey</t>
  </si>
  <si>
    <t>Pewter</t>
  </si>
  <si>
    <t>White</t>
  </si>
  <si>
    <t>Bronze</t>
  </si>
  <si>
    <t>Decor Polystyrenes</t>
  </si>
  <si>
    <t>Color</t>
  </si>
  <si>
    <t>Copper</t>
  </si>
  <si>
    <t>Cappuccino</t>
  </si>
  <si>
    <t>Honey Pecan</t>
  </si>
  <si>
    <t>Cherry</t>
  </si>
  <si>
    <t>Floaters</t>
  </si>
  <si>
    <t>Floater Frame</t>
  </si>
  <si>
    <t>Contemporary</t>
  </si>
  <si>
    <t>Shadow Boxes</t>
  </si>
  <si>
    <t>Shadow Box</t>
  </si>
  <si>
    <t>Fillet</t>
  </si>
  <si>
    <t>Fillets</t>
  </si>
  <si>
    <t>Natural</t>
  </si>
  <si>
    <t>Ornate</t>
  </si>
  <si>
    <t>Lacquer</t>
  </si>
  <si>
    <t>White Washed</t>
  </si>
  <si>
    <t>Bamboo</t>
  </si>
  <si>
    <t>Blacks</t>
  </si>
  <si>
    <t>15/16</t>
  </si>
  <si>
    <t>Hamilton</t>
  </si>
  <si>
    <t>Winston</t>
  </si>
  <si>
    <t>Churchill</t>
  </si>
  <si>
    <t>Pinstripes</t>
  </si>
  <si>
    <t>Montego</t>
  </si>
  <si>
    <t>Escalade</t>
  </si>
  <si>
    <t>Bistro</t>
  </si>
  <si>
    <t>Impressions</t>
  </si>
  <si>
    <t>Dynasty</t>
  </si>
  <si>
    <t>Harvest</t>
  </si>
  <si>
    <t>None</t>
  </si>
  <si>
    <t>Bullara</t>
  </si>
  <si>
    <t>Mosaic</t>
  </si>
  <si>
    <t>Metropolis</t>
  </si>
  <si>
    <t>Beveled Liners</t>
  </si>
  <si>
    <t>Lenox</t>
  </si>
  <si>
    <t>Vanderbilt</t>
  </si>
  <si>
    <t>Oxford</t>
  </si>
  <si>
    <t>Torn Leaf</t>
  </si>
  <si>
    <t>Derby</t>
  </si>
  <si>
    <t>Saratoga</t>
  </si>
  <si>
    <t>Caldera</t>
  </si>
  <si>
    <t>Acid</t>
  </si>
  <si>
    <t>Veneer</t>
  </si>
  <si>
    <t>Real Veneers</t>
  </si>
  <si>
    <t>Stretcher Bar</t>
  </si>
  <si>
    <t>Stretchers</t>
  </si>
  <si>
    <t>Riverwashed</t>
  </si>
  <si>
    <t>Atlantis</t>
  </si>
  <si>
    <t>Brushed Metals</t>
  </si>
  <si>
    <t>CityScapes</t>
  </si>
  <si>
    <t>Distressed/Aged</t>
  </si>
  <si>
    <t>Polo</t>
  </si>
  <si>
    <t>Brushed Steel</t>
  </si>
  <si>
    <t>Furio</t>
  </si>
  <si>
    <t>Stackers</t>
  </si>
  <si>
    <t>Stacker Frame</t>
  </si>
  <si>
    <t>Steeplechase</t>
  </si>
  <si>
    <t>Satin</t>
  </si>
  <si>
    <t>Fire &amp; Ice</t>
  </si>
  <si>
    <t>Canyons</t>
  </si>
  <si>
    <t>Medici</t>
  </si>
  <si>
    <t>Occasions</t>
  </si>
  <si>
    <t>VSOP</t>
  </si>
  <si>
    <t>Catalina</t>
  </si>
  <si>
    <t>Pyramids</t>
  </si>
  <si>
    <t>Persona</t>
  </si>
  <si>
    <t>Gotham</t>
  </si>
  <si>
    <t>Tuscany</t>
  </si>
  <si>
    <t>Madrids</t>
  </si>
  <si>
    <t>Berkshires</t>
  </si>
  <si>
    <t>Marquis</t>
  </si>
  <si>
    <t>Stonewashed</t>
  </si>
  <si>
    <t>The Edge</t>
  </si>
  <si>
    <t>Cascades</t>
  </si>
  <si>
    <t>M89407</t>
  </si>
  <si>
    <t>M89220</t>
  </si>
  <si>
    <t>M89214</t>
  </si>
  <si>
    <t>M89210</t>
  </si>
  <si>
    <t>M483520</t>
  </si>
  <si>
    <t>M480610</t>
  </si>
  <si>
    <t>M480030</t>
  </si>
  <si>
    <t>M473015</t>
  </si>
  <si>
    <t>M471315</t>
  </si>
  <si>
    <t>M460514</t>
  </si>
  <si>
    <t>M460310</t>
  </si>
  <si>
    <t>M458514</t>
  </si>
  <si>
    <t>M317822</t>
  </si>
  <si>
    <t>M314820</t>
  </si>
  <si>
    <t>M314813</t>
  </si>
  <si>
    <t>Curacao</t>
  </si>
  <si>
    <t>Knotty Woods</t>
  </si>
  <si>
    <t>Siena</t>
  </si>
  <si>
    <t>Park Slope</t>
  </si>
  <si>
    <t>Austin</t>
  </si>
  <si>
    <t>Naturals</t>
  </si>
  <si>
    <t>Knotty Pines</t>
  </si>
  <si>
    <t>Elements</t>
  </si>
  <si>
    <t>Patina</t>
  </si>
  <si>
    <t>Sonoma</t>
  </si>
  <si>
    <t>Classics</t>
  </si>
  <si>
    <t>Precious Metals</t>
  </si>
  <si>
    <t>Barnwood</t>
  </si>
  <si>
    <t>Carrera</t>
  </si>
  <si>
    <t>Renaissance</t>
  </si>
  <si>
    <t>Paris</t>
  </si>
  <si>
    <t>Zurich</t>
  </si>
  <si>
    <t>Chaps</t>
  </si>
  <si>
    <t>Hamilton II</t>
  </si>
  <si>
    <t>Reno</t>
  </si>
  <si>
    <t>Barcelona</t>
  </si>
  <si>
    <t>Manchester</t>
  </si>
  <si>
    <t>1 5/8</t>
  </si>
  <si>
    <t>9/16</t>
  </si>
  <si>
    <t>1/2</t>
  </si>
  <si>
    <t>11/16</t>
  </si>
  <si>
    <t>5/8</t>
  </si>
  <si>
    <t>7/16</t>
  </si>
  <si>
    <t>3/8</t>
  </si>
  <si>
    <t>3/4</t>
  </si>
  <si>
    <t>2</t>
  </si>
  <si>
    <t>5/16</t>
  </si>
  <si>
    <t>1 1/4</t>
  </si>
  <si>
    <t>1</t>
  </si>
  <si>
    <t>2 3/8</t>
  </si>
  <si>
    <t>7/8</t>
  </si>
  <si>
    <t>1 3/8</t>
  </si>
  <si>
    <t>2 1/2</t>
  </si>
  <si>
    <t>1 1/16</t>
  </si>
  <si>
    <t>1 1/8</t>
  </si>
  <si>
    <t>1 7/8</t>
  </si>
  <si>
    <t>1 3/4</t>
  </si>
  <si>
    <t>1/4</t>
  </si>
  <si>
    <t>1 1/2</t>
  </si>
  <si>
    <t>1 7/16</t>
  </si>
  <si>
    <t>2 1/4</t>
  </si>
  <si>
    <t>1 13/16</t>
  </si>
  <si>
    <t>1 3/16</t>
  </si>
  <si>
    <t>1 5/16</t>
  </si>
  <si>
    <t>1 9/16</t>
  </si>
  <si>
    <t>2 5/8</t>
  </si>
  <si>
    <t>3/16</t>
  </si>
  <si>
    <t>Orleans</t>
  </si>
  <si>
    <t>Misc</t>
  </si>
  <si>
    <t xml:space="preserve">CPF.com Sku Name </t>
  </si>
  <si>
    <t>CPC.com SKU #</t>
  </si>
  <si>
    <t>Length Price: 40%</t>
  </si>
  <si>
    <t>CPF Sku</t>
  </si>
  <si>
    <t>Décor Sku</t>
  </si>
  <si>
    <t>Discounted Box Price (per foot)</t>
  </si>
  <si>
    <t>Box Price (per foot)</t>
  </si>
  <si>
    <t>From Décor</t>
  </si>
  <si>
    <t>width of moulding</t>
  </si>
  <si>
    <t>rabbet depth of moulding</t>
  </si>
  <si>
    <t xml:space="preserve">Cost of Acrylic </t>
  </si>
  <si>
    <t>Cost</t>
  </si>
  <si>
    <t>&lt;--enter cost of acrylic sheet</t>
  </si>
  <si>
    <t>Cost of White Foamboard</t>
  </si>
  <si>
    <t>Cost of hardware</t>
  </si>
  <si>
    <t>4 screws</t>
  </si>
  <si>
    <t>2 hole d-ring x 2</t>
  </si>
  <si>
    <t>per 100</t>
  </si>
  <si>
    <t>per 1000</t>
  </si>
  <si>
    <t>enter cost</t>
  </si>
  <si>
    <t>per 800 ft</t>
  </si>
  <si>
    <t>wire (max 4 feet)</t>
  </si>
  <si>
    <t>coin envelope</t>
  </si>
  <si>
    <t>per 500</t>
  </si>
  <si>
    <t>Discounted price (per inch)</t>
  </si>
  <si>
    <t>Style</t>
  </si>
  <si>
    <t>Rabbet Depth in Decimals</t>
  </si>
  <si>
    <t>each</t>
  </si>
  <si>
    <t>Cost of Shipping</t>
  </si>
  <si>
    <t>Grand Total</t>
  </si>
  <si>
    <t>Stick</t>
  </si>
  <si>
    <t>Package Size</t>
  </si>
  <si>
    <t>B221</t>
  </si>
  <si>
    <t>B222</t>
  </si>
  <si>
    <t>MatSku</t>
  </si>
  <si>
    <t>MatColor</t>
  </si>
  <si>
    <t>Antique White</t>
  </si>
  <si>
    <t>Frosted Silver</t>
  </si>
  <si>
    <t>Smooth Black</t>
  </si>
  <si>
    <t>Maroon</t>
  </si>
  <si>
    <t>Frosted Gold</t>
  </si>
  <si>
    <t>Golden</t>
  </si>
  <si>
    <t>Deep Blue</t>
  </si>
  <si>
    <t>Purple Iris</t>
  </si>
  <si>
    <t>B038</t>
  </si>
  <si>
    <t>B102</t>
  </si>
  <si>
    <t>B106</t>
  </si>
  <si>
    <t>Costs of Cardboard Packaging</t>
  </si>
  <si>
    <t>TOTAL COST</t>
  </si>
  <si>
    <t>category</t>
  </si>
  <si>
    <t>32x40</t>
  </si>
  <si>
    <t>Crescent Berkshire Basics</t>
  </si>
  <si>
    <t>Granite</t>
  </si>
  <si>
    <t>Smooth White</t>
  </si>
  <si>
    <t>Bottle Blue</t>
  </si>
  <si>
    <t>Pure White</t>
  </si>
  <si>
    <t>Crisp</t>
  </si>
  <si>
    <t>Ecru</t>
  </si>
  <si>
    <t>Hunter Green</t>
  </si>
  <si>
    <t>Mulberry</t>
  </si>
  <si>
    <t>Burnt Sienna</t>
  </si>
  <si>
    <t>Polar White</t>
  </si>
  <si>
    <t>Papyrus</t>
  </si>
  <si>
    <t>Weatherwood</t>
  </si>
  <si>
    <t>Crescent Berkshire Standard</t>
  </si>
  <si>
    <t>Buttercup</t>
  </si>
  <si>
    <t>Hazelnut</t>
  </si>
  <si>
    <t>Monastery</t>
  </si>
  <si>
    <t>French Vanilla</t>
  </si>
  <si>
    <t>Silver Mist</t>
  </si>
  <si>
    <t>Midnight Blue</t>
  </si>
  <si>
    <t>Mojave</t>
  </si>
  <si>
    <t>Seashell</t>
  </si>
  <si>
    <t>Chestnut</t>
  </si>
  <si>
    <t>Bay Blue</t>
  </si>
  <si>
    <t>Sea Foam</t>
  </si>
  <si>
    <t>Moss</t>
  </si>
  <si>
    <t>Herbal</t>
  </si>
  <si>
    <t>Soft Pink</t>
  </si>
  <si>
    <t>Tangerine</t>
  </si>
  <si>
    <t>Oyster Shell</t>
  </si>
  <si>
    <t>Chamois</t>
  </si>
  <si>
    <t>Toasted Almond</t>
  </si>
  <si>
    <t>Sea Green</t>
  </si>
  <si>
    <t>Pale Laurel</t>
  </si>
  <si>
    <t>Oyster Bay</t>
  </si>
  <si>
    <t>Rattan</t>
  </si>
  <si>
    <t>Dill</t>
  </si>
  <si>
    <t>Pistachio</t>
  </si>
  <si>
    <t>Textured Black</t>
  </si>
  <si>
    <t>Cream Linen</t>
  </si>
  <si>
    <t>Dark Olive</t>
  </si>
  <si>
    <t>Aqua Blue</t>
  </si>
  <si>
    <t>Deep Red</t>
  </si>
  <si>
    <t>Topaz</t>
  </si>
  <si>
    <t>Canvas</t>
  </si>
  <si>
    <t>White &amp; Cream</t>
  </si>
  <si>
    <t>Cloud</t>
  </si>
  <si>
    <t>Buff</t>
  </si>
  <si>
    <t>White &amp; Cream Pebble</t>
  </si>
  <si>
    <t>Sailcloth</t>
  </si>
  <si>
    <t>Soft Cream</t>
  </si>
  <si>
    <t>Beige</t>
  </si>
  <si>
    <t>Plume</t>
  </si>
  <si>
    <t>Seaside</t>
  </si>
  <si>
    <t>Heritage Gray</t>
  </si>
  <si>
    <t>Grass</t>
  </si>
  <si>
    <t>Honeydew</t>
  </si>
  <si>
    <t>Aquamarine</t>
  </si>
  <si>
    <t>Fountain Blue</t>
  </si>
  <si>
    <t>Clapboard</t>
  </si>
  <si>
    <t>Antique Blue</t>
  </si>
  <si>
    <t>Cobalt</t>
  </si>
  <si>
    <t>Ink</t>
  </si>
  <si>
    <t>Amethyst</t>
  </si>
  <si>
    <t>Pansy</t>
  </si>
  <si>
    <t>Merlot</t>
  </si>
  <si>
    <t>Tawny</t>
  </si>
  <si>
    <t>Fig</t>
  </si>
  <si>
    <t>Sorrel Brown</t>
  </si>
  <si>
    <t>Clay</t>
  </si>
  <si>
    <t>Cobblestone</t>
  </si>
  <si>
    <t>Cinder</t>
  </si>
  <si>
    <t>Pitch</t>
  </si>
  <si>
    <t>Black Pebble</t>
  </si>
  <si>
    <t>Marzipan</t>
  </si>
  <si>
    <t>Loam</t>
  </si>
  <si>
    <t>Sabbia</t>
  </si>
  <si>
    <t>Aged Oak</t>
  </si>
  <si>
    <t>Valley Green</t>
  </si>
  <si>
    <t>Pure Gray</t>
  </si>
  <si>
    <t>Dover White</t>
  </si>
  <si>
    <t>Yorktown Blue</t>
  </si>
  <si>
    <t>Beach</t>
  </si>
  <si>
    <t>Grape</t>
  </si>
  <si>
    <t>Hollyhock</t>
  </si>
  <si>
    <t>Crescent Berkshire Premium</t>
  </si>
  <si>
    <t>Spruce</t>
  </si>
  <si>
    <t>Forest Shadow</t>
  </si>
  <si>
    <t>Lilac</t>
  </si>
  <si>
    <t>Brick</t>
  </si>
  <si>
    <t>Pumice</t>
  </si>
  <si>
    <t>Harbor</t>
  </si>
  <si>
    <t>Heron</t>
  </si>
  <si>
    <t>Raspberry</t>
  </si>
  <si>
    <t>Hay</t>
  </si>
  <si>
    <t>Spice</t>
  </si>
  <si>
    <t>Umber</t>
  </si>
  <si>
    <t>Splash</t>
  </si>
  <si>
    <t>Oat</t>
  </si>
  <si>
    <t>Dune</t>
  </si>
  <si>
    <t>Pear</t>
  </si>
  <si>
    <t>Soft Yellow</t>
  </si>
  <si>
    <t>Palm</t>
  </si>
  <si>
    <t>Olive</t>
  </si>
  <si>
    <t>Celtic</t>
  </si>
  <si>
    <t>Bright Green</t>
  </si>
  <si>
    <t>Jade</t>
  </si>
  <si>
    <t>Everglade</t>
  </si>
  <si>
    <t>Reef</t>
  </si>
  <si>
    <t>Ocean Blue</t>
  </si>
  <si>
    <t>Gray</t>
  </si>
  <si>
    <t>Bluestone</t>
  </si>
  <si>
    <t>Brittany Blue</t>
  </si>
  <si>
    <t>Lagoon</t>
  </si>
  <si>
    <t>Steel Blue</t>
  </si>
  <si>
    <t>Blue</t>
  </si>
  <si>
    <t>Lavender</t>
  </si>
  <si>
    <t>Cardinal</t>
  </si>
  <si>
    <t>Bittersweet</t>
  </si>
  <si>
    <t>Chili</t>
  </si>
  <si>
    <t>Terra-cotta</t>
  </si>
  <si>
    <t>Autumn</t>
  </si>
  <si>
    <t>Chocolate</t>
  </si>
  <si>
    <t>Bordeaux</t>
  </si>
  <si>
    <t>Dark Brown</t>
  </si>
  <si>
    <t>Terrazzo</t>
  </si>
  <si>
    <t>Felt</t>
  </si>
  <si>
    <t>Mocha</t>
  </si>
  <si>
    <t>Carnelian</t>
  </si>
  <si>
    <t>Mid Gray</t>
  </si>
  <si>
    <t>Eclipse</t>
  </si>
  <si>
    <t>Alpine</t>
  </si>
  <si>
    <t>Crescent Berkshire Blackcore Basics</t>
  </si>
  <si>
    <t>Hot Pink</t>
  </si>
  <si>
    <t>Crescent Berkshire Color Trends</t>
  </si>
  <si>
    <t>Chartreuse</t>
  </si>
  <si>
    <t xml:space="preserve">Gold  </t>
  </si>
  <si>
    <t>Crescent Berkshire Premium Metallics</t>
  </si>
  <si>
    <t xml:space="preserve">Silver </t>
  </si>
  <si>
    <t>Classic Gold</t>
  </si>
  <si>
    <t>Crescent Berkshire Standard Metallic</t>
  </si>
  <si>
    <t>Crescent Berkshire Blackcore Premium</t>
  </si>
  <si>
    <t>Gold Relic</t>
  </si>
  <si>
    <t>Graphite</t>
  </si>
  <si>
    <t>Silver Foil</t>
  </si>
  <si>
    <t>Gold Foil</t>
  </si>
  <si>
    <t>White Silk</t>
  </si>
  <si>
    <t>Crescent Berkshire Special Printed Surfaces Basics</t>
  </si>
  <si>
    <t>Cream Silk</t>
  </si>
  <si>
    <t>Off White Silk</t>
  </si>
  <si>
    <t>Green Silk</t>
  </si>
  <si>
    <t>Gold Silk</t>
  </si>
  <si>
    <t>White Linen</t>
  </si>
  <si>
    <t>Crescent Berkshire Linen</t>
  </si>
  <si>
    <t>Khaki Linen</t>
  </si>
  <si>
    <t>Brown Linen</t>
  </si>
  <si>
    <t>Black Linen</t>
  </si>
  <si>
    <t>Navy Linen</t>
  </si>
  <si>
    <t>Green Linen</t>
  </si>
  <si>
    <t>Burgandy linen</t>
  </si>
  <si>
    <t>Belgique - Bruxelles</t>
  </si>
  <si>
    <t>Crescent Berkshire Special Printed Surfaces Premium</t>
  </si>
  <si>
    <t>Belgique - Antwerpen</t>
  </si>
  <si>
    <t>Crescent Berkshire Special Printed Surfaces Standard</t>
  </si>
  <si>
    <t>Burnish - Rust</t>
  </si>
  <si>
    <t>Burnish - Brown</t>
  </si>
  <si>
    <t>Earthen - Off White</t>
  </si>
  <si>
    <t>Earthen - Cream</t>
  </si>
  <si>
    <t>Earthen - Taupe</t>
  </si>
  <si>
    <t>Earthen - Brown</t>
  </si>
  <si>
    <t>Earthen - Charcoal</t>
  </si>
  <si>
    <t>Earthen - Sand</t>
  </si>
  <si>
    <t>Fine Burlap - Cream</t>
  </si>
  <si>
    <t>Fine Burlap - Sauterne</t>
  </si>
  <si>
    <t>Suede - Olive</t>
  </si>
  <si>
    <t>Suede - Bronze</t>
  </si>
  <si>
    <t>Suede - Khaki</t>
  </si>
  <si>
    <t>Burnished Metals-Inca Gold</t>
  </si>
  <si>
    <t>Fresco-Tuscano</t>
  </si>
  <si>
    <t>Burl (black core)</t>
  </si>
  <si>
    <t>Distressed - Gold</t>
  </si>
  <si>
    <t>Sheer Silk - Sand</t>
  </si>
  <si>
    <t>Sheer Silk - Warm Green</t>
  </si>
  <si>
    <t>Empire Stripes Black</t>
  </si>
  <si>
    <t>Empire Stripes White</t>
  </si>
  <si>
    <t>Morocco Black</t>
  </si>
  <si>
    <t>Morocco Mulberry</t>
  </si>
  <si>
    <t>Burl</t>
  </si>
  <si>
    <t>Maple</t>
  </si>
  <si>
    <t>Burnished Metals-Bronze Plated</t>
  </si>
  <si>
    <t>Casa Blanca Ivory</t>
  </si>
  <si>
    <t>Sea Glass Milk</t>
  </si>
  <si>
    <t>Sea Glass Beryl</t>
  </si>
  <si>
    <t>Basketball (black core)</t>
  </si>
  <si>
    <t>Crescent Berkshire Sports Mats</t>
  </si>
  <si>
    <t>Football (black core)</t>
  </si>
  <si>
    <t>Gloss Black (black core)</t>
  </si>
  <si>
    <t>Golf Ball (white core)</t>
  </si>
  <si>
    <t>B97</t>
  </si>
  <si>
    <t>B161</t>
  </si>
  <si>
    <t>B334</t>
  </si>
  <si>
    <t>B402</t>
  </si>
  <si>
    <t>B403</t>
  </si>
  <si>
    <t>B461</t>
  </si>
  <si>
    <t>B508</t>
  </si>
  <si>
    <t>B524</t>
  </si>
  <si>
    <t>B551</t>
  </si>
  <si>
    <t>B555</t>
  </si>
  <si>
    <t>BX501</t>
  </si>
  <si>
    <t>B110</t>
  </si>
  <si>
    <t>B115</t>
  </si>
  <si>
    <t>B116</t>
  </si>
  <si>
    <t>B126</t>
  </si>
  <si>
    <t>B130</t>
  </si>
  <si>
    <t>B131</t>
  </si>
  <si>
    <t>B132</t>
  </si>
  <si>
    <t>B133</t>
  </si>
  <si>
    <t>B139</t>
  </si>
  <si>
    <t>B143</t>
  </si>
  <si>
    <t>B146</t>
  </si>
  <si>
    <t>B147</t>
  </si>
  <si>
    <t>B148</t>
  </si>
  <si>
    <t>B151</t>
  </si>
  <si>
    <t>B152</t>
  </si>
  <si>
    <t>B163</t>
  </si>
  <si>
    <t>B169</t>
  </si>
  <si>
    <t>B235</t>
  </si>
  <si>
    <t>B239</t>
  </si>
  <si>
    <t>B248</t>
  </si>
  <si>
    <t>B251</t>
  </si>
  <si>
    <t>B252</t>
  </si>
  <si>
    <t>B253</t>
  </si>
  <si>
    <t>B351</t>
  </si>
  <si>
    <t>B357</t>
  </si>
  <si>
    <t>B358</t>
  </si>
  <si>
    <t>B361</t>
  </si>
  <si>
    <t>B404</t>
  </si>
  <si>
    <t>B407</t>
  </si>
  <si>
    <t>B453</t>
  </si>
  <si>
    <t>B455</t>
  </si>
  <si>
    <t>B459</t>
  </si>
  <si>
    <t>B473</t>
  </si>
  <si>
    <t>B500</t>
  </si>
  <si>
    <t>B501</t>
  </si>
  <si>
    <t>B502</t>
  </si>
  <si>
    <t>B504</t>
  </si>
  <si>
    <t>B505</t>
  </si>
  <si>
    <t>B507</t>
  </si>
  <si>
    <t>B511</t>
  </si>
  <si>
    <t>B513</t>
  </si>
  <si>
    <t>B514</t>
  </si>
  <si>
    <t>B516</t>
  </si>
  <si>
    <t>B523</t>
  </si>
  <si>
    <t>B529</t>
  </si>
  <si>
    <t>B531</t>
  </si>
  <si>
    <t>B534</t>
  </si>
  <si>
    <t>B536</t>
  </si>
  <si>
    <t>B539</t>
  </si>
  <si>
    <t>B544</t>
  </si>
  <si>
    <t>B546</t>
  </si>
  <si>
    <t>B547</t>
  </si>
  <si>
    <t>B548</t>
  </si>
  <si>
    <t>B552</t>
  </si>
  <si>
    <t>B558</t>
  </si>
  <si>
    <t>B559</t>
  </si>
  <si>
    <t>B563</t>
  </si>
  <si>
    <t>B564</t>
  </si>
  <si>
    <t>B567</t>
  </si>
  <si>
    <t>B569</t>
  </si>
  <si>
    <t>B571</t>
  </si>
  <si>
    <t>B572</t>
  </si>
  <si>
    <t>B703</t>
  </si>
  <si>
    <t>B706</t>
  </si>
  <si>
    <t>B709</t>
  </si>
  <si>
    <t>B710</t>
  </si>
  <si>
    <t>B718</t>
  </si>
  <si>
    <t>B771</t>
  </si>
  <si>
    <t>B772</t>
  </si>
  <si>
    <t>B79</t>
  </si>
  <si>
    <t>B797</t>
  </si>
  <si>
    <t>B84</t>
  </si>
  <si>
    <t>B120</t>
  </si>
  <si>
    <t>B125</t>
  </si>
  <si>
    <t>B127</t>
  </si>
  <si>
    <t>B140</t>
  </si>
  <si>
    <t>B153</t>
  </si>
  <si>
    <t>B155</t>
  </si>
  <si>
    <t>B160</t>
  </si>
  <si>
    <t>B164</t>
  </si>
  <si>
    <t>B165</t>
  </si>
  <si>
    <t>B350</t>
  </si>
  <si>
    <t>B450</t>
  </si>
  <si>
    <t>B452</t>
  </si>
  <si>
    <t>B464</t>
  </si>
  <si>
    <t>B509</t>
  </si>
  <si>
    <t>B517</t>
  </si>
  <si>
    <t>B518</t>
  </si>
  <si>
    <t>B519</t>
  </si>
  <si>
    <t>B520</t>
  </si>
  <si>
    <t>B522</t>
  </si>
  <si>
    <t>B525</t>
  </si>
  <si>
    <t>B526</t>
  </si>
  <si>
    <t>B527</t>
  </si>
  <si>
    <t>B528</t>
  </si>
  <si>
    <t>B530</t>
  </si>
  <si>
    <t>B532</t>
  </si>
  <si>
    <t>B533</t>
  </si>
  <si>
    <t>B535</t>
  </si>
  <si>
    <t>B537</t>
  </si>
  <si>
    <t>B538</t>
  </si>
  <si>
    <t>B540</t>
  </si>
  <si>
    <t>B541</t>
  </si>
  <si>
    <t>B542</t>
  </si>
  <si>
    <t>B545</t>
  </si>
  <si>
    <t>B549</t>
  </si>
  <si>
    <t>B550</t>
  </si>
  <si>
    <t>B553</t>
  </si>
  <si>
    <t>B554</t>
  </si>
  <si>
    <t>B556</t>
  </si>
  <si>
    <t>B557</t>
  </si>
  <si>
    <t>B560</t>
  </si>
  <si>
    <t>B561</t>
  </si>
  <si>
    <t>B562</t>
  </si>
  <si>
    <t>B565</t>
  </si>
  <si>
    <t>B566</t>
  </si>
  <si>
    <t>B570</t>
  </si>
  <si>
    <t>B700</t>
  </si>
  <si>
    <t>B802</t>
  </si>
  <si>
    <t>B803</t>
  </si>
  <si>
    <t>B96</t>
  </si>
  <si>
    <t>B6-277</t>
  </si>
  <si>
    <t>B6-97</t>
  </si>
  <si>
    <t>B800</t>
  </si>
  <si>
    <t>B801</t>
  </si>
  <si>
    <t>B5-570</t>
  </si>
  <si>
    <t>B472</t>
  </si>
  <si>
    <t>B577</t>
  </si>
  <si>
    <t>B6-450</t>
  </si>
  <si>
    <t>B5-074</t>
  </si>
  <si>
    <t>B5-075</t>
  </si>
  <si>
    <t>B5-149</t>
  </si>
  <si>
    <t>B573</t>
  </si>
  <si>
    <t>B574</t>
  </si>
  <si>
    <t>B575</t>
  </si>
  <si>
    <t>B503</t>
  </si>
  <si>
    <t>B512</t>
  </si>
  <si>
    <t>B515</t>
  </si>
  <si>
    <t>B521</t>
  </si>
  <si>
    <t>B576</t>
  </si>
  <si>
    <t>B7-284</t>
  </si>
  <si>
    <t>B7-285</t>
  </si>
  <si>
    <t>B7-286</t>
  </si>
  <si>
    <t>B7-287</t>
  </si>
  <si>
    <t>B7-288</t>
  </si>
  <si>
    <t>B7-289</t>
  </si>
  <si>
    <t>B7-290</t>
  </si>
  <si>
    <t>B7-245</t>
  </si>
  <si>
    <t>B7-246</t>
  </si>
  <si>
    <t>B7-119</t>
  </si>
  <si>
    <t>B7-120</t>
  </si>
  <si>
    <t>B7-150</t>
  </si>
  <si>
    <t>B7-151</t>
  </si>
  <si>
    <t>B7-154</t>
  </si>
  <si>
    <t>B7-155</t>
  </si>
  <si>
    <t>B7-156</t>
  </si>
  <si>
    <t>B7-162</t>
  </si>
  <si>
    <t>B7-167</t>
  </si>
  <si>
    <t>B7-169</t>
  </si>
  <si>
    <t>B7-173</t>
  </si>
  <si>
    <t>B7-174</t>
  </si>
  <si>
    <t>B7-175</t>
  </si>
  <si>
    <t>B7-713</t>
  </si>
  <si>
    <t>B7-721</t>
  </si>
  <si>
    <t>B67-400</t>
  </si>
  <si>
    <t>B7-198</t>
  </si>
  <si>
    <t>B7-254</t>
  </si>
  <si>
    <t>B7-255</t>
  </si>
  <si>
    <t>B7-274</t>
  </si>
  <si>
    <t>B7-276</t>
  </si>
  <si>
    <t>B7-277</t>
  </si>
  <si>
    <t>B7-278</t>
  </si>
  <si>
    <t>B7-400</t>
  </si>
  <si>
    <t>B7-401</t>
  </si>
  <si>
    <t>B7-725</t>
  </si>
  <si>
    <t>B7-439</t>
  </si>
  <si>
    <t>B7-441</t>
  </si>
  <si>
    <t>B7-443</t>
  </si>
  <si>
    <t>B62-100</t>
  </si>
  <si>
    <t>B62-101</t>
  </si>
  <si>
    <t>B62-103</t>
  </si>
  <si>
    <t>BW2-102</t>
  </si>
  <si>
    <t>Discount %</t>
  </si>
  <si>
    <t>ENTER MOULDING SKU</t>
  </si>
  <si>
    <t>MAT SKU CONCATE</t>
  </si>
  <si>
    <t>None - None</t>
  </si>
  <si>
    <t>Size</t>
  </si>
  <si>
    <t>Cost per Sq Inch</t>
  </si>
  <si>
    <t>Standard Acrylic</t>
  </si>
  <si>
    <t>Non-glare Acrylic</t>
  </si>
  <si>
    <t>Museum Glass</t>
  </si>
  <si>
    <t>No Glass</t>
  </si>
  <si>
    <t>Standard White Foam</t>
  </si>
  <si>
    <t>No Foam/Mat Backing</t>
  </si>
  <si>
    <t>Hardware Packets (Large)</t>
  </si>
  <si>
    <t>Lg Sawtooth (Med)</t>
  </si>
  <si>
    <t>Sm Sawtooth (Small)</t>
  </si>
  <si>
    <t>Hook and Wire Install</t>
  </si>
  <si>
    <t>No Hardware</t>
  </si>
  <si>
    <t>Sizes</t>
  </si>
  <si>
    <t>Fractions</t>
  </si>
  <si>
    <t>For Artwork Sizing</t>
  </si>
  <si>
    <t>Blue Box</t>
  </si>
  <si>
    <t>Red Box</t>
  </si>
  <si>
    <t>No Packaging</t>
  </si>
  <si>
    <t>Avg Carrier Fee</t>
  </si>
  <si>
    <t>Minutes</t>
  </si>
  <si>
    <t>Labor Cost</t>
  </si>
  <si>
    <t>per Hour</t>
  </si>
  <si>
    <t>FRAME PROPERTIES</t>
  </si>
  <si>
    <t>Art Size Width</t>
  </si>
  <si>
    <t>Art Size Height</t>
  </si>
  <si>
    <t>Frame Inner Size Width</t>
  </si>
  <si>
    <t>Frame Inside Size Height</t>
  </si>
  <si>
    <t>Frame Outsize Size Width</t>
  </si>
  <si>
    <t>Frame Outside Size Height</t>
  </si>
  <si>
    <t>FRAME SIZES</t>
  </si>
  <si>
    <t>COST</t>
  </si>
  <si>
    <t>MAT/FOAM PROPERTIES</t>
  </si>
  <si>
    <t>MAT SIZE CLASSIFICATION</t>
  </si>
  <si>
    <t>FOAM SIZE CLASSIFICATION</t>
  </si>
  <si>
    <t>FRAME COST</t>
  </si>
  <si>
    <t>MAT COST</t>
  </si>
  <si>
    <t>ACRYLIC/FOAM/HANGING COST</t>
  </si>
  <si>
    <t>PACKAGING COST</t>
  </si>
  <si>
    <t>SHIPPING COST</t>
  </si>
  <si>
    <t>LABOR COST</t>
  </si>
  <si>
    <t>Moulding Required (Feet)</t>
  </si>
  <si>
    <t>OTHER PROPERTIES</t>
  </si>
  <si>
    <t>SHIPPING CLASSIFICATION</t>
  </si>
  <si>
    <t>PACKAGING CLASSIFICATION</t>
  </si>
  <si>
    <t>United Inches (Art Size)</t>
  </si>
  <si>
    <t>ACRYLIC NEEDS</t>
  </si>
  <si>
    <t>LABOR NEEDS (10 minutes)</t>
  </si>
  <si>
    <t>Retail</t>
  </si>
  <si>
    <t>minus $2 under 28 united ince</t>
  </si>
  <si>
    <t>Over28 united inches minus$4</t>
  </si>
  <si>
    <t>security hanger</t>
  </si>
  <si>
    <t>canvas clips</t>
  </si>
  <si>
    <t>Top Mat Padding Fractions</t>
  </si>
  <si>
    <t>Middle/Bottom Mat Reveal Fractions</t>
  </si>
  <si>
    <t>MAT WIDTH</t>
  </si>
  <si>
    <t>sm sawtooth + easel</t>
  </si>
  <si>
    <t>lg sawtooth + easel</t>
  </si>
  <si>
    <t>Green Box</t>
  </si>
  <si>
    <t>Black Box</t>
  </si>
  <si>
    <t>Purple Box</t>
  </si>
  <si>
    <t>Small Wrap</t>
  </si>
  <si>
    <t>LG Pano Wrap</t>
  </si>
  <si>
    <t>XXXL Wrap</t>
  </si>
  <si>
    <t>United Inches (Frame Size)</t>
  </si>
  <si>
    <t>MARKETING EXPENSE</t>
  </si>
  <si>
    <t>Priority Box</t>
  </si>
  <si>
    <t>First Class</t>
  </si>
  <si>
    <t>1 Minute</t>
  </si>
  <si>
    <t>2 Minutes</t>
  </si>
  <si>
    <t>3 Minutes</t>
  </si>
  <si>
    <t>4 Minutes</t>
  </si>
  <si>
    <t>5 Minutes</t>
  </si>
  <si>
    <t>6 Minutes</t>
  </si>
  <si>
    <t>7 Minutes</t>
  </si>
  <si>
    <t>8 Minutes</t>
  </si>
  <si>
    <t>9 Minutes</t>
  </si>
  <si>
    <t>10 Minutes</t>
  </si>
  <si>
    <t>11 Minutes</t>
  </si>
  <si>
    <t>12 Minutes</t>
  </si>
  <si>
    <t>13 Minutes</t>
  </si>
  <si>
    <t>14 Minutes</t>
  </si>
  <si>
    <t>15 Minutes</t>
  </si>
  <si>
    <t>16 Minutes</t>
  </si>
  <si>
    <t>17 Minutes</t>
  </si>
  <si>
    <t>18 Minutes</t>
  </si>
  <si>
    <t>19 Minutes</t>
  </si>
  <si>
    <t>20 Minutes</t>
  </si>
  <si>
    <t>21 Minutes</t>
  </si>
  <si>
    <t>22 Minutes</t>
  </si>
  <si>
    <t>23 Minutes</t>
  </si>
  <si>
    <t>24 Minutes</t>
  </si>
  <si>
    <t>25 Minutes</t>
  </si>
  <si>
    <t>TOTAL COST OF MATERIAL, LABOR, &amp; MARKETING</t>
  </si>
  <si>
    <t>TOTAL COST OF SHIPPING &amp; PACKAGING</t>
  </si>
  <si>
    <t>1 Hour</t>
  </si>
  <si>
    <t>Vendor Sku</t>
  </si>
  <si>
    <t>Vendor Title</t>
  </si>
  <si>
    <t>Profile Type</t>
  </si>
  <si>
    <t>Frame Type</t>
  </si>
  <si>
    <t>LABOR</t>
  </si>
  <si>
    <t>ENTER QUANTITY</t>
  </si>
  <si>
    <t>COST SUMMARY</t>
  </si>
  <si>
    <t>D110869-77</t>
  </si>
  <si>
    <t>1.0</t>
  </si>
  <si>
    <t>D110870-78</t>
  </si>
  <si>
    <t>1.6875</t>
  </si>
  <si>
    <t>D110955-79</t>
  </si>
  <si>
    <t>1.75</t>
  </si>
  <si>
    <t>D110989-80</t>
  </si>
  <si>
    <t>3.375</t>
  </si>
  <si>
    <t>D110990-81</t>
  </si>
  <si>
    <t>2.0</t>
  </si>
  <si>
    <t>D110991-82</t>
  </si>
  <si>
    <t>1.25</t>
  </si>
  <si>
    <t>D110992-83</t>
  </si>
  <si>
    <t>3.0</t>
  </si>
  <si>
    <t>D110993-84</t>
  </si>
  <si>
    <t>D110994-85</t>
  </si>
  <si>
    <t>D110995-86</t>
  </si>
  <si>
    <t>D110996-87</t>
  </si>
  <si>
    <t>3.75</t>
  </si>
  <si>
    <t>D110998-88</t>
  </si>
  <si>
    <t>D110999-89</t>
  </si>
  <si>
    <t>D111000-90</t>
  </si>
  <si>
    <t>D111001-91</t>
  </si>
  <si>
    <t>4.0625</t>
  </si>
  <si>
    <t>D111002-92</t>
  </si>
  <si>
    <t>D111003-93</t>
  </si>
  <si>
    <t>D111004-94</t>
  </si>
  <si>
    <t>D111005-95</t>
  </si>
  <si>
    <t>D111006-96</t>
  </si>
  <si>
    <t>D111009-97</t>
  </si>
  <si>
    <t>D111010-98</t>
  </si>
  <si>
    <t>D111011-99</t>
  </si>
  <si>
    <t>1.5</t>
  </si>
  <si>
    <t>D111012-100</t>
  </si>
  <si>
    <t>D111013-101</t>
  </si>
  <si>
    <t>D111014-102</t>
  </si>
  <si>
    <t>D111015-103</t>
  </si>
  <si>
    <t>D111016-104</t>
  </si>
  <si>
    <t>D111017-105</t>
  </si>
  <si>
    <t>2.25</t>
  </si>
  <si>
    <t>D111018-106</t>
  </si>
  <si>
    <t>D111019-107</t>
  </si>
  <si>
    <t>D111020-108</t>
  </si>
  <si>
    <t>D111021-109</t>
  </si>
  <si>
    <t>D111022-110</t>
  </si>
  <si>
    <t>D111023-111</t>
  </si>
  <si>
    <t>D111024-112</t>
  </si>
  <si>
    <t>D111025-113</t>
  </si>
  <si>
    <t>D111026-114</t>
  </si>
  <si>
    <t>D111027-115</t>
  </si>
  <si>
    <t>2.5625</t>
  </si>
  <si>
    <t>D111028-116</t>
  </si>
  <si>
    <t>D111029-117</t>
  </si>
  <si>
    <t>D111030-118</t>
  </si>
  <si>
    <t>D111031-119</t>
  </si>
  <si>
    <t>0.625</t>
  </si>
  <si>
    <t>D111032-120</t>
  </si>
  <si>
    <t>D111033-121</t>
  </si>
  <si>
    <t>D111034-122</t>
  </si>
  <si>
    <t>D111035-123</t>
  </si>
  <si>
    <t>D111036-124</t>
  </si>
  <si>
    <t>D111037-125</t>
  </si>
  <si>
    <t>D111038-126</t>
  </si>
  <si>
    <t>D111039-127</t>
  </si>
  <si>
    <t>D111040-128</t>
  </si>
  <si>
    <t>D111041-129</t>
  </si>
  <si>
    <t>D111042-130</t>
  </si>
  <si>
    <t>D111043-131</t>
  </si>
  <si>
    <t>0.75</t>
  </si>
  <si>
    <t>D111044-132</t>
  </si>
  <si>
    <t>D111045-133</t>
  </si>
  <si>
    <t>D111046-134</t>
  </si>
  <si>
    <t>D111047-135</t>
  </si>
  <si>
    <t>D111048-136</t>
  </si>
  <si>
    <t>D111049-137</t>
  </si>
  <si>
    <t>D111050-138</t>
  </si>
  <si>
    <t>D111051-139</t>
  </si>
  <si>
    <t>D111052-140</t>
  </si>
  <si>
    <t>D111053-141</t>
  </si>
  <si>
    <t>D111054-142</t>
  </si>
  <si>
    <t>D111055-143</t>
  </si>
  <si>
    <t>1.625</t>
  </si>
  <si>
    <t>D111056-144</t>
  </si>
  <si>
    <t>D111057-145</t>
  </si>
  <si>
    <t>D111058-146</t>
  </si>
  <si>
    <t>D111059-147</t>
  </si>
  <si>
    <t>D111060-148</t>
  </si>
  <si>
    <t>D111061-149</t>
  </si>
  <si>
    <t>D111062-150</t>
  </si>
  <si>
    <t>D111063-151</t>
  </si>
  <si>
    <t>2 1/8</t>
  </si>
  <si>
    <t>D111064-152</t>
  </si>
  <si>
    <t>D111066-153</t>
  </si>
  <si>
    <t>D111067-154</t>
  </si>
  <si>
    <t>D111068-155</t>
  </si>
  <si>
    <t>D111069-156</t>
  </si>
  <si>
    <t>D111071-157</t>
  </si>
  <si>
    <t>D111072-158</t>
  </si>
  <si>
    <t>D111073-159</t>
  </si>
  <si>
    <t>D111074-160</t>
  </si>
  <si>
    <t>D111077-161</t>
  </si>
  <si>
    <t>D111078-162</t>
  </si>
  <si>
    <t>D111079-163</t>
  </si>
  <si>
    <t>D111080-164</t>
  </si>
  <si>
    <t>0.8125</t>
  </si>
  <si>
    <t>D111082-165</t>
  </si>
  <si>
    <t>D111083-166</t>
  </si>
  <si>
    <t>D111084-167</t>
  </si>
  <si>
    <t>D111085-168</t>
  </si>
  <si>
    <t>1.125</t>
  </si>
  <si>
    <t>D111086-169</t>
  </si>
  <si>
    <t>D111087-170</t>
  </si>
  <si>
    <t>D111088-171</t>
  </si>
  <si>
    <t>D111089-172</t>
  </si>
  <si>
    <t>D111092-173</t>
  </si>
  <si>
    <t>0.875</t>
  </si>
  <si>
    <t>D111093-174</t>
  </si>
  <si>
    <t>D111094-175</t>
  </si>
  <si>
    <t>D111096-176</t>
  </si>
  <si>
    <t>0.9375</t>
  </si>
  <si>
    <t>D111097-177</t>
  </si>
  <si>
    <t>D111098-178</t>
  </si>
  <si>
    <t>D111099-179</t>
  </si>
  <si>
    <t>D111100-180</t>
  </si>
  <si>
    <t>D111101-181</t>
  </si>
  <si>
    <t>D111102-182</t>
  </si>
  <si>
    <t>D111103-183</t>
  </si>
  <si>
    <t>D111104-184</t>
  </si>
  <si>
    <t>D111105-185</t>
  </si>
  <si>
    <t>D111106-186</t>
  </si>
  <si>
    <t>D111107-187</t>
  </si>
  <si>
    <t>D111108-188</t>
  </si>
  <si>
    <t>D111109-189</t>
  </si>
  <si>
    <t>D111110-190</t>
  </si>
  <si>
    <t>D111111-191</t>
  </si>
  <si>
    <t>D111112-192</t>
  </si>
  <si>
    <t>D111113-193</t>
  </si>
  <si>
    <t>D111114-194</t>
  </si>
  <si>
    <t>D111115-195</t>
  </si>
  <si>
    <t>D111117-196</t>
  </si>
  <si>
    <t>D111118-197</t>
  </si>
  <si>
    <t>D111119-198</t>
  </si>
  <si>
    <t>D111121-199</t>
  </si>
  <si>
    <t>D111122-200</t>
  </si>
  <si>
    <t>D111123-201</t>
  </si>
  <si>
    <t>D111125-202</t>
  </si>
  <si>
    <t>1.875</t>
  </si>
  <si>
    <t>D111126-203</t>
  </si>
  <si>
    <t>D111127-204</t>
  </si>
  <si>
    <t>D111128-205</t>
  </si>
  <si>
    <t>D111129-206</t>
  </si>
  <si>
    <t>D111130-207</t>
  </si>
  <si>
    <t>D111131-208</t>
  </si>
  <si>
    <t>D111133-209</t>
  </si>
  <si>
    <t>D111134-210</t>
  </si>
  <si>
    <t>D111135-211</t>
  </si>
  <si>
    <t>D111136-212</t>
  </si>
  <si>
    <t>D111137-213</t>
  </si>
  <si>
    <t>D111138-214</t>
  </si>
  <si>
    <t>D111139-215</t>
  </si>
  <si>
    <t>D111140-216</t>
  </si>
  <si>
    <t>D111141-217</t>
  </si>
  <si>
    <t>D111145-218</t>
  </si>
  <si>
    <t>D111146-219</t>
  </si>
  <si>
    <t>D111147-220</t>
  </si>
  <si>
    <t>D111148-221</t>
  </si>
  <si>
    <t>D111149-222</t>
  </si>
  <si>
    <t>D111150-223</t>
  </si>
  <si>
    <t>D111151-224</t>
  </si>
  <si>
    <t>1.1875</t>
  </si>
  <si>
    <t>D111152-225</t>
  </si>
  <si>
    <t>D111153-226</t>
  </si>
  <si>
    <t>D111154-227</t>
  </si>
  <si>
    <t>D111155-228</t>
  </si>
  <si>
    <t>D111156-229</t>
  </si>
  <si>
    <t>D111157-230</t>
  </si>
  <si>
    <t>D111158-231</t>
  </si>
  <si>
    <t>D111159-232</t>
  </si>
  <si>
    <t>D111160-233</t>
  </si>
  <si>
    <t>D111161-234</t>
  </si>
  <si>
    <t>D111162-235</t>
  </si>
  <si>
    <t>D111163-236</t>
  </si>
  <si>
    <t>D111164-237</t>
  </si>
  <si>
    <t>D111165-238</t>
  </si>
  <si>
    <t>0.5</t>
  </si>
  <si>
    <t>D111166-239</t>
  </si>
  <si>
    <t>D111167-240</t>
  </si>
  <si>
    <t>D111168-241</t>
  </si>
  <si>
    <t>D111169-242</t>
  </si>
  <si>
    <t>D111170-243</t>
  </si>
  <si>
    <t>D111171-244</t>
  </si>
  <si>
    <t>D111172-245</t>
  </si>
  <si>
    <t>D111173-246</t>
  </si>
  <si>
    <t>D111174-247</t>
  </si>
  <si>
    <t>D111175-248</t>
  </si>
  <si>
    <t>D111176-249</t>
  </si>
  <si>
    <t>D111177-250</t>
  </si>
  <si>
    <t>D111178-251</t>
  </si>
  <si>
    <t>D111179-252</t>
  </si>
  <si>
    <t>D111191-253</t>
  </si>
  <si>
    <t>D111192-254</t>
  </si>
  <si>
    <t>D111193-255</t>
  </si>
  <si>
    <t>D111194-256</t>
  </si>
  <si>
    <t>D111195-257</t>
  </si>
  <si>
    <t>D111196-258</t>
  </si>
  <si>
    <t>D111197-259</t>
  </si>
  <si>
    <t>D111198-260</t>
  </si>
  <si>
    <t>D111199-261</t>
  </si>
  <si>
    <t>D111200-262</t>
  </si>
  <si>
    <t>D111201-263</t>
  </si>
  <si>
    <t>D111202-264</t>
  </si>
  <si>
    <t>D111203-265</t>
  </si>
  <si>
    <t>D111204-266</t>
  </si>
  <si>
    <t>D111205-267</t>
  </si>
  <si>
    <t>D111206-268</t>
  </si>
  <si>
    <t>D111207-269</t>
  </si>
  <si>
    <t>D111208-270</t>
  </si>
  <si>
    <t>2.75</t>
  </si>
  <si>
    <t>D111209-271</t>
  </si>
  <si>
    <t>D111210-272</t>
  </si>
  <si>
    <t>D111211-273</t>
  </si>
  <si>
    <t>D111212-274</t>
  </si>
  <si>
    <t>D111213-275</t>
  </si>
  <si>
    <t>D111214-276</t>
  </si>
  <si>
    <t>D111215-277</t>
  </si>
  <si>
    <t>D111216-278</t>
  </si>
  <si>
    <t>D111217-279</t>
  </si>
  <si>
    <t>D111218-280</t>
  </si>
  <si>
    <t>D111219-281</t>
  </si>
  <si>
    <t>D111220-282</t>
  </si>
  <si>
    <t>D111221-283</t>
  </si>
  <si>
    <t>D111222-284</t>
  </si>
  <si>
    <t>D111223-285</t>
  </si>
  <si>
    <t>D111224-286</t>
  </si>
  <si>
    <t>D111225-287</t>
  </si>
  <si>
    <t>D111226-288</t>
  </si>
  <si>
    <t>D111227-289</t>
  </si>
  <si>
    <t>D111228-290</t>
  </si>
  <si>
    <t>D111229-291</t>
  </si>
  <si>
    <t>1.375</t>
  </si>
  <si>
    <t>D111230-292</t>
  </si>
  <si>
    <t>D111231-293</t>
  </si>
  <si>
    <t>4.0</t>
  </si>
  <si>
    <t>D111232-294</t>
  </si>
  <si>
    <t>D111233-295</t>
  </si>
  <si>
    <t>D111234-296</t>
  </si>
  <si>
    <t>D111235-297</t>
  </si>
  <si>
    <t>D111236-298</t>
  </si>
  <si>
    <t>D111237-299</t>
  </si>
  <si>
    <t>D111238-300</t>
  </si>
  <si>
    <t>D111239-301</t>
  </si>
  <si>
    <t>D111240-302</t>
  </si>
  <si>
    <t>D111241-303</t>
  </si>
  <si>
    <t>D111242-304</t>
  </si>
  <si>
    <t>D130000-305</t>
  </si>
  <si>
    <t>D130002-306</t>
  </si>
  <si>
    <t>Cost Per Sheet</t>
  </si>
  <si>
    <t>Crescent Berkshire Suede Mats</t>
  </si>
  <si>
    <t>Royal Blue Suede</t>
  </si>
  <si>
    <t>Winter Suede</t>
  </si>
  <si>
    <t>Grassland Suede</t>
  </si>
  <si>
    <t>Treeline Suede</t>
  </si>
  <si>
    <t>Torrent Suede</t>
  </si>
  <si>
    <t>Berry Suede</t>
  </si>
  <si>
    <t>Blaze Suede</t>
  </si>
  <si>
    <t>Thicket Suede</t>
  </si>
  <si>
    <t>Smoke Suede</t>
  </si>
  <si>
    <t>Ash Suede</t>
  </si>
  <si>
    <t>Night Sky Suede</t>
  </si>
  <si>
    <t>Cocoa Suede</t>
  </si>
  <si>
    <t>Sunrise Suede</t>
  </si>
  <si>
    <t>Clementine Suede</t>
  </si>
  <si>
    <t>Red Sky Suede</t>
  </si>
  <si>
    <t>Crocus Suede</t>
  </si>
  <si>
    <t>B9-124</t>
  </si>
  <si>
    <t>B9-125</t>
  </si>
  <si>
    <t>B9-126</t>
  </si>
  <si>
    <t>B9-129</t>
  </si>
  <si>
    <t>B9-133</t>
  </si>
  <si>
    <t>B9-134</t>
  </si>
  <si>
    <t>B9-135</t>
  </si>
  <si>
    <t>B9-137</t>
  </si>
  <si>
    <t>B9-140</t>
  </si>
  <si>
    <t>B9-141</t>
  </si>
  <si>
    <t>B9-142</t>
  </si>
  <si>
    <t>B9-143</t>
  </si>
  <si>
    <t>B9-144</t>
  </si>
  <si>
    <t>B9-145</t>
  </si>
  <si>
    <t>B9-146</t>
  </si>
  <si>
    <t>B9-148</t>
  </si>
  <si>
    <t>Crescent BrightCore Mats</t>
  </si>
  <si>
    <t>Black / Black Core</t>
  </si>
  <si>
    <t>White / White Core</t>
  </si>
  <si>
    <t>BR74987</t>
  </si>
  <si>
    <t>BR74921</t>
  </si>
  <si>
    <t>BR34987</t>
  </si>
  <si>
    <t>BR34921</t>
  </si>
  <si>
    <t>BR54987</t>
  </si>
  <si>
    <t>BR54921</t>
  </si>
  <si>
    <t>BR44987</t>
  </si>
  <si>
    <t>BR44921</t>
  </si>
  <si>
    <t>BR24987</t>
  </si>
  <si>
    <t>BF24921</t>
  </si>
  <si>
    <t>BR84987</t>
  </si>
  <si>
    <t>BR84921</t>
  </si>
  <si>
    <t>BR14987</t>
  </si>
  <si>
    <t>BR14921</t>
  </si>
  <si>
    <t>BR64987</t>
  </si>
  <si>
    <t>BR64921</t>
  </si>
  <si>
    <t>White / Pink Core</t>
  </si>
  <si>
    <t>Black / Pink Core</t>
  </si>
  <si>
    <t>White / Red Core</t>
  </si>
  <si>
    <t>Black / Red Core</t>
  </si>
  <si>
    <t>White / Orange Core</t>
  </si>
  <si>
    <t>Black / Orange Core</t>
  </si>
  <si>
    <t>White / Yellow Core</t>
  </si>
  <si>
    <t>Black / Yellow Core</t>
  </si>
  <si>
    <t>White / Green Core</t>
  </si>
  <si>
    <t>Black / Green Core</t>
  </si>
  <si>
    <t>White / Baby Blue Core</t>
  </si>
  <si>
    <t>Black / Baby Blue Core</t>
  </si>
  <si>
    <t>White / Blue Core</t>
  </si>
  <si>
    <t>Black / Blue Core</t>
  </si>
  <si>
    <t>Whtie / Purple Core</t>
  </si>
  <si>
    <t>Black / Purple Core</t>
  </si>
  <si>
    <t>Cost of Picture Frame Backing Board</t>
  </si>
  <si>
    <t>Standard Black Foam Board</t>
  </si>
  <si>
    <t>Acid-Free Foam Board</t>
  </si>
  <si>
    <t>FRAME PRICE w/o Shipping</t>
  </si>
  <si>
    <t>F101</t>
  </si>
  <si>
    <t>*must be below 165</t>
  </si>
  <si>
    <t>Box Size*</t>
  </si>
  <si>
    <t>Depth</t>
  </si>
  <si>
    <t>Frame Size</t>
  </si>
  <si>
    <t>F101 or equivalent</t>
  </si>
  <si>
    <t>Greater Width Than F101</t>
  </si>
  <si>
    <t>Long side</t>
  </si>
  <si>
    <t>Short side</t>
  </si>
  <si>
    <t>Artwork SHORT SIDE</t>
  </si>
  <si>
    <t>Artwork LONG SIDE</t>
  </si>
  <si>
    <t>83802</t>
  </si>
  <si>
    <t>83969</t>
  </si>
  <si>
    <t>83978</t>
  </si>
  <si>
    <t>79169</t>
  </si>
  <si>
    <t>83977</t>
  </si>
  <si>
    <t>83976</t>
  </si>
  <si>
    <t>83968</t>
  </si>
  <si>
    <t>E83858</t>
  </si>
  <si>
    <t>E83859</t>
  </si>
  <si>
    <t>80763</t>
  </si>
  <si>
    <t>79575</t>
  </si>
  <si>
    <t>83345</t>
  </si>
  <si>
    <t>80002</t>
  </si>
  <si>
    <t>79372</t>
  </si>
  <si>
    <t>84175</t>
  </si>
  <si>
    <t>84174</t>
  </si>
  <si>
    <t>80434</t>
  </si>
  <si>
    <t>80049</t>
  </si>
  <si>
    <t>79964</t>
  </si>
  <si>
    <t>79771</t>
  </si>
  <si>
    <t>83960</t>
  </si>
  <si>
    <t>E84055</t>
  </si>
  <si>
    <t>83959</t>
  </si>
  <si>
    <t>79194</t>
  </si>
  <si>
    <t>79195</t>
  </si>
  <si>
    <t>E83852</t>
  </si>
  <si>
    <t>78629</t>
  </si>
  <si>
    <t>84039</t>
  </si>
  <si>
    <t>84040</t>
  </si>
  <si>
    <t>84038</t>
  </si>
  <si>
    <t>84041</t>
  </si>
  <si>
    <t>E83856</t>
  </si>
  <si>
    <t>79340</t>
  </si>
  <si>
    <t>E83855</t>
  </si>
  <si>
    <t>83961</t>
  </si>
  <si>
    <t>78627</t>
  </si>
  <si>
    <t>79966</t>
  </si>
  <si>
    <t>78799</t>
  </si>
  <si>
    <t>79338</t>
  </si>
  <si>
    <t>83957</t>
  </si>
  <si>
    <t>84042</t>
  </si>
  <si>
    <t>79197</t>
  </si>
  <si>
    <t>79196</t>
  </si>
  <si>
    <t>78628</t>
  </si>
  <si>
    <t>78348</t>
  </si>
  <si>
    <t>79191</t>
  </si>
  <si>
    <t>84185</t>
  </si>
  <si>
    <t>E83857</t>
  </si>
  <si>
    <t>80746</t>
  </si>
  <si>
    <t>80745</t>
  </si>
  <si>
    <t>84182</t>
  </si>
  <si>
    <t>83796</t>
  </si>
  <si>
    <t>80765</t>
  </si>
  <si>
    <t>E84058</t>
  </si>
  <si>
    <t>E83866</t>
  </si>
  <si>
    <t>E84059</t>
  </si>
  <si>
    <t>E83464</t>
  </si>
  <si>
    <t>84176</t>
  </si>
  <si>
    <t>84177</t>
  </si>
  <si>
    <t>84154</t>
  </si>
  <si>
    <t>84152</t>
  </si>
  <si>
    <t>84158</t>
  </si>
  <si>
    <t>84153</t>
  </si>
  <si>
    <t>80211</t>
  </si>
  <si>
    <t>80217</t>
  </si>
  <si>
    <t>78625</t>
  </si>
  <si>
    <t>80214</t>
  </si>
  <si>
    <t>78897</t>
  </si>
  <si>
    <t>E83460</t>
  </si>
  <si>
    <t>78898</t>
  </si>
  <si>
    <t>83544</t>
  </si>
  <si>
    <t>78899</t>
  </si>
  <si>
    <t>E83867</t>
  </si>
  <si>
    <t>E83454</t>
  </si>
  <si>
    <t>78896</t>
  </si>
  <si>
    <t>79192</t>
  </si>
  <si>
    <t>84074</t>
  </si>
  <si>
    <t>79765</t>
  </si>
  <si>
    <t>E83863</t>
  </si>
  <si>
    <t>80751</t>
  </si>
  <si>
    <t>E83865</t>
  </si>
  <si>
    <t>83958</t>
  </si>
  <si>
    <t>83582</t>
  </si>
  <si>
    <t>83583</t>
  </si>
  <si>
    <t>83580</t>
  </si>
  <si>
    <t>E83459</t>
  </si>
  <si>
    <t>84160</t>
  </si>
  <si>
    <t>84159</t>
  </si>
  <si>
    <t>84184</t>
  </si>
  <si>
    <t>80832</t>
  </si>
  <si>
    <t>E83862</t>
  </si>
  <si>
    <t>84155</t>
  </si>
  <si>
    <t>E83453</t>
  </si>
  <si>
    <t>84156</t>
  </si>
  <si>
    <t>80302</t>
  </si>
  <si>
    <t>80298</t>
  </si>
  <si>
    <t>80301</t>
  </si>
  <si>
    <t>80299</t>
  </si>
  <si>
    <t>79678</t>
  </si>
  <si>
    <t>79965</t>
  </si>
  <si>
    <t>E83864</t>
  </si>
  <si>
    <t>83942</t>
  </si>
  <si>
    <t>83941</t>
  </si>
  <si>
    <t>76281</t>
  </si>
  <si>
    <t>78850</t>
  </si>
  <si>
    <t>76282</t>
  </si>
  <si>
    <t>E83461</t>
  </si>
  <si>
    <t>76201</t>
  </si>
  <si>
    <t>83992</t>
  </si>
  <si>
    <t>83991</t>
  </si>
  <si>
    <t>79975</t>
  </si>
  <si>
    <t>8019</t>
  </si>
  <si>
    <t>79523</t>
  </si>
  <si>
    <t>A76265</t>
  </si>
  <si>
    <t>79524</t>
  </si>
  <si>
    <t>A76266</t>
  </si>
  <si>
    <t>A76267</t>
  </si>
  <si>
    <t>79739</t>
  </si>
  <si>
    <t>80804</t>
  </si>
  <si>
    <t>E83861</t>
  </si>
  <si>
    <t>E83860</t>
  </si>
  <si>
    <t>80691</t>
  </si>
  <si>
    <t>80690</t>
  </si>
  <si>
    <t>84103</t>
  </si>
  <si>
    <t>79371</t>
  </si>
  <si>
    <t>84101</t>
  </si>
  <si>
    <t>83945</t>
  </si>
  <si>
    <t>84100</t>
  </si>
  <si>
    <t>84161</t>
  </si>
  <si>
    <t>79668</t>
  </si>
  <si>
    <t>83980</t>
  </si>
  <si>
    <t>80759</t>
  </si>
  <si>
    <t>80760</t>
  </si>
  <si>
    <t>83944</t>
  </si>
  <si>
    <t>83943</t>
  </si>
  <si>
    <t>84090</t>
  </si>
  <si>
    <t>84102</t>
  </si>
  <si>
    <t>84099</t>
  </si>
  <si>
    <t>78501</t>
  </si>
  <si>
    <t>80754</t>
  </si>
  <si>
    <t>78912</t>
  </si>
  <si>
    <t>80757</t>
  </si>
  <si>
    <t>79675</t>
  </si>
  <si>
    <t>84140</t>
  </si>
  <si>
    <t>84091</t>
  </si>
  <si>
    <t>80733</t>
  </si>
  <si>
    <t>81032</t>
  </si>
  <si>
    <t>81033</t>
  </si>
  <si>
    <t>79846</t>
  </si>
  <si>
    <t>81031</t>
  </si>
  <si>
    <t>84045</t>
  </si>
  <si>
    <t>83664</t>
  </si>
  <si>
    <t>84046</t>
  </si>
  <si>
    <t>83994</t>
  </si>
  <si>
    <t>84141</t>
  </si>
  <si>
    <t>83993</t>
  </si>
  <si>
    <t>80471</t>
  </si>
  <si>
    <t>84008</t>
  </si>
  <si>
    <t>79766</t>
  </si>
  <si>
    <t>84007</t>
  </si>
  <si>
    <t>84005</t>
  </si>
  <si>
    <t>79685</t>
  </si>
  <si>
    <t>80689</t>
  </si>
  <si>
    <t>E83456</t>
  </si>
  <si>
    <t>80695</t>
  </si>
  <si>
    <t>79737</t>
  </si>
  <si>
    <t>80744</t>
  </si>
  <si>
    <t>79676</t>
  </si>
  <si>
    <t>80333</t>
  </si>
  <si>
    <t>83663</t>
  </si>
  <si>
    <t>83662</t>
  </si>
  <si>
    <t>79669</t>
  </si>
  <si>
    <t>83387</t>
  </si>
  <si>
    <t>79525</t>
  </si>
  <si>
    <t>83388</t>
  </si>
  <si>
    <t>83358</t>
  </si>
  <si>
    <t>83360</t>
  </si>
  <si>
    <t>83772</t>
  </si>
  <si>
    <t>22047</t>
  </si>
  <si>
    <t>83768</t>
  </si>
  <si>
    <t>80038</t>
  </si>
  <si>
    <t>83770</t>
  </si>
  <si>
    <t>E83499</t>
  </si>
  <si>
    <t>83769</t>
  </si>
  <si>
    <t>80741</t>
  </si>
  <si>
    <t>78500</t>
  </si>
  <si>
    <t>80768</t>
  </si>
  <si>
    <t>84178</t>
  </si>
  <si>
    <t>79024</t>
  </si>
  <si>
    <t>79963</t>
  </si>
  <si>
    <t>79248</t>
  </si>
  <si>
    <t>79023</t>
  </si>
  <si>
    <t>79074</t>
  </si>
  <si>
    <t>84006</t>
  </si>
  <si>
    <t>79203</t>
  </si>
  <si>
    <t>80802</t>
  </si>
  <si>
    <t>80801</t>
  </si>
  <si>
    <t>79672</t>
  </si>
  <si>
    <t>E83498</t>
  </si>
  <si>
    <t>E83873</t>
  </si>
  <si>
    <t>84128</t>
  </si>
  <si>
    <t>E83493</t>
  </si>
  <si>
    <t>84001</t>
  </si>
  <si>
    <t>84125</t>
  </si>
  <si>
    <t>84002</t>
  </si>
  <si>
    <t>81005</t>
  </si>
  <si>
    <t>81004</t>
  </si>
  <si>
    <t>81006</t>
  </si>
  <si>
    <t>79738</t>
  </si>
  <si>
    <t>80941</t>
  </si>
  <si>
    <t>E83475</t>
  </si>
  <si>
    <t>E83474</t>
  </si>
  <si>
    <t>83391</t>
  </si>
  <si>
    <t>83719</t>
  </si>
  <si>
    <t>83718</t>
  </si>
  <si>
    <t>83392</t>
  </si>
  <si>
    <t>79670</t>
  </si>
  <si>
    <t>80017</t>
  </si>
  <si>
    <t>83541</t>
  </si>
  <si>
    <t>80871</t>
  </si>
  <si>
    <t>79377</t>
  </si>
  <si>
    <t>79776</t>
  </si>
  <si>
    <t>79683</t>
  </si>
  <si>
    <t>81010</t>
  </si>
  <si>
    <t>84047</t>
  </si>
  <si>
    <t>83884</t>
  </si>
  <si>
    <t>83887</t>
  </si>
  <si>
    <t>83888</t>
  </si>
  <si>
    <t>83889</t>
  </si>
  <si>
    <t>83545</t>
  </si>
  <si>
    <t>83885</t>
  </si>
  <si>
    <t>E83488</t>
  </si>
  <si>
    <t>83982</t>
  </si>
  <si>
    <t>84004</t>
  </si>
  <si>
    <t>84003</t>
  </si>
  <si>
    <t>80972</t>
  </si>
  <si>
    <t>84151</t>
  </si>
  <si>
    <t>80975</t>
  </si>
  <si>
    <t>84146</t>
  </si>
  <si>
    <t>80984</t>
  </si>
  <si>
    <t>E83494</t>
  </si>
  <si>
    <t>83714</t>
  </si>
  <si>
    <t>E83870</t>
  </si>
  <si>
    <t>84126</t>
  </si>
  <si>
    <t>84127</t>
  </si>
  <si>
    <t>80883</t>
  </si>
  <si>
    <t>83763</t>
  </si>
  <si>
    <t>83767</t>
  </si>
  <si>
    <t>80848</t>
  </si>
  <si>
    <t>83766</t>
  </si>
  <si>
    <t>83764</t>
  </si>
  <si>
    <t>79014</t>
  </si>
  <si>
    <t>83765</t>
  </si>
  <si>
    <t>E83871</t>
  </si>
  <si>
    <t>E83472</t>
  </si>
  <si>
    <t>80755</t>
  </si>
  <si>
    <t>80499</t>
  </si>
  <si>
    <t>79387</t>
  </si>
  <si>
    <t>E83465</t>
  </si>
  <si>
    <t>79648</t>
  </si>
  <si>
    <t>79167</t>
  </si>
  <si>
    <t>79834</t>
  </si>
  <si>
    <t>83735</t>
  </si>
  <si>
    <t>83793</t>
  </si>
  <si>
    <t>79000</t>
  </si>
  <si>
    <t>83737</t>
  </si>
  <si>
    <t>79912</t>
  </si>
  <si>
    <t>80946</t>
  </si>
  <si>
    <t>79673</t>
  </si>
  <si>
    <t>78879</t>
  </si>
  <si>
    <t>78877</t>
  </si>
  <si>
    <t>83801</t>
  </si>
  <si>
    <t>83667</t>
  </si>
  <si>
    <t>83800</t>
  </si>
  <si>
    <t>83799</t>
  </si>
  <si>
    <t>80225</t>
  </si>
  <si>
    <t>78656</t>
  </si>
  <si>
    <t>80911</t>
  </si>
  <si>
    <t>78655</t>
  </si>
  <si>
    <t>80913</t>
  </si>
  <si>
    <t>81020</t>
  </si>
  <si>
    <t>78876</t>
  </si>
  <si>
    <t>78875</t>
  </si>
  <si>
    <t>79028</t>
  </si>
  <si>
    <t>E83868</t>
  </si>
  <si>
    <t>E83869</t>
  </si>
  <si>
    <t>84149</t>
  </si>
  <si>
    <t>79386</t>
  </si>
  <si>
    <t>84150</t>
  </si>
  <si>
    <t>84147</t>
  </si>
  <si>
    <t>84148</t>
  </si>
  <si>
    <t>83886</t>
  </si>
  <si>
    <t>83356</t>
  </si>
  <si>
    <t>83713</t>
  </si>
  <si>
    <t>83715</t>
  </si>
  <si>
    <t>83983</t>
  </si>
  <si>
    <t>79013</t>
  </si>
  <si>
    <t>83804</t>
  </si>
  <si>
    <t>79011</t>
  </si>
  <si>
    <t>80886</t>
  </si>
  <si>
    <t>80740</t>
  </si>
  <si>
    <t>78580</t>
  </si>
  <si>
    <t>78581</t>
  </si>
  <si>
    <t>84129</t>
  </si>
  <si>
    <t>80943</t>
  </si>
  <si>
    <t>80433</t>
  </si>
  <si>
    <t>80945</t>
  </si>
  <si>
    <t>80771</t>
  </si>
  <si>
    <t>E83466</t>
  </si>
  <si>
    <t>80944</t>
  </si>
  <si>
    <t>83732</t>
  </si>
  <si>
    <t>83736</t>
  </si>
  <si>
    <t>83733</t>
  </si>
  <si>
    <t>79077</t>
  </si>
  <si>
    <t>84072</t>
  </si>
  <si>
    <t>79027</t>
  </si>
  <si>
    <t>80912</t>
  </si>
  <si>
    <t>79267</t>
  </si>
  <si>
    <t>84060</t>
  </si>
  <si>
    <t>84063</t>
  </si>
  <si>
    <t>84062</t>
  </si>
  <si>
    <t>83962</t>
  </si>
  <si>
    <t>80216</t>
  </si>
  <si>
    <t>84143</t>
  </si>
  <si>
    <t>80213</t>
  </si>
  <si>
    <t>84145</t>
  </si>
  <si>
    <t>83989</t>
  </si>
  <si>
    <t>79012</t>
  </si>
  <si>
    <t>83450</t>
  </si>
  <si>
    <t>80737</t>
  </si>
  <si>
    <t>80587</t>
  </si>
  <si>
    <t>81019</t>
  </si>
  <si>
    <t>84037</t>
  </si>
  <si>
    <t>84033</t>
  </si>
  <si>
    <t>84034</t>
  </si>
  <si>
    <t>83359</t>
  </si>
  <si>
    <t>83698</t>
  </si>
  <si>
    <t>79609</t>
  </si>
  <si>
    <t>84180</t>
  </si>
  <si>
    <t>76202</t>
  </si>
  <si>
    <t>83948</t>
  </si>
  <si>
    <t>83904</t>
  </si>
  <si>
    <t>E83469</t>
  </si>
  <si>
    <t>83902</t>
  </si>
  <si>
    <t>83905</t>
  </si>
  <si>
    <t>84183</t>
  </si>
  <si>
    <t>83909</t>
  </si>
  <si>
    <t>80735</t>
  </si>
  <si>
    <t>84000</t>
  </si>
  <si>
    <t>80734</t>
  </si>
  <si>
    <t>83803</t>
  </si>
  <si>
    <t>83995</t>
  </si>
  <si>
    <t>80798</t>
  </si>
  <si>
    <t>80523</t>
  </si>
  <si>
    <t>80800</t>
  </si>
  <si>
    <t>83678</t>
  </si>
  <si>
    <t>83681</t>
  </si>
  <si>
    <t>80131</t>
  </si>
  <si>
    <t>80484</t>
  </si>
  <si>
    <t>80482</t>
  </si>
  <si>
    <t>83530</t>
  </si>
  <si>
    <t>83532</t>
  </si>
  <si>
    <t>76289</t>
  </si>
  <si>
    <t>76288</t>
  </si>
  <si>
    <t>83752</t>
  </si>
  <si>
    <t>83754</t>
  </si>
  <si>
    <t>83753</t>
  </si>
  <si>
    <t>81003</t>
  </si>
  <si>
    <t>81002</t>
  </si>
  <si>
    <t>79613</t>
  </si>
  <si>
    <t>81001</t>
  </si>
  <si>
    <t>80210</t>
  </si>
  <si>
    <t>83836</t>
  </si>
  <si>
    <t>83839</t>
  </si>
  <si>
    <t>83750</t>
  </si>
  <si>
    <t>83838</t>
  </si>
  <si>
    <t>83840</t>
  </si>
  <si>
    <t>80524</t>
  </si>
  <si>
    <t>80525</t>
  </si>
  <si>
    <t>83985</t>
  </si>
  <si>
    <t>80527</t>
  </si>
  <si>
    <t>83903</t>
  </si>
  <si>
    <t>80373</t>
  </si>
  <si>
    <t>80372</t>
  </si>
  <si>
    <t>84092</t>
  </si>
  <si>
    <t>E83468</t>
  </si>
  <si>
    <t>83813</t>
  </si>
  <si>
    <t>83370</t>
  </si>
  <si>
    <t>79999</t>
  </si>
  <si>
    <t>84031</t>
  </si>
  <si>
    <t>84030</t>
  </si>
  <si>
    <t>84035</t>
  </si>
  <si>
    <t>84032</t>
  </si>
  <si>
    <t>80332</t>
  </si>
  <si>
    <t>84036</t>
  </si>
  <si>
    <t>80135</t>
  </si>
  <si>
    <t>83990</t>
  </si>
  <si>
    <t>83682</t>
  </si>
  <si>
    <t>84139</t>
  </si>
  <si>
    <t>83680</t>
  </si>
  <si>
    <t>83999</t>
  </si>
  <si>
    <t>84144</t>
  </si>
  <si>
    <t>83998</t>
  </si>
  <si>
    <t>83679</t>
  </si>
  <si>
    <t>80870</t>
  </si>
  <si>
    <t>84022</t>
  </si>
  <si>
    <t>84023</t>
  </si>
  <si>
    <t>79635</t>
  </si>
  <si>
    <t>84021</t>
  </si>
  <si>
    <t>84089</t>
  </si>
  <si>
    <t>80358</t>
  </si>
  <si>
    <t>84086</t>
  </si>
  <si>
    <t>84085</t>
  </si>
  <si>
    <t>84087</t>
  </si>
  <si>
    <t>84084</t>
  </si>
  <si>
    <t>84088</t>
  </si>
  <si>
    <t>83444</t>
  </si>
  <si>
    <t>79251</t>
  </si>
  <si>
    <t>83748</t>
  </si>
  <si>
    <t>79252</t>
  </si>
  <si>
    <t>83837</t>
  </si>
  <si>
    <t>83841</t>
  </si>
  <si>
    <t>83749</t>
  </si>
  <si>
    <t>83751</t>
  </si>
  <si>
    <t>83806</t>
  </si>
  <si>
    <t>83805</t>
  </si>
  <si>
    <t>83357</t>
  </si>
  <si>
    <t>83996</t>
  </si>
  <si>
    <t>84142</t>
  </si>
  <si>
    <t>78596</t>
  </si>
  <si>
    <t>84123</t>
  </si>
  <si>
    <t>83702</t>
  </si>
  <si>
    <t>83704</t>
  </si>
  <si>
    <t>84075</t>
  </si>
  <si>
    <t>84081</t>
  </si>
  <si>
    <t>79835</t>
  </si>
  <si>
    <t>79836</t>
  </si>
  <si>
    <t>83533</t>
  </si>
  <si>
    <t>80357</t>
  </si>
  <si>
    <t>84024</t>
  </si>
  <si>
    <t>84026</t>
  </si>
  <si>
    <t>84025</t>
  </si>
  <si>
    <t>83707</t>
  </si>
  <si>
    <t>80866</t>
  </si>
  <si>
    <t>83708</t>
  </si>
  <si>
    <t>83709</t>
  </si>
  <si>
    <t>80864</t>
  </si>
  <si>
    <t>83952</t>
  </si>
  <si>
    <t>83950</t>
  </si>
  <si>
    <t>80862</t>
  </si>
  <si>
    <t>80052</t>
  </si>
  <si>
    <t>83951</t>
  </si>
  <si>
    <t>83949</t>
  </si>
  <si>
    <t>80317</t>
  </si>
  <si>
    <t>84083</t>
  </si>
  <si>
    <t>84082</t>
  </si>
  <si>
    <t>80491</t>
  </si>
  <si>
    <t>83535</t>
  </si>
  <si>
    <t>83534</t>
  </si>
  <si>
    <t>84130</t>
  </si>
  <si>
    <t>84120</t>
  </si>
  <si>
    <t>84118</t>
  </si>
  <si>
    <t>84119</t>
  </si>
  <si>
    <t>83669</t>
  </si>
  <si>
    <t>80971</t>
  </si>
  <si>
    <t>80671</t>
  </si>
  <si>
    <t>83933</t>
  </si>
  <si>
    <t>79764</t>
  </si>
  <si>
    <t>83673</t>
  </si>
  <si>
    <t>80697</t>
  </si>
  <si>
    <t>83811</t>
  </si>
  <si>
    <t>79696</t>
  </si>
  <si>
    <t>83812</t>
  </si>
  <si>
    <t>80709</t>
  </si>
  <si>
    <t>80602</t>
  </si>
  <si>
    <t>80601</t>
  </si>
  <si>
    <t>80037</t>
  </si>
  <si>
    <t>84069</t>
  </si>
  <si>
    <t>83384</t>
  </si>
  <si>
    <t>83385</t>
  </si>
  <si>
    <t>84010</t>
  </si>
  <si>
    <t>83441</t>
  </si>
  <si>
    <t>78833</t>
  </si>
  <si>
    <t>80670</t>
  </si>
  <si>
    <t>84011</t>
  </si>
  <si>
    <t>84093</t>
  </si>
  <si>
    <t>79763</t>
  </si>
  <si>
    <t>78832</t>
  </si>
  <si>
    <t>30045</t>
  </si>
  <si>
    <t>83648</t>
  </si>
  <si>
    <t>83676</t>
  </si>
  <si>
    <t>83674</t>
  </si>
  <si>
    <t>83675</t>
  </si>
  <si>
    <t>83677</t>
  </si>
  <si>
    <t>80792</t>
  </si>
  <si>
    <t>80787</t>
  </si>
  <si>
    <t>76269</t>
  </si>
  <si>
    <t>80772</t>
  </si>
  <si>
    <t>84121</t>
  </si>
  <si>
    <t>84122</t>
  </si>
  <si>
    <t>83761</t>
  </si>
  <si>
    <t>80508</t>
  </si>
  <si>
    <t>78653</t>
  </si>
  <si>
    <t>83760</t>
  </si>
  <si>
    <t>83705</t>
  </si>
  <si>
    <t>83759</t>
  </si>
  <si>
    <t>83381</t>
  </si>
  <si>
    <t>83762</t>
  </si>
  <si>
    <t>83383</t>
  </si>
  <si>
    <t>83758</t>
  </si>
  <si>
    <t>83706</t>
  </si>
  <si>
    <t>83386</t>
  </si>
  <si>
    <t>83451</t>
  </si>
  <si>
    <t>83932</t>
  </si>
  <si>
    <t>83936</t>
  </si>
  <si>
    <t>83934</t>
  </si>
  <si>
    <t>83931</t>
  </si>
  <si>
    <t>83935</t>
  </si>
  <si>
    <t>79649</t>
  </si>
  <si>
    <t>80867</t>
  </si>
  <si>
    <t>80774</t>
  </si>
  <si>
    <t>80773</t>
  </si>
  <si>
    <t>80908</t>
  </si>
  <si>
    <t>80553</t>
  </si>
  <si>
    <t>80910</t>
  </si>
  <si>
    <t>80552</t>
  </si>
  <si>
    <t>80589</t>
  </si>
  <si>
    <t>78623</t>
  </si>
  <si>
    <t>80869</t>
  </si>
  <si>
    <t>83846</t>
  </si>
  <si>
    <t>83845</t>
  </si>
  <si>
    <t>83844</t>
  </si>
  <si>
    <t>84009</t>
  </si>
  <si>
    <t>84012</t>
  </si>
  <si>
    <t>79842</t>
  </si>
  <si>
    <t>79841</t>
  </si>
  <si>
    <t>80736</t>
  </si>
  <si>
    <t>78807</t>
  </si>
  <si>
    <t>80507</t>
  </si>
  <si>
    <t>79653</t>
  </si>
  <si>
    <t>80506</t>
  </si>
  <si>
    <t>79652</t>
  </si>
  <si>
    <t>81045</t>
  </si>
  <si>
    <t>80791</t>
  </si>
  <si>
    <t>80770</t>
  </si>
  <si>
    <t>80786</t>
  </si>
  <si>
    <t>E83480</t>
  </si>
  <si>
    <t>83747</t>
  </si>
  <si>
    <t>83746</t>
  </si>
  <si>
    <t>83843</t>
  </si>
  <si>
    <t>83842</t>
  </si>
  <si>
    <t>79388</t>
  </si>
  <si>
    <t>79217</t>
  </si>
  <si>
    <t>78624</t>
  </si>
  <si>
    <t>76270</t>
  </si>
  <si>
    <t>83683</t>
  </si>
  <si>
    <t>83901</t>
  </si>
  <si>
    <t>80710</t>
  </si>
  <si>
    <t>80965</t>
  </si>
  <si>
    <t>80968</t>
  </si>
  <si>
    <t>80966</t>
  </si>
  <si>
    <t>83757</t>
  </si>
  <si>
    <t>83449</t>
  </si>
  <si>
    <t>80129</t>
  </si>
  <si>
    <t>84131</t>
  </si>
  <si>
    <t>83744</t>
  </si>
  <si>
    <t>83745</t>
  </si>
  <si>
    <t>80498</t>
  </si>
  <si>
    <t>80496</t>
  </si>
  <si>
    <t>80916</t>
  </si>
  <si>
    <t>84168</t>
  </si>
  <si>
    <t>84165</t>
  </si>
  <si>
    <t>80603</t>
  </si>
  <si>
    <t>76268</t>
  </si>
  <si>
    <t>80604</t>
  </si>
  <si>
    <t>80605</t>
  </si>
  <si>
    <t>84028</t>
  </si>
  <si>
    <t>84029</t>
  </si>
  <si>
    <t>84027</t>
  </si>
  <si>
    <t>83660</t>
  </si>
  <si>
    <t>83659</t>
  </si>
  <si>
    <t>80885</t>
  </si>
  <si>
    <t>80882</t>
  </si>
  <si>
    <t>84066</t>
  </si>
  <si>
    <t>84067</t>
  </si>
  <si>
    <t>79390</t>
  </si>
  <si>
    <t>80639</t>
  </si>
  <si>
    <t>81052</t>
  </si>
  <si>
    <t>81051</t>
  </si>
  <si>
    <t>80640</t>
  </si>
  <si>
    <t>83780</t>
  </si>
  <si>
    <t>80814</t>
  </si>
  <si>
    <t>80401</t>
  </si>
  <si>
    <t>80817</t>
  </si>
  <si>
    <t>83353</t>
  </si>
  <si>
    <t>80815</t>
  </si>
  <si>
    <t>80316</t>
  </si>
  <si>
    <t>83351</t>
  </si>
  <si>
    <t>83954</t>
  </si>
  <si>
    <t>79211</t>
  </si>
  <si>
    <t>79210</t>
  </si>
  <si>
    <t>80813</t>
  </si>
  <si>
    <t>83953</t>
  </si>
  <si>
    <t>83956</t>
  </si>
  <si>
    <t>83955</t>
  </si>
  <si>
    <t>83654</t>
  </si>
  <si>
    <t>83655</t>
  </si>
  <si>
    <t>80818</t>
  </si>
  <si>
    <t>83756</t>
  </si>
  <si>
    <t>83755</t>
  </si>
  <si>
    <t>83355</t>
  </si>
  <si>
    <t>80861</t>
  </si>
  <si>
    <t>84070</t>
  </si>
  <si>
    <t>80865</t>
  </si>
  <si>
    <t>83538</t>
  </si>
  <si>
    <t>83536</t>
  </si>
  <si>
    <t>83537</t>
  </si>
  <si>
    <t>80028</t>
  </si>
  <si>
    <t>80758</t>
  </si>
  <si>
    <t>80389</t>
  </si>
  <si>
    <t>84064</t>
  </si>
  <si>
    <t>84065</t>
  </si>
  <si>
    <t>84167</t>
  </si>
  <si>
    <t>84164</t>
  </si>
  <si>
    <t>84163</t>
  </si>
  <si>
    <t>84166</t>
  </si>
  <si>
    <t>83371</t>
  </si>
  <si>
    <t>79978</t>
  </si>
  <si>
    <t>84071</t>
  </si>
  <si>
    <t>83785</t>
  </si>
  <si>
    <t>81053</t>
  </si>
  <si>
    <t>78592</t>
  </si>
  <si>
    <t>80022</t>
  </si>
  <si>
    <t>79962</t>
  </si>
  <si>
    <t>79422</t>
  </si>
  <si>
    <t>80432</t>
  </si>
  <si>
    <t>79370</t>
  </si>
  <si>
    <t>30047</t>
  </si>
  <si>
    <t>84049</t>
  </si>
  <si>
    <t>80490</t>
  </si>
  <si>
    <t>79623</t>
  </si>
  <si>
    <t>80996</t>
  </si>
  <si>
    <t>81047</t>
  </si>
  <si>
    <t>80790</t>
  </si>
  <si>
    <t>80556</t>
  </si>
  <si>
    <t>80785</t>
  </si>
  <si>
    <t>84138</t>
  </si>
  <si>
    <t>83987</t>
  </si>
  <si>
    <t>80557</t>
  </si>
  <si>
    <t>81044</t>
  </si>
  <si>
    <t>81000</t>
  </si>
  <si>
    <t>80637</t>
  </si>
  <si>
    <t>84134</t>
  </si>
  <si>
    <t>84132</t>
  </si>
  <si>
    <t>83723</t>
  </si>
  <si>
    <t>83720</t>
  </si>
  <si>
    <t>83725</t>
  </si>
  <si>
    <t>83722</t>
  </si>
  <si>
    <t>83882</t>
  </si>
  <si>
    <t>83880</t>
  </si>
  <si>
    <t>83883</t>
  </si>
  <si>
    <t>83878</t>
  </si>
  <si>
    <t>83879</t>
  </si>
  <si>
    <t>80588</t>
  </si>
  <si>
    <t>83369</t>
  </si>
  <si>
    <t>80051</t>
  </si>
  <si>
    <t>84048</t>
  </si>
  <si>
    <t>84050</t>
  </si>
  <si>
    <t>79381</t>
  </si>
  <si>
    <t>79380</t>
  </si>
  <si>
    <t>80638</t>
  </si>
  <si>
    <t>78016</t>
  </si>
  <si>
    <t>83658</t>
  </si>
  <si>
    <t>78015</t>
  </si>
  <si>
    <t>83881</t>
  </si>
  <si>
    <t>80998</t>
  </si>
  <si>
    <t>80999</t>
  </si>
  <si>
    <t>84133</t>
  </si>
  <si>
    <t>83781</t>
  </si>
  <si>
    <t>83367</t>
  </si>
  <si>
    <t>83368</t>
  </si>
  <si>
    <t>83366</t>
  </si>
  <si>
    <t>83645</t>
  </si>
  <si>
    <t>83656</t>
  </si>
  <si>
    <t>80138</t>
  </si>
  <si>
    <t>83657</t>
  </si>
  <si>
    <t>80629</t>
  </si>
  <si>
    <t>80628</t>
  </si>
  <si>
    <t>80107</t>
  </si>
  <si>
    <t>83563</t>
  </si>
  <si>
    <t>83568</t>
  </si>
  <si>
    <t>79378</t>
  </si>
  <si>
    <t>83782</t>
  </si>
  <si>
    <t>80032</t>
  </si>
  <si>
    <t>79291</t>
  </si>
  <si>
    <t>80994</t>
  </si>
  <si>
    <t>80995</t>
  </si>
  <si>
    <t>83810</t>
  </si>
  <si>
    <t>83646</t>
  </si>
  <si>
    <t>83651</t>
  </si>
  <si>
    <t>83652</t>
  </si>
  <si>
    <t>79603</t>
  </si>
  <si>
    <t>80033</t>
  </si>
  <si>
    <t>83354</t>
  </si>
  <si>
    <t>79651</t>
  </si>
  <si>
    <t>83787</t>
  </si>
  <si>
    <t>83352</t>
  </si>
  <si>
    <t>80050</t>
  </si>
  <si>
    <t>83809</t>
  </si>
  <si>
    <t>83643</t>
  </si>
  <si>
    <t>83640</t>
  </si>
  <si>
    <t>83636</t>
  </si>
  <si>
    <t>81050</t>
  </si>
  <si>
    <t>81049</t>
  </si>
  <si>
    <t>81048</t>
  </si>
  <si>
    <t>83947</t>
  </si>
  <si>
    <t>83946</t>
  </si>
  <si>
    <t>81012</t>
  </si>
  <si>
    <t>81013</t>
  </si>
  <si>
    <t>80126</t>
  </si>
  <si>
    <t>80127</t>
  </si>
  <si>
    <t>80124</t>
  </si>
  <si>
    <t>79423</t>
  </si>
  <si>
    <t>79206</t>
  </si>
  <si>
    <t>8209</t>
  </si>
  <si>
    <t>79207</t>
  </si>
  <si>
    <t>83786</t>
  </si>
  <si>
    <t>83632</t>
  </si>
  <si>
    <t>83807</t>
  </si>
  <si>
    <t>83567</t>
  </si>
  <si>
    <t>80431</t>
  </si>
  <si>
    <t>83635</t>
  </si>
  <si>
    <t>83639</t>
  </si>
  <si>
    <t>79961</t>
  </si>
  <si>
    <t>80784</t>
  </si>
  <si>
    <t>83562</t>
  </si>
  <si>
    <t>83808</t>
  </si>
  <si>
    <t>80418</t>
  </si>
  <si>
    <t>83779</t>
  </si>
  <si>
    <t>80419</t>
  </si>
  <si>
    <t>80964</t>
  </si>
  <si>
    <t>80961</t>
  </si>
  <si>
    <t>80021</t>
  </si>
  <si>
    <t>80783</t>
  </si>
  <si>
    <t>84135</t>
  </si>
  <si>
    <t>84137</t>
  </si>
  <si>
    <t>84136</t>
  </si>
  <si>
    <t>79621</t>
  </si>
  <si>
    <t>80992</t>
  </si>
  <si>
    <t>80993</t>
  </si>
  <si>
    <t>84052</t>
  </si>
  <si>
    <t>84051</t>
  </si>
  <si>
    <t>83343</t>
  </si>
  <si>
    <t>80055</t>
  </si>
  <si>
    <t>80430</t>
  </si>
  <si>
    <t>83778</t>
  </si>
  <si>
    <t>79315</t>
  </si>
  <si>
    <t>83341</t>
  </si>
  <si>
    <t>83342</t>
  </si>
  <si>
    <t>84053</t>
  </si>
  <si>
    <t>80020</t>
  </si>
  <si>
    <t>79960</t>
  </si>
  <si>
    <t>83638</t>
  </si>
  <si>
    <t>83634</t>
  </si>
  <si>
    <t>84112</t>
  </si>
  <si>
    <t>84111</t>
  </si>
  <si>
    <t>83784</t>
  </si>
  <si>
    <t>83642</t>
  </si>
  <si>
    <t>83561</t>
  </si>
  <si>
    <t>83566</t>
  </si>
  <si>
    <t>83783</t>
  </si>
  <si>
    <t>80105</t>
  </si>
  <si>
    <t>78638</t>
  </si>
  <si>
    <t>84117</t>
  </si>
  <si>
    <t>84115</t>
  </si>
  <si>
    <t>83631</t>
  </si>
  <si>
    <t>84113</t>
  </si>
  <si>
    <t>84110</t>
  </si>
  <si>
    <t>84109</t>
  </si>
  <si>
    <t>78637</t>
  </si>
  <si>
    <t>77000</t>
  </si>
  <si>
    <t>78820</t>
  </si>
  <si>
    <t>84107</t>
  </si>
  <si>
    <t>84108</t>
  </si>
  <si>
    <t>83641</t>
  </si>
  <si>
    <t>83560</t>
  </si>
  <si>
    <t>83565</t>
  </si>
  <si>
    <t>83633</t>
  </si>
  <si>
    <t>83637</t>
  </si>
  <si>
    <t>84114</t>
  </si>
  <si>
    <t>84116</t>
  </si>
  <si>
    <t>PRICE WITH SHIPPING TO AK, HI, PR</t>
  </si>
  <si>
    <t>SHADOW BOX BACKING</t>
  </si>
  <si>
    <t>Glass Type</t>
  </si>
  <si>
    <t>Backing Type</t>
  </si>
  <si>
    <t>Hardware Options</t>
  </si>
  <si>
    <t>Top Mat SKU</t>
  </si>
  <si>
    <t>Double Mat SKU</t>
  </si>
  <si>
    <t>Triple Mat SKU</t>
  </si>
  <si>
    <t>Reveal</t>
  </si>
  <si>
    <t>Box Type</t>
  </si>
  <si>
    <t>Box Size</t>
  </si>
  <si>
    <t>Marketing Expense</t>
  </si>
  <si>
    <t>Overall Frame Size</t>
  </si>
  <si>
    <t>Rabbet Depth</t>
  </si>
  <si>
    <t>Moulding Width</t>
  </si>
  <si>
    <t>Largest side follow max frame size guidance</t>
  </si>
  <si>
    <t>Max Largest Side 120 Inches</t>
  </si>
  <si>
    <t>Max Smallest Side 40 inches</t>
  </si>
  <si>
    <t>PAPER PRINTING RESTRICTIONS</t>
  </si>
  <si>
    <t>$200 and up</t>
  </si>
  <si>
    <t>$50 - $199.99</t>
  </si>
  <si>
    <t>up to $49.99</t>
  </si>
  <si>
    <t>SHIPPING for orders of Stretched Canvas only</t>
  </si>
  <si>
    <t>SHIPPING for orders of Prints only</t>
  </si>
  <si>
    <t>Price Per Print</t>
  </si>
  <si>
    <t>sq</t>
  </si>
  <si>
    <t>h</t>
  </si>
  <si>
    <t>w</t>
  </si>
  <si>
    <t>PAPER PRINT (Matte or Satin)</t>
  </si>
  <si>
    <t>ROLLED/UNSTRETCHED CANVAS</t>
  </si>
  <si>
    <t>UI</t>
  </si>
  <si>
    <t>ITEM PRICE</t>
  </si>
  <si>
    <t>ITEM PRICE w/ SHIPPING</t>
  </si>
  <si>
    <t>ACRYLIC COST</t>
  </si>
  <si>
    <t>FOAM BOARD COST</t>
  </si>
  <si>
    <t>Enter Short Side</t>
  </si>
  <si>
    <t>Enter Long Side</t>
  </si>
  <si>
    <t>💛</t>
  </si>
  <si>
    <t>Stick Order - Push Pin Service</t>
  </si>
  <si>
    <t>yes</t>
  </si>
  <si>
    <t>no</t>
  </si>
  <si>
    <t>frame</t>
  </si>
  <si>
    <t>stick</t>
  </si>
  <si>
    <t>STICK PRICING - 18 ft BUNDLE</t>
  </si>
  <si>
    <t>w/o Shipping</t>
  </si>
  <si>
    <t>With Shipping</t>
  </si>
  <si>
    <t>Add Push Pins</t>
  </si>
  <si>
    <t>CUSTOM STICK or CHOP</t>
  </si>
  <si>
    <t>W + H = 144 +</t>
  </si>
  <si>
    <t>STRETCHED CANVAS - WE PRINT</t>
  </si>
  <si>
    <t>STRETCHED CANVAS - Customer Supplied</t>
  </si>
  <si>
    <t>up to 10x19 (or W + H =29)</t>
  </si>
  <si>
    <t>W + H = 30 through 39</t>
  </si>
  <si>
    <t>W + H = 40 through 60</t>
  </si>
  <si>
    <t>W + H = 60 through 79</t>
  </si>
  <si>
    <t>W + H = 80 through 107</t>
  </si>
  <si>
    <t>W + H = 108 through 143</t>
  </si>
  <si>
    <t>Max Smallest Side 36 inches</t>
  </si>
  <si>
    <t>Margin</t>
  </si>
  <si>
    <t>B222 - Smooth White</t>
  </si>
  <si>
    <t>Shipping</t>
  </si>
  <si>
    <t>Components to order:</t>
  </si>
  <si>
    <t>Requested Usable Depth</t>
  </si>
  <si>
    <t>QTY to order</t>
  </si>
  <si>
    <t>price per ft</t>
  </si>
  <si>
    <t>discounted</t>
  </si>
  <si>
    <t>IN QTY</t>
  </si>
  <si>
    <t>FT QTY</t>
  </si>
  <si>
    <t>Assembly Charge</t>
  </si>
  <si>
    <t>Unit Cost</t>
  </si>
  <si>
    <t>Total Cost</t>
  </si>
  <si>
    <t>Size with Mat short</t>
  </si>
  <si>
    <t>Size with Mat long</t>
  </si>
  <si>
    <t>Frame Cost</t>
  </si>
  <si>
    <t>Mat Cost</t>
  </si>
  <si>
    <t>Backing Cost</t>
  </si>
  <si>
    <t>Shadow Box Acrylic</t>
  </si>
  <si>
    <t>Complex Request</t>
  </si>
  <si>
    <t>Shadow Box Complex Request</t>
  </si>
  <si>
    <t>Yes</t>
  </si>
  <si>
    <t>No</t>
  </si>
  <si>
    <t>PRICE w/o Shipping</t>
  </si>
  <si>
    <t>PRICE with SHIPPING</t>
  </si>
  <si>
    <t>HI | AK | PR | CAN SHIPPNIG</t>
  </si>
  <si>
    <t>RETAIL PRICE</t>
  </si>
  <si>
    <t>Cubic Inches</t>
  </si>
  <si>
    <t>Calculated  Frame Depth</t>
  </si>
  <si>
    <t>SKU to Order</t>
  </si>
  <si>
    <t>STACKER FRAME</t>
  </si>
  <si>
    <t>F9532</t>
  </si>
  <si>
    <t>F9533</t>
  </si>
  <si>
    <t>TITLE</t>
  </si>
  <si>
    <t>Box Price</t>
  </si>
  <si>
    <t>VENDOR</t>
  </si>
  <si>
    <t>Décor</t>
  </si>
  <si>
    <t>Omega</t>
  </si>
  <si>
    <t>Stock Style</t>
  </si>
  <si>
    <t>B221 - Smooth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</si>
</sst>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  <numFmt numFmtId="166" formatCode="_(&quot;$&quot;* #,##0.000_);_(&quot;$&quot;* \(#,##0.000\);_(&quot;$&quot;* &quot;-&quot;??_);_(@_)"/>
    <numFmt numFmtId="167" formatCode="_(&quot;$&quot;* #,##0.0000_);_(&quot;$&quot;* \(#,##0.0000\);_(&quot;$&quot;* &quot;-&quot;??_);_(@_)"/>
    <numFmt numFmtId="168" formatCode="_(* #,##0.000_);_(* \(#,##0.000\);_(* &quot;-&quot;??_);_(@_)"/>
    <numFmt numFmtId="169" formatCode="0.0%"/>
    <numFmt numFmtId="170" formatCode="_(* #,##0_);_(* \(#,##0\);_(* &quot;-&quot;??_);_(@_)"/>
    <numFmt numFmtId="171" formatCode="_(* #,##0.00000_);_(* \(#,##0.00000\);_(* &quot;-&quot;??_);_(@_)"/>
  </numFmts>
  <fonts count="6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Abadi Extra Light"/>
      <family val="2"/>
    </font>
    <font>
      <b/>
      <sz val="12"/>
      <color theme="4" tint="-0.249977111117893"/>
      <name val="Abadi Extra Light"/>
      <family val="2"/>
    </font>
    <font>
      <sz val="12"/>
      <color theme="1"/>
      <name val="Abadi Extra Light"/>
      <family val="2"/>
    </font>
    <font>
      <b/>
      <sz val="14"/>
      <color theme="1"/>
      <name val="Abadi Extra Light"/>
      <family val="2"/>
    </font>
    <font>
      <sz val="11"/>
      <color theme="1"/>
      <name val="Abadi Extra Light"/>
      <family val="2"/>
    </font>
    <font>
      <b/>
      <sz val="11"/>
      <color theme="1"/>
      <name val="Abadi Extra Light"/>
      <family val="2"/>
    </font>
    <font>
      <sz val="12"/>
      <color rgb="FFC00000"/>
      <name val="Abadi Extra Light"/>
      <family val="2"/>
    </font>
    <font>
      <b/>
      <sz val="11"/>
      <color rgb="FFFA7D00"/>
      <name val="Abadi Extra Light"/>
      <family val="2"/>
    </font>
    <font>
      <b/>
      <sz val="11"/>
      <color rgb="FFFFFF00"/>
      <name val="Abadi Extra Light"/>
      <family val="2"/>
    </font>
    <font>
      <sz val="11"/>
      <color theme="4" tint="-0.249977111117893"/>
      <name val="Abadi Extra Light"/>
      <family val="2"/>
    </font>
    <font>
      <b/>
      <sz val="10"/>
      <color theme="1"/>
      <name val="Abadi Extra Light"/>
      <family val="2"/>
    </font>
    <font>
      <sz val="11"/>
      <color rgb="FFFF0000"/>
      <name val="Abadi Extra Light"/>
      <family val="2"/>
    </font>
    <font>
      <b/>
      <sz val="20"/>
      <color theme="1"/>
      <name val="Abadi Extra Light"/>
      <family val="2"/>
    </font>
    <font>
      <b/>
      <sz val="20"/>
      <color rgb="FF0000FF"/>
      <name val="Abadi Extra Light"/>
      <family val="2"/>
    </font>
    <font>
      <b/>
      <sz val="11"/>
      <color rgb="FF0000FF"/>
      <name val="Abadi Extra Light"/>
      <family val="2"/>
    </font>
    <font>
      <sz val="12"/>
      <name val="Abadi Extra Light"/>
      <family val="2"/>
    </font>
    <font>
      <b/>
      <sz val="12"/>
      <name val="Abadi Extra Light"/>
      <family val="2"/>
    </font>
    <font>
      <b/>
      <sz val="12"/>
      <color theme="1"/>
      <name val="Century Gothic"/>
      <family val="2"/>
    </font>
    <font>
      <i/>
      <sz val="12"/>
      <color theme="1"/>
      <name val="Century Gothic"/>
      <family val="2"/>
    </font>
    <font>
      <b/>
      <i/>
      <sz val="12"/>
      <color theme="1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11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1"/>
      <name val="Abadi"/>
      <family val="2"/>
    </font>
    <font>
      <b/>
      <sz val="16"/>
      <color theme="1"/>
      <name val="Abadi Extra Light"/>
      <family val="2"/>
    </font>
    <font>
      <sz val="16"/>
      <color theme="1"/>
      <name val="Abadi Extra Light"/>
      <family val="2"/>
    </font>
    <font>
      <b/>
      <sz val="19"/>
      <color rgb="FFFF0000"/>
      <name val="Abad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Abadi Extra Light"/>
      <family val="2"/>
    </font>
    <font>
      <b/>
      <sz val="12"/>
      <color theme="1"/>
      <name val="Abadi"/>
      <family val="2"/>
    </font>
    <font>
      <b/>
      <sz val="16"/>
      <color rgb="FFFFFF00"/>
      <name val="Abadi Extra Light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name val="Abadi Extra Light"/>
      <family val="2"/>
    </font>
    <font>
      <b/>
      <sz val="20"/>
      <color theme="0"/>
      <name val="Abadi Extra Light"/>
      <family val="2"/>
    </font>
    <font>
      <sz val="11"/>
      <color theme="0"/>
      <name val="Abadi Extra Light"/>
      <family val="2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name val="Abadi Extra Light"/>
      <family val="2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6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rgb="FFFF0000"/>
      <name val="Baby Doll"/>
    </font>
    <font>
      <b/>
      <sz val="14"/>
      <color rgb="FFFF0000"/>
      <name val="Baskerville Old Face"/>
      <family val="1"/>
    </font>
    <font>
      <b/>
      <sz val="16"/>
      <color rgb="FFFF0000"/>
      <name val="Cooper Black"/>
      <family val="1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4" borderId="10" applyNumberFormat="0" applyAlignment="0" applyProtection="0"/>
  </cellStyleXfs>
  <cellXfs count="236">
    <xf numFmtId="0" fontId="0" fillId="0" borderId="0" xfId="0"/>
    <xf numFmtId="8" fontId="0" fillId="0" borderId="0" xfId="0" applyNumberFormat="1"/>
    <xf numFmtId="0" fontId="0" fillId="0" borderId="0" xfId="0" applyAlignment="1">
      <alignment horizontal="left"/>
    </xf>
    <xf numFmtId="13" fontId="0" fillId="0" borderId="0" xfId="0" applyNumberFormat="1" applyAlignment="1">
      <alignment horizontal="center"/>
    </xf>
    <xf numFmtId="12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166" fontId="0" fillId="0" borderId="1" xfId="0" applyNumberFormat="1" applyBorder="1"/>
    <xf numFmtId="44" fontId="3" fillId="0" borderId="1" xfId="1" applyFont="1" applyBorder="1"/>
    <xf numFmtId="167" fontId="0" fillId="0" borderId="1" xfId="0" applyNumberFormat="1" applyBorder="1"/>
    <xf numFmtId="6" fontId="3" fillId="0" borderId="1" xfId="1" applyNumberFormat="1" applyFont="1" applyBorder="1"/>
    <xf numFmtId="44" fontId="0" fillId="0" borderId="1" xfId="0" applyNumberFormat="1" applyBorder="1"/>
    <xf numFmtId="0" fontId="0" fillId="0" borderId="0" xfId="0" applyAlignment="1">
      <alignment horizontal="right"/>
    </xf>
    <xf numFmtId="43" fontId="0" fillId="0" borderId="0" xfId="3" applyFont="1"/>
    <xf numFmtId="0" fontId="5" fillId="0" borderId="0" xfId="0" applyFont="1"/>
    <xf numFmtId="0" fontId="3" fillId="0" borderId="0" xfId="0" applyFont="1"/>
    <xf numFmtId="43" fontId="0" fillId="0" borderId="1" xfId="3" applyFont="1" applyBorder="1" applyAlignment="1">
      <alignment horizontal="center"/>
    </xf>
    <xf numFmtId="43" fontId="3" fillId="0" borderId="1" xfId="3" applyFont="1" applyBorder="1"/>
    <xf numFmtId="43" fontId="0" fillId="0" borderId="1" xfId="3" applyFont="1" applyBorder="1"/>
    <xf numFmtId="43" fontId="3" fillId="0" borderId="0" xfId="3" applyFont="1"/>
    <xf numFmtId="44" fontId="2" fillId="0" borderId="1" xfId="1" applyFont="1" applyBorder="1"/>
    <xf numFmtId="44" fontId="2" fillId="0" borderId="1" xfId="1" applyFont="1" applyFill="1" applyBorder="1"/>
    <xf numFmtId="43" fontId="0" fillId="0" borderId="1" xfId="3" applyFont="1" applyFill="1" applyBorder="1"/>
    <xf numFmtId="43" fontId="4" fillId="0" borderId="0" xfId="3" applyFont="1"/>
    <xf numFmtId="164" fontId="3" fillId="0" borderId="1" xfId="0" applyNumberFormat="1" applyFont="1" applyBorder="1"/>
    <xf numFmtId="44" fontId="9" fillId="0" borderId="1" xfId="1" applyFont="1" applyFill="1" applyBorder="1"/>
    <xf numFmtId="43" fontId="0" fillId="0" borderId="0" xfId="3" applyFont="1" applyFill="1" applyBorder="1"/>
    <xf numFmtId="44" fontId="0" fillId="0" borderId="0" xfId="0" applyNumberFormat="1"/>
    <xf numFmtId="43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1" xfId="3" applyNumberFormat="1" applyFont="1" applyBorder="1"/>
    <xf numFmtId="1" fontId="0" fillId="0" borderId="0" xfId="0" applyNumberFormat="1"/>
    <xf numFmtId="44" fontId="0" fillId="0" borderId="0" xfId="1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44" fontId="4" fillId="0" borderId="0" xfId="1" applyFont="1"/>
    <xf numFmtId="44" fontId="3" fillId="0" borderId="0" xfId="1" applyFont="1"/>
    <xf numFmtId="0" fontId="9" fillId="0" borderId="0" xfId="0" applyFont="1"/>
    <xf numFmtId="0" fontId="11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0" fillId="2" borderId="1" xfId="0" applyFill="1" applyBorder="1" applyAlignment="1">
      <alignment horizontal="center"/>
    </xf>
    <xf numFmtId="0" fontId="14" fillId="0" borderId="0" xfId="0" applyFont="1"/>
    <xf numFmtId="43" fontId="15" fillId="0" borderId="0" xfId="3" applyFont="1"/>
    <xf numFmtId="170" fontId="16" fillId="0" borderId="0" xfId="3" applyNumberFormat="1" applyFont="1"/>
    <xf numFmtId="43" fontId="16" fillId="0" borderId="0" xfId="3" applyFont="1"/>
    <xf numFmtId="0" fontId="16" fillId="0" borderId="0" xfId="0" applyFont="1"/>
    <xf numFmtId="0" fontId="17" fillId="0" borderId="0" xfId="0" applyFont="1"/>
    <xf numFmtId="12" fontId="18" fillId="3" borderId="0" xfId="0" applyNumberFormat="1" applyFont="1" applyFill="1" applyAlignment="1">
      <alignment horizontal="center"/>
    </xf>
    <xf numFmtId="170" fontId="16" fillId="0" borderId="12" xfId="3" applyNumberFormat="1" applyFont="1" applyBorder="1"/>
    <xf numFmtId="0" fontId="16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center"/>
    </xf>
    <xf numFmtId="170" fontId="16" fillId="0" borderId="13" xfId="3" applyNumberFormat="1" applyFont="1" applyBorder="1"/>
    <xf numFmtId="43" fontId="16" fillId="0" borderId="0" xfId="3" applyFont="1" applyFill="1" applyBorder="1"/>
    <xf numFmtId="0" fontId="19" fillId="4" borderId="10" xfId="6" applyFont="1" applyAlignment="1">
      <alignment horizontal="center"/>
    </xf>
    <xf numFmtId="170" fontId="16" fillId="0" borderId="14" xfId="3" applyNumberFormat="1" applyFont="1" applyBorder="1"/>
    <xf numFmtId="170" fontId="17" fillId="0" borderId="0" xfId="3" applyNumberFormat="1" applyFont="1"/>
    <xf numFmtId="0" fontId="16" fillId="0" borderId="1" xfId="1" applyNumberFormat="1" applyFont="1" applyBorder="1" applyAlignment="1">
      <alignment horizontal="center"/>
    </xf>
    <xf numFmtId="9" fontId="16" fillId="0" borderId="1" xfId="2" applyFont="1" applyBorder="1" applyAlignment="1">
      <alignment horizontal="center"/>
    </xf>
    <xf numFmtId="2" fontId="16" fillId="0" borderId="1" xfId="1" applyNumberFormat="1" applyFont="1" applyBorder="1" applyAlignment="1">
      <alignment horizontal="center"/>
    </xf>
    <xf numFmtId="165" fontId="16" fillId="0" borderId="1" xfId="1" applyNumberFormat="1" applyFont="1" applyBorder="1" applyAlignment="1">
      <alignment horizontal="center"/>
    </xf>
    <xf numFmtId="12" fontId="16" fillId="0" borderId="1" xfId="0" applyNumberFormat="1" applyFont="1" applyBorder="1" applyAlignment="1">
      <alignment horizontal="center"/>
    </xf>
    <xf numFmtId="43" fontId="17" fillId="0" borderId="0" xfId="3" applyFont="1" applyFill="1" applyBorder="1"/>
    <xf numFmtId="43" fontId="16" fillId="0" borderId="0" xfId="3" applyFont="1" applyAlignment="1"/>
    <xf numFmtId="0" fontId="17" fillId="0" borderId="0" xfId="0" applyFont="1" applyAlignment="1">
      <alignment horizontal="left" wrapText="1"/>
    </xf>
    <xf numFmtId="168" fontId="16" fillId="0" borderId="0" xfId="3" applyNumberFormat="1" applyFont="1"/>
    <xf numFmtId="43" fontId="23" fillId="0" borderId="0" xfId="3" applyFont="1"/>
    <xf numFmtId="0" fontId="19" fillId="4" borderId="10" xfId="6" applyNumberFormat="1" applyFont="1" applyAlignment="1">
      <alignment horizontal="center"/>
    </xf>
    <xf numFmtId="9" fontId="19" fillId="4" borderId="10" xfId="6" applyNumberFormat="1" applyFont="1" applyAlignment="1">
      <alignment horizontal="center"/>
    </xf>
    <xf numFmtId="0" fontId="25" fillId="2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6" borderId="3" xfId="6" applyFont="1" applyFill="1" applyBorder="1"/>
    <xf numFmtId="0" fontId="14" fillId="6" borderId="3" xfId="0" applyFont="1" applyFill="1" applyBorder="1"/>
    <xf numFmtId="43" fontId="27" fillId="6" borderId="4" xfId="6" applyNumberFormat="1" applyFont="1" applyFill="1" applyBorder="1"/>
    <xf numFmtId="0" fontId="27" fillId="6" borderId="0" xfId="6" applyFont="1" applyFill="1" applyBorder="1"/>
    <xf numFmtId="0" fontId="14" fillId="6" borderId="0" xfId="0" applyFont="1" applyFill="1"/>
    <xf numFmtId="43" fontId="27" fillId="6" borderId="6" xfId="6" applyNumberFormat="1" applyFont="1" applyFill="1" applyBorder="1"/>
    <xf numFmtId="0" fontId="16" fillId="0" borderId="0" xfId="0" applyFont="1" applyAlignment="1">
      <alignment horizontal="center"/>
    </xf>
    <xf numFmtId="170" fontId="16" fillId="0" borderId="0" xfId="3" applyNumberFormat="1" applyFont="1" applyBorder="1"/>
    <xf numFmtId="0" fontId="17" fillId="0" borderId="0" xfId="0" quotePrefix="1" applyFont="1"/>
    <xf numFmtId="0" fontId="28" fillId="6" borderId="3" xfId="6" applyFont="1" applyFill="1" applyBorder="1"/>
    <xf numFmtId="0" fontId="12" fillId="6" borderId="3" xfId="0" applyFont="1" applyFill="1" applyBorder="1"/>
    <xf numFmtId="43" fontId="28" fillId="6" borderId="4" xfId="6" applyNumberFormat="1" applyFont="1" applyFill="1" applyBorder="1"/>
    <xf numFmtId="0" fontId="16" fillId="0" borderId="1" xfId="0" applyFont="1" applyBorder="1"/>
    <xf numFmtId="0" fontId="28" fillId="6" borderId="8" xfId="6" applyFont="1" applyFill="1" applyBorder="1"/>
    <xf numFmtId="0" fontId="12" fillId="6" borderId="8" xfId="0" applyFont="1" applyFill="1" applyBorder="1"/>
    <xf numFmtId="43" fontId="28" fillId="6" borderId="9" xfId="6" applyNumberFormat="1" applyFont="1" applyFill="1" applyBorder="1"/>
    <xf numFmtId="44" fontId="28" fillId="6" borderId="9" xfId="6" applyNumberFormat="1" applyFont="1" applyFill="1" applyBorder="1"/>
    <xf numFmtId="43" fontId="16" fillId="0" borderId="0" xfId="3" applyFont="1" applyBorder="1"/>
    <xf numFmtId="170" fontId="17" fillId="0" borderId="0" xfId="3" applyNumberFormat="1" applyFont="1" applyBorder="1"/>
    <xf numFmtId="43" fontId="17" fillId="0" borderId="0" xfId="3" applyFont="1" applyBorder="1"/>
    <xf numFmtId="170" fontId="17" fillId="0" borderId="0" xfId="1" applyNumberFormat="1" applyFont="1" applyBorder="1"/>
    <xf numFmtId="44" fontId="17" fillId="0" borderId="0" xfId="1" applyFont="1" applyBorder="1"/>
    <xf numFmtId="170" fontId="16" fillId="0" borderId="0" xfId="3" applyNumberFormat="1" applyFont="1" applyFill="1" applyBorder="1"/>
    <xf numFmtId="170" fontId="16" fillId="0" borderId="0" xfId="3" applyNumberFormat="1" applyFont="1" applyFill="1"/>
    <xf numFmtId="43" fontId="16" fillId="0" borderId="0" xfId="3" applyFont="1" applyFill="1"/>
    <xf numFmtId="170" fontId="17" fillId="0" borderId="0" xfId="3" applyNumberFormat="1" applyFont="1" applyFill="1" applyBorder="1"/>
    <xf numFmtId="170" fontId="16" fillId="0" borderId="0" xfId="2" applyNumberFormat="1" applyFont="1" applyFill="1" applyBorder="1"/>
    <xf numFmtId="169" fontId="16" fillId="0" borderId="0" xfId="2" applyNumberFormat="1" applyFont="1" applyFill="1" applyBorder="1"/>
    <xf numFmtId="170" fontId="16" fillId="0" borderId="0" xfId="2" applyNumberFormat="1" applyFont="1" applyBorder="1"/>
    <xf numFmtId="9" fontId="16" fillId="0" borderId="0" xfId="2" applyFont="1" applyBorder="1"/>
    <xf numFmtId="0" fontId="29" fillId="0" borderId="0" xfId="0" applyFont="1"/>
    <xf numFmtId="0" fontId="31" fillId="7" borderId="11" xfId="0" applyFont="1" applyFill="1" applyBorder="1"/>
    <xf numFmtId="0" fontId="32" fillId="6" borderId="2" xfId="6" applyFont="1" applyFill="1" applyBorder="1"/>
    <xf numFmtId="0" fontId="32" fillId="6" borderId="5" xfId="6" applyFont="1" applyFill="1" applyBorder="1"/>
    <xf numFmtId="0" fontId="33" fillId="6" borderId="2" xfId="6" applyFont="1" applyFill="1" applyBorder="1"/>
    <xf numFmtId="0" fontId="33" fillId="6" borderId="7" xfId="6" applyFont="1" applyFill="1" applyBorder="1"/>
    <xf numFmtId="0" fontId="34" fillId="0" borderId="0" xfId="0" applyFont="1"/>
    <xf numFmtId="0" fontId="29" fillId="0" borderId="0" xfId="0" applyFont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35" fillId="2" borderId="0" xfId="0" applyFont="1" applyFill="1" applyAlignment="1">
      <alignment vertical="center"/>
    </xf>
    <xf numFmtId="0" fontId="19" fillId="4" borderId="10" xfId="6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1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16" fillId="2" borderId="5" xfId="3" applyFont="1" applyFill="1" applyBorder="1" applyAlignment="1">
      <alignment horizontal="left"/>
    </xf>
    <xf numFmtId="43" fontId="17" fillId="2" borderId="5" xfId="3" applyFont="1" applyFill="1" applyBorder="1" applyAlignment="1">
      <alignment horizontal="left"/>
    </xf>
    <xf numFmtId="43" fontId="12" fillId="2" borderId="5" xfId="3" applyFont="1" applyFill="1" applyBorder="1" applyAlignment="1">
      <alignment horizontal="left"/>
    </xf>
    <xf numFmtId="12" fontId="1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43" fontId="38" fillId="0" borderId="0" xfId="3" applyFont="1"/>
    <xf numFmtId="9" fontId="37" fillId="0" borderId="0" xfId="2" applyFont="1" applyFill="1" applyBorder="1" applyAlignment="1">
      <alignment horizontal="center"/>
    </xf>
    <xf numFmtId="44" fontId="37" fillId="8" borderId="4" xfId="1" applyFont="1" applyFill="1" applyBorder="1" applyAlignment="1">
      <alignment horizontal="center"/>
    </xf>
    <xf numFmtId="44" fontId="37" fillId="8" borderId="6" xfId="1" applyFont="1" applyFill="1" applyBorder="1" applyAlignment="1">
      <alignment horizontal="center"/>
    </xf>
    <xf numFmtId="170" fontId="39" fillId="0" borderId="0" xfId="0" applyNumberFormat="1" applyFont="1"/>
    <xf numFmtId="0" fontId="3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/>
    </xf>
    <xf numFmtId="6" fontId="16" fillId="0" borderId="0" xfId="0" applyNumberFormat="1" applyFont="1"/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2" fontId="0" fillId="0" borderId="0" xfId="0" applyNumberFormat="1"/>
    <xf numFmtId="0" fontId="40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71" fontId="1" fillId="0" borderId="0" xfId="0" applyNumberFormat="1" applyFont="1"/>
    <xf numFmtId="0" fontId="31" fillId="7" borderId="17" xfId="0" applyFont="1" applyFill="1" applyBorder="1"/>
    <xf numFmtId="43" fontId="22" fillId="0" borderId="0" xfId="3" applyFont="1" applyFill="1" applyBorder="1" applyAlignment="1">
      <alignment horizontal="right"/>
    </xf>
    <xf numFmtId="44" fontId="37" fillId="0" borderId="0" xfId="1" applyFont="1" applyFill="1" applyBorder="1" applyAlignment="1">
      <alignment horizontal="center" vertical="center"/>
    </xf>
    <xf numFmtId="43" fontId="16" fillId="2" borderId="7" xfId="3" applyFont="1" applyFill="1" applyBorder="1" applyAlignment="1">
      <alignment horizontal="left"/>
    </xf>
    <xf numFmtId="44" fontId="43" fillId="8" borderId="9" xfId="1" applyFont="1" applyFill="1" applyBorder="1" applyAlignment="1">
      <alignment horizontal="center"/>
    </xf>
    <xf numFmtId="0" fontId="44" fillId="0" borderId="0" xfId="0" applyFont="1" applyAlignment="1">
      <alignment horizontal="left" vertical="center"/>
    </xf>
    <xf numFmtId="0" fontId="45" fillId="0" borderId="0" xfId="0" applyFont="1" applyAlignment="1">
      <alignment horizontal="left"/>
    </xf>
    <xf numFmtId="0" fontId="45" fillId="0" borderId="0" xfId="0" applyFont="1"/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44" fontId="46" fillId="9" borderId="0" xfId="1" applyFont="1" applyFill="1"/>
    <xf numFmtId="44" fontId="17" fillId="9" borderId="0" xfId="1" applyFont="1" applyFill="1"/>
    <xf numFmtId="170" fontId="20" fillId="0" borderId="0" xfId="3" applyNumberFormat="1" applyFont="1" applyFill="1"/>
    <xf numFmtId="2" fontId="0" fillId="0" borderId="1" xfId="1" applyNumberFormat="1" applyFont="1" applyBorder="1"/>
    <xf numFmtId="44" fontId="37" fillId="9" borderId="6" xfId="1" applyFont="1" applyFill="1" applyBorder="1" applyAlignment="1">
      <alignment horizontal="center"/>
    </xf>
    <xf numFmtId="44" fontId="37" fillId="9" borderId="9" xfId="1" applyFont="1" applyFill="1" applyBorder="1" applyAlignment="1">
      <alignment horizontal="center" vertical="center"/>
    </xf>
    <xf numFmtId="43" fontId="16" fillId="2" borderId="5" xfId="3" applyFont="1" applyFill="1" applyBorder="1" applyAlignment="1">
      <alignment horizontal="right"/>
    </xf>
    <xf numFmtId="0" fontId="16" fillId="2" borderId="5" xfId="0" applyFont="1" applyFill="1" applyBorder="1" applyAlignment="1">
      <alignment horizontal="right"/>
    </xf>
    <xf numFmtId="43" fontId="17" fillId="2" borderId="5" xfId="3" applyFont="1" applyFill="1" applyBorder="1"/>
    <xf numFmtId="43" fontId="38" fillId="9" borderId="6" xfId="3" applyFont="1" applyFill="1" applyBorder="1"/>
    <xf numFmtId="43" fontId="16" fillId="2" borderId="5" xfId="3" applyFont="1" applyFill="1" applyBorder="1"/>
    <xf numFmtId="0" fontId="47" fillId="9" borderId="6" xfId="0" applyFont="1" applyFill="1" applyBorder="1" applyAlignment="1">
      <alignment horizontal="center" vertical="center"/>
    </xf>
    <xf numFmtId="43" fontId="12" fillId="2" borderId="7" xfId="3" applyFont="1" applyFill="1" applyBorder="1" applyAlignment="1">
      <alignment horizontal="left"/>
    </xf>
    <xf numFmtId="44" fontId="37" fillId="9" borderId="4" xfId="1" applyFont="1" applyFill="1" applyBorder="1" applyAlignment="1">
      <alignment horizontal="center"/>
    </xf>
    <xf numFmtId="0" fontId="48" fillId="0" borderId="0" xfId="0" applyFont="1"/>
    <xf numFmtId="0" fontId="49" fillId="0" borderId="0" xfId="0" applyFont="1"/>
    <xf numFmtId="170" fontId="46" fillId="2" borderId="17" xfId="3" applyNumberFormat="1" applyFont="1" applyFill="1" applyBorder="1"/>
    <xf numFmtId="10" fontId="17" fillId="2" borderId="18" xfId="2" applyNumberFormat="1" applyFont="1" applyFill="1" applyBorder="1"/>
    <xf numFmtId="43" fontId="0" fillId="0" borderId="0" xfId="0" applyNumberFormat="1"/>
    <xf numFmtId="43" fontId="16" fillId="0" borderId="0" xfId="3" applyFont="1" applyAlignment="1">
      <alignment horizontal="right"/>
    </xf>
    <xf numFmtId="43" fontId="27" fillId="6" borderId="4" xfId="6" applyNumberFormat="1" applyFont="1" applyFill="1" applyBorder="1" applyAlignment="1">
      <alignment horizontal="right"/>
    </xf>
    <xf numFmtId="43" fontId="27" fillId="6" borderId="6" xfId="6" applyNumberFormat="1" applyFont="1" applyFill="1" applyBorder="1" applyAlignment="1">
      <alignment horizontal="right"/>
    </xf>
    <xf numFmtId="43" fontId="28" fillId="6" borderId="4" xfId="6" applyNumberFormat="1" applyFont="1" applyFill="1" applyBorder="1" applyAlignment="1">
      <alignment horizontal="right"/>
    </xf>
    <xf numFmtId="43" fontId="28" fillId="6" borderId="9" xfId="6" applyNumberFormat="1" applyFont="1" applyFill="1" applyBorder="1" applyAlignment="1">
      <alignment horizontal="right"/>
    </xf>
    <xf numFmtId="44" fontId="28" fillId="6" borderId="9" xfId="6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5" fillId="0" borderId="0" xfId="0" applyFont="1" applyAlignment="1">
      <alignment vertical="center"/>
    </xf>
    <xf numFmtId="0" fontId="52" fillId="0" borderId="0" xfId="0" applyFont="1" applyAlignment="1">
      <alignment horizontal="center"/>
    </xf>
    <xf numFmtId="0" fontId="52" fillId="2" borderId="11" xfId="0" applyFont="1" applyFill="1" applyBorder="1" applyAlignment="1">
      <alignment horizontal="center"/>
    </xf>
    <xf numFmtId="0" fontId="53" fillId="0" borderId="0" xfId="0" applyFont="1"/>
    <xf numFmtId="0" fontId="51" fillId="0" borderId="0" xfId="0" applyFont="1"/>
    <xf numFmtId="0" fontId="10" fillId="10" borderId="11" xfId="0" applyFont="1" applyFill="1" applyBorder="1" applyAlignment="1">
      <alignment horizontal="center"/>
    </xf>
    <xf numFmtId="12" fontId="18" fillId="0" borderId="0" xfId="0" applyNumberFormat="1" applyFont="1" applyAlignment="1">
      <alignment horizontal="center"/>
    </xf>
    <xf numFmtId="0" fontId="50" fillId="0" borderId="0" xfId="0" applyFont="1"/>
    <xf numFmtId="43" fontId="0" fillId="0" borderId="0" xfId="3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0" fontId="10" fillId="0" borderId="0" xfId="0" applyFont="1" applyAlignment="1">
      <alignment horizontal="right"/>
    </xf>
    <xf numFmtId="0" fontId="54" fillId="11" borderId="2" xfId="0" applyFont="1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10" fillId="11" borderId="4" xfId="0" applyFont="1" applyFill="1" applyBorder="1" applyAlignment="1">
      <alignment horizontal="center"/>
    </xf>
    <xf numFmtId="0" fontId="54" fillId="11" borderId="5" xfId="0" applyFont="1" applyFill="1" applyBorder="1" applyAlignment="1">
      <alignment horizontal="left"/>
    </xf>
    <xf numFmtId="0" fontId="0" fillId="11" borderId="0" xfId="0" applyFill="1" applyAlignment="1">
      <alignment horizontal="left"/>
    </xf>
    <xf numFmtId="0" fontId="10" fillId="11" borderId="6" xfId="0" applyFont="1" applyFill="1" applyBorder="1" applyAlignment="1">
      <alignment horizontal="center"/>
    </xf>
    <xf numFmtId="0" fontId="54" fillId="11" borderId="7" xfId="0" applyFont="1" applyFill="1" applyBorder="1" applyAlignment="1">
      <alignment horizontal="left"/>
    </xf>
    <xf numFmtId="0" fontId="0" fillId="11" borderId="8" xfId="0" applyFill="1" applyBorder="1" applyAlignment="1">
      <alignment horizontal="left"/>
    </xf>
    <xf numFmtId="0" fontId="10" fillId="11" borderId="9" xfId="0" applyFont="1" applyFill="1" applyBorder="1" applyAlignment="1">
      <alignment horizontal="center"/>
    </xf>
    <xf numFmtId="12" fontId="10" fillId="10" borderId="11" xfId="0" applyNumberFormat="1" applyFont="1" applyFill="1" applyBorder="1" applyAlignment="1">
      <alignment horizontal="center"/>
    </xf>
    <xf numFmtId="43" fontId="22" fillId="2" borderId="7" xfId="3" applyFont="1" applyFill="1" applyBorder="1" applyAlignment="1">
      <alignment horizontal="left"/>
    </xf>
    <xf numFmtId="44" fontId="37" fillId="9" borderId="9" xfId="1" applyFont="1" applyFill="1" applyBorder="1" applyAlignment="1">
      <alignment horizontal="center"/>
    </xf>
    <xf numFmtId="0" fontId="56" fillId="2" borderId="11" xfId="0" applyFont="1" applyFill="1" applyBorder="1" applyAlignment="1">
      <alignment horizontal="center" vertical="center"/>
    </xf>
    <xf numFmtId="0" fontId="52" fillId="0" borderId="0" xfId="0" applyFont="1"/>
    <xf numFmtId="0" fontId="56" fillId="2" borderId="11" xfId="0" applyFont="1" applyFill="1" applyBorder="1" applyAlignment="1">
      <alignment horizontal="center"/>
    </xf>
    <xf numFmtId="43" fontId="4" fillId="0" borderId="0" xfId="0" applyNumberFormat="1" applyFont="1"/>
    <xf numFmtId="43" fontId="53" fillId="0" borderId="0" xfId="0" applyNumberFormat="1" applyFont="1"/>
    <xf numFmtId="0" fontId="40" fillId="0" borderId="0" xfId="0" applyFont="1"/>
    <xf numFmtId="12" fontId="53" fillId="0" borderId="0" xfId="0" applyNumberFormat="1" applyFont="1"/>
    <xf numFmtId="12" fontId="28" fillId="2" borderId="11" xfId="0" applyNumberFormat="1" applyFont="1" applyFill="1" applyBorder="1" applyAlignment="1">
      <alignment horizontal="right" vertical="center"/>
    </xf>
    <xf numFmtId="12" fontId="28" fillId="2" borderId="18" xfId="0" applyNumberFormat="1" applyFont="1" applyFill="1" applyBorder="1" applyAlignment="1">
      <alignment horizontal="right" vertical="center"/>
    </xf>
    <xf numFmtId="0" fontId="57" fillId="11" borderId="0" xfId="0" applyFont="1" applyFill="1" applyAlignment="1">
      <alignment horizontal="left"/>
    </xf>
    <xf numFmtId="0" fontId="54" fillId="11" borderId="2" xfId="0" applyFont="1" applyFill="1" applyBorder="1"/>
    <xf numFmtId="0" fontId="57" fillId="11" borderId="3" xfId="0" applyFont="1" applyFill="1" applyBorder="1" applyAlignment="1">
      <alignment horizontal="left"/>
    </xf>
    <xf numFmtId="0" fontId="54" fillId="11" borderId="5" xfId="0" applyFont="1" applyFill="1" applyBorder="1"/>
    <xf numFmtId="0" fontId="54" fillId="11" borderId="7" xfId="0" applyFont="1" applyFill="1" applyBorder="1"/>
    <xf numFmtId="0" fontId="57" fillId="11" borderId="8" xfId="0" applyFont="1" applyFill="1" applyBorder="1" applyAlignment="1">
      <alignment horizontal="left"/>
    </xf>
    <xf numFmtId="170" fontId="0" fillId="0" borderId="0" xfId="3" applyNumberFormat="1" applyFont="1"/>
    <xf numFmtId="170" fontId="0" fillId="0" borderId="0" xfId="0" applyNumberFormat="1"/>
    <xf numFmtId="0" fontId="61" fillId="0" borderId="0" xfId="0" applyFont="1"/>
    <xf numFmtId="0" fontId="4" fillId="0" borderId="0" xfId="0" applyFont="1" applyAlignment="1">
      <alignment horizontal="center" wrapText="1" shrinkToFit="1"/>
    </xf>
    <xf numFmtId="13" fontId="4" fillId="0" borderId="0" xfId="0" applyNumberFormat="1" applyFont="1" applyAlignment="1">
      <alignment horizontal="center" wrapText="1" shrinkToFit="1"/>
    </xf>
    <xf numFmtId="0" fontId="4" fillId="0" borderId="0" xfId="0" applyFont="1" applyAlignment="1">
      <alignment horizontal="left" wrapText="1" shrinkToFit="1"/>
    </xf>
    <xf numFmtId="2" fontId="0" fillId="0" borderId="0" xfId="1" applyNumberFormat="1" applyFont="1"/>
    <xf numFmtId="0" fontId="1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</cellXfs>
  <cellStyles count="7">
    <cellStyle name="Calculation" xfId="6" builtinId="22"/>
    <cellStyle name="Comma" xfId="3" builtinId="3"/>
    <cellStyle name="Currency" xfId="1" builtinId="4"/>
    <cellStyle name="Followed Hyperlink" xfId="4" builtinId="9" hidden="1"/>
    <cellStyle name="Followed Hyperlink" xfId="5" builtinId="9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FF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fmlaLink="B4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1</xdr:row>
      <xdr:rowOff>47625</xdr:rowOff>
    </xdr:from>
    <xdr:to>
      <xdr:col>4</xdr:col>
      <xdr:colOff>619125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38125"/>
          <a:ext cx="1209675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133349</xdr:colOff>
      <xdr:row>1</xdr:row>
      <xdr:rowOff>142875</xdr:rowOff>
    </xdr:from>
    <xdr:to>
      <xdr:col>3</xdr:col>
      <xdr:colOff>95249</xdr:colOff>
      <xdr:row>3</xdr:row>
      <xdr:rowOff>752475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500" t="23500" b="24500"/>
        <a:stretch/>
      </xdr:blipFill>
      <xdr:spPr bwMode="auto">
        <a:xfrm>
          <a:off x="133349" y="333375"/>
          <a:ext cx="14192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4</xdr:row>
          <xdr:rowOff>30480</xdr:rowOff>
        </xdr:from>
        <xdr:to>
          <xdr:col>3</xdr:col>
          <xdr:colOff>76200</xdr:colOff>
          <xdr:row>5</xdr:row>
          <xdr:rowOff>38100</xdr:rowOff>
        </xdr:to>
        <xdr:sp macro="" textlink="">
          <xdr:nvSpPr>
            <xdr:cNvPr id="10252" name="Option Button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4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9731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38100</xdr:rowOff>
        </xdr:from>
        <xdr:to>
          <xdr:col>4</xdr:col>
          <xdr:colOff>601980</xdr:colOff>
          <xdr:row>5</xdr:row>
          <xdr:rowOff>45720</xdr:rowOff>
        </xdr:to>
        <xdr:sp macro="" textlink="">
          <xdr:nvSpPr>
            <xdr:cNvPr id="10253" name="Option Button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4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9531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O76"/>
  <sheetViews>
    <sheetView tabSelected="1" zoomScaleNormal="100" zoomScalePageLayoutView="110" workbookViewId="0">
      <selection activeCell="H5" sqref="H5"/>
    </sheetView>
  </sheetViews>
  <sheetFormatPr defaultColWidth="11.5546875" defaultRowHeight="20.399999999999999"/>
  <cols>
    <col min="1" max="1" width="28.109375" style="112" customWidth="1"/>
    <col min="2" max="2" width="21.33203125" style="51" bestFit="1" customWidth="1"/>
    <col min="3" max="3" width="9.109375" style="51" customWidth="1"/>
    <col min="4" max="4" width="11.5546875" style="50" customWidth="1"/>
    <col min="5" max="6" width="9.5546875" style="49" customWidth="1"/>
    <col min="7" max="7" width="6.33203125" style="49" customWidth="1"/>
    <col min="8" max="8" width="39" style="50" customWidth="1"/>
    <col min="9" max="9" width="21.109375" style="129" bestFit="1" customWidth="1"/>
    <col min="10" max="10" width="5.33203125" style="51" customWidth="1"/>
    <col min="11" max="11" width="8.6640625" style="51" customWidth="1"/>
    <col min="12" max="12" width="22.33203125" style="51" customWidth="1"/>
    <col min="13" max="13" width="8.44140625" style="51" customWidth="1"/>
    <col min="14" max="14" width="30.6640625" style="51" customWidth="1"/>
    <col min="15" max="15" width="23" style="51" customWidth="1"/>
    <col min="16" max="16" width="11.5546875" style="51" customWidth="1"/>
    <col min="17" max="16384" width="11.5546875" style="51"/>
  </cols>
  <sheetData>
    <row r="1" spans="1:15" ht="23.25" customHeight="1">
      <c r="A1" s="113" t="s">
        <v>618</v>
      </c>
      <c r="B1" s="114">
        <v>83733</v>
      </c>
      <c r="C1" s="47"/>
      <c r="D1" s="48" t="s">
        <v>652</v>
      </c>
      <c r="E1" s="49" t="s">
        <v>1896</v>
      </c>
      <c r="F1" s="49" t="s">
        <v>1897</v>
      </c>
      <c r="H1" s="133" t="str">
        <f>IF(E7&gt;=91,"🚨⚠️💀 FRAME IS TOO LARGE TO SHIP 💀⚠️🚨","")</f>
        <v/>
      </c>
      <c r="N1" s="52" t="s">
        <v>644</v>
      </c>
    </row>
    <row r="2" spans="1:15" ht="23.25" customHeight="1" thickBot="1">
      <c r="A2" s="113" t="s">
        <v>1062</v>
      </c>
      <c r="B2" s="115">
        <v>9</v>
      </c>
      <c r="C2" s="53">
        <v>0</v>
      </c>
      <c r="E2" s="54">
        <f>(B2)+(B7*2)</f>
        <v>11</v>
      </c>
      <c r="F2" s="83">
        <f>(B2+6)*2</f>
        <v>30</v>
      </c>
      <c r="H2" s="51"/>
      <c r="I2" s="130"/>
      <c r="N2" s="55" t="s">
        <v>178</v>
      </c>
      <c r="O2" s="56">
        <f>VLOOKUP(O3,moulding!A:C,2,FALSE)</f>
        <v>0</v>
      </c>
    </row>
    <row r="3" spans="1:15" ht="23.25" customHeight="1">
      <c r="A3" s="113" t="s">
        <v>1063</v>
      </c>
      <c r="B3" s="115">
        <v>12</v>
      </c>
      <c r="C3" s="53">
        <v>0</v>
      </c>
      <c r="D3" s="50">
        <f>(O26*O11)</f>
        <v>12.524999999999999</v>
      </c>
      <c r="E3" s="57">
        <f>(B3)+(B7*2)</f>
        <v>14</v>
      </c>
      <c r="F3" s="83">
        <f>(B3+6)*2</f>
        <v>36</v>
      </c>
      <c r="H3" s="127" t="s">
        <v>1052</v>
      </c>
      <c r="I3" s="168">
        <f>IF(B7=0,IF((O24+O25)&gt;=79,(D35/(1-E10))*B5+47,(D35/(1-E10))*B5),
IF(E2&lt;=31.9,IF((O24+O25)&gt;=79,(D35/(1-E10))*B5+47,(D35/(1-E10))*B5),
IF(E3&lt;=39.9,IF((O24+O25)&gt;=79,(D35/(1-E10))*B5+47,(D35/(1-E10))*B5),
IF(AND(E2&gt;31.9,E2&lt;=39.9),1.3*((D35/(1-E10))*B5),
IF(E2&gt;=40,1.55*((D35/(1-E10))*B5),
IF(E3&gt;=40,1.3*((D35/(1-E10))*B5),
IF((O24+O25)&gt;=79,(D35/(1-E10))*B5+47,(D35/(1-E10))*B5)))))))</f>
        <v>82.73472336440058</v>
      </c>
      <c r="L3" s="126" t="str">
        <f>("❤️"  &amp;B1)</f>
        <v>❤️83733</v>
      </c>
      <c r="N3" s="55" t="s">
        <v>717</v>
      </c>
      <c r="O3" s="56">
        <f>B1</f>
        <v>83733</v>
      </c>
    </row>
    <row r="4" spans="1:15" ht="26.4" customHeight="1">
      <c r="A4" s="106"/>
      <c r="B4" s="47"/>
      <c r="C4" s="47"/>
      <c r="E4" s="57">
        <v>3</v>
      </c>
      <c r="F4" s="83"/>
      <c r="H4" s="128"/>
      <c r="I4" s="159"/>
      <c r="N4" s="55" t="s">
        <v>718</v>
      </c>
      <c r="O4" s="56">
        <f>VLOOKUP(O3,moulding!A:C,3,FALSE)</f>
        <v>0</v>
      </c>
    </row>
    <row r="5" spans="1:15" ht="25.2">
      <c r="A5" s="116" t="s">
        <v>722</v>
      </c>
      <c r="B5" s="74">
        <v>1</v>
      </c>
      <c r="C5" s="47"/>
      <c r="E5" s="57"/>
      <c r="F5" s="83"/>
      <c r="H5" s="128"/>
      <c r="I5" s="159"/>
      <c r="L5" s="125" t="s">
        <v>1867</v>
      </c>
      <c r="N5" s="55"/>
      <c r="O5" s="56"/>
    </row>
    <row r="6" spans="1:15">
      <c r="A6" s="106"/>
      <c r="B6" s="47"/>
      <c r="C6" s="47"/>
      <c r="E6" s="57"/>
      <c r="F6" s="83"/>
      <c r="H6" s="128"/>
      <c r="I6" s="159"/>
      <c r="K6" s="51" t="str">
        <f>IF(B5&gt;=2,((B5*0.3)*D22),"0")</f>
        <v>0</v>
      </c>
      <c r="L6" s="82" t="str">
        <f>(O24&amp;" x "&amp;O25)</f>
        <v>11 x 14</v>
      </c>
      <c r="N6" s="55" t="s">
        <v>1951</v>
      </c>
      <c r="O6" s="56" t="str">
        <f>IFERROR(IF(VLOOKUP(B1,moulding!A:S,19,FALSE)=0,"",VLOOKUP(B1,moulding!A:S,19,FALSE)),"")</f>
        <v/>
      </c>
    </row>
    <row r="7" spans="1:15" ht="24" customHeight="1">
      <c r="A7" s="113" t="s">
        <v>676</v>
      </c>
      <c r="B7" s="117">
        <v>1</v>
      </c>
      <c r="C7" s="47"/>
      <c r="E7" s="60">
        <f>E2+E3</f>
        <v>25</v>
      </c>
      <c r="F7" s="83">
        <f>ROUNDUP(((F2+F3)/12),0)</f>
        <v>6</v>
      </c>
      <c r="H7" s="121"/>
      <c r="I7" s="159"/>
      <c r="L7" s="82"/>
      <c r="N7" s="55" t="s">
        <v>200</v>
      </c>
      <c r="O7" s="56">
        <f>VLOOKUP(O3,moulding!A:E,5,FALSE)</f>
        <v>0</v>
      </c>
    </row>
    <row r="8" spans="1:15" ht="24" customHeight="1" thickBot="1">
      <c r="A8" s="113" t="s">
        <v>1860</v>
      </c>
      <c r="B8" s="115" t="s">
        <v>1952</v>
      </c>
      <c r="C8" s="47"/>
      <c r="D8" s="50">
        <f>IF(B$7&gt;0,+IF($O$32="FULL SHEET",+VLOOKUP(B8,mats!A:H,6,FALSE),
+IF($O$32="OVERSIZED SHEET",+VLOOKUP(B8,mats!A:H,6,FALSE)*3,0)),0)*B5</f>
        <v>4.41</v>
      </c>
      <c r="E8" s="61"/>
      <c r="F8" s="61"/>
      <c r="G8" s="61"/>
      <c r="H8" s="163" t="s">
        <v>1898</v>
      </c>
      <c r="I8" s="164"/>
      <c r="L8" s="125" t="s">
        <v>1868</v>
      </c>
      <c r="N8" s="55" t="s">
        <v>719</v>
      </c>
      <c r="O8" s="56">
        <f>VLOOKUP(O3,moulding!A:J,10,FALSE)</f>
        <v>0</v>
      </c>
    </row>
    <row r="9" spans="1:15" ht="24" customHeight="1">
      <c r="A9" s="113" t="s">
        <v>1861</v>
      </c>
      <c r="B9" s="115" t="s">
        <v>1914</v>
      </c>
      <c r="C9" s="47"/>
      <c r="D9" s="50">
        <f>IF(B$7&gt;0,+IF($O$32="FULL SHEET",+VLOOKUP(B9,mats!A:H,6,FALSE),
+IF($O$32="OVERSIZED SHEET",+VLOOKUP(B9,mats!A:H,6,FALSE)*3,0)),0)*B5</f>
        <v>4.41</v>
      </c>
      <c r="E9" s="171" t="s">
        <v>1913</v>
      </c>
      <c r="F9" s="157"/>
      <c r="H9" s="161" t="s">
        <v>1899</v>
      </c>
      <c r="I9" s="159">
        <f>((O9*18)*4)*B5</f>
        <v>180.35999999999999</v>
      </c>
      <c r="L9" s="124">
        <f>O14</f>
        <v>0</v>
      </c>
      <c r="N9" s="55" t="s">
        <v>181</v>
      </c>
      <c r="O9" s="62">
        <f>IF(O6="", VLOOKUP(O3, moulding!A:Q, 15, FALSE)*0.3, VLOOKUP(O3, moulding!A:Q, 16, FALSE))</f>
        <v>2.5049999999999999</v>
      </c>
    </row>
    <row r="10" spans="1:15" ht="24" customHeight="1" thickBot="1">
      <c r="A10" s="118" t="s">
        <v>1863</v>
      </c>
      <c r="B10" s="119">
        <v>0.5</v>
      </c>
      <c r="E10" s="172">
        <v>0.62</v>
      </c>
      <c r="H10" s="162" t="s">
        <v>1900</v>
      </c>
      <c r="I10" s="159">
        <f>I9+18+K10</f>
        <v>198.35999999999999</v>
      </c>
      <c r="K10" s="51" t="str">
        <f>IF(B5&gt;=2,((B5*0.3)*D22),"0")</f>
        <v>0</v>
      </c>
      <c r="L10" s="82"/>
      <c r="N10" s="55" t="s">
        <v>617</v>
      </c>
      <c r="O10" s="63">
        <v>0</v>
      </c>
    </row>
    <row r="11" spans="1:15" ht="24" customHeight="1">
      <c r="A11" s="113" t="s">
        <v>1862</v>
      </c>
      <c r="B11" s="115" t="s">
        <v>620</v>
      </c>
      <c r="C11" s="47"/>
      <c r="D11" s="50">
        <f>IF(B$7&gt;0,+IF($O$32="FULL SHEET",+VLOOKUP(B11,mats!A:H,6,FALSE),
+IF($O$32="OVERSIZED SHEET",+VLOOKUP(B11,mats!A:H,6,FALSE)*3,0)),0)*B5</f>
        <v>0</v>
      </c>
      <c r="H11" s="165"/>
      <c r="I11" s="164"/>
      <c r="L11" s="125" t="s">
        <v>1869</v>
      </c>
      <c r="N11" s="55" t="s">
        <v>180</v>
      </c>
      <c r="O11" s="64">
        <f>(1-O10)*O9</f>
        <v>2.5049999999999999</v>
      </c>
    </row>
    <row r="12" spans="1:15" ht="24" customHeight="1">
      <c r="A12" s="118" t="s">
        <v>1863</v>
      </c>
      <c r="B12" s="119">
        <v>0</v>
      </c>
      <c r="H12" s="163" t="s">
        <v>1902</v>
      </c>
      <c r="I12" s="164"/>
      <c r="L12" s="124">
        <f>O13</f>
        <v>0</v>
      </c>
      <c r="N12" s="55" t="s">
        <v>199</v>
      </c>
      <c r="O12" s="65">
        <f>O11/12</f>
        <v>0.20874999999999999</v>
      </c>
    </row>
    <row r="13" spans="1:15" ht="24" customHeight="1">
      <c r="A13" s="113" t="s">
        <v>1856</v>
      </c>
      <c r="B13" s="115" t="s">
        <v>620</v>
      </c>
      <c r="C13" s="47"/>
      <c r="D13" s="50">
        <f>IF(B$7&lt;&gt;"None - None",+IF($O$32="FULL SHEET",+VLOOKUP(B13,mats!A:H,6,FALSE),
+IF($O$32="OVERSIZED SHEET",+VLOOKUP(B13,mats!A:H,6,FALSE)*2.5,0)),0)*B5</f>
        <v>0</v>
      </c>
      <c r="H13" s="161" t="s">
        <v>1901</v>
      </c>
      <c r="I13" s="166" t="s">
        <v>1895</v>
      </c>
      <c r="K13" s="169">
        <f>VLOOKUP(I13,other!B105:C106,2,FALSE)</f>
        <v>0</v>
      </c>
      <c r="L13" s="125"/>
      <c r="N13" s="55" t="s">
        <v>183</v>
      </c>
      <c r="O13" s="66">
        <f>VLOOKUP(O3,moulding!A:I,8,FALSE)</f>
        <v>0</v>
      </c>
    </row>
    <row r="14" spans="1:15" ht="24" customHeight="1">
      <c r="A14" s="113"/>
      <c r="B14" s="120"/>
      <c r="C14" s="47"/>
      <c r="H14" s="161" t="s">
        <v>1899</v>
      </c>
      <c r="I14" s="159">
        <f>(((F7*O9)*3)+K13)*B5</f>
        <v>45.089999999999996</v>
      </c>
      <c r="L14" s="125" t="s">
        <v>720</v>
      </c>
      <c r="N14" s="55" t="s">
        <v>184</v>
      </c>
      <c r="O14" s="66">
        <f>VLOOKUP(O3,moulding!A:Q,9,FALSE)</f>
        <v>0</v>
      </c>
    </row>
    <row r="15" spans="1:15" ht="24" customHeight="1">
      <c r="A15" s="113" t="s">
        <v>1857</v>
      </c>
      <c r="B15" s="115" t="s">
        <v>623</v>
      </c>
      <c r="C15" s="47"/>
      <c r="D15" s="50">
        <f>VLOOKUP(B15,other!$B$6:$D$9,3,FALSE)*O22*O23*B5</f>
        <v>1.4203559027777777</v>
      </c>
      <c r="H15" s="162" t="s">
        <v>1900</v>
      </c>
      <c r="I15" s="159">
        <f>I14+18+K15</f>
        <v>63.089999999999996</v>
      </c>
      <c r="K15" s="51" t="str">
        <f>IF(B5&gt;=2,((B5*0.3)*D22),"0")</f>
        <v>0</v>
      </c>
      <c r="L15" s="124" t="str">
        <f>O15</f>
        <v>Regular Frame</v>
      </c>
      <c r="N15" s="55" t="s">
        <v>720</v>
      </c>
      <c r="O15" s="66" t="str">
        <f>IF(O8="Floater Frame","Floater Frame",+IF(+IFERROR(+IF(O14&lt;40000,O14,+((TRIM(+MID(O14,1,+FIND("/",O14,1)-1)))/(+TRIM(+MID(O14,+FIND("/",O14,1)+1,2))))),O14*1)&lt;(15/16),"Regular Frame","Shadow Box"))</f>
        <v>Regular Frame</v>
      </c>
    </row>
    <row r="16" spans="1:15" ht="24" customHeight="1">
      <c r="A16" s="113" t="s">
        <v>1858</v>
      </c>
      <c r="B16" s="115" t="s">
        <v>627</v>
      </c>
      <c r="D16" s="68">
        <f>IF(O33="FULL SHEET",+VLOOKUP(B16,other!$B$14:$C$17,2,FALSE),
+IF(O33="QUARTER SHEET",+VLOOKUP(B16,other!$B$14:$C$17,2,FALSE)/4,
+IF(O33="HALF SHEET",+VLOOKUP(B16,other!$B$14:$C$17,2,FALSE)/2,
+IF(O33="OVERSIZED SHEET",+VLOOKUP(B16,other!$B$14:$C$17,2,FALSE)*2.5,
+VLOOKUP(B16,other!$B$14:$C$17,2,FALSE)/4))*B5))</f>
        <v>1</v>
      </c>
      <c r="H16" s="165"/>
      <c r="I16" s="164"/>
    </row>
    <row r="17" spans="1:15" ht="24" customHeight="1">
      <c r="A17" s="113" t="s">
        <v>1859</v>
      </c>
      <c r="B17" s="115" t="s">
        <v>633</v>
      </c>
      <c r="C17" s="47"/>
      <c r="D17" s="70">
        <f>VLOOKUP(B17,other!$B$28:$C$34,2,FALSE)</f>
        <v>0</v>
      </c>
      <c r="H17" s="122"/>
      <c r="I17" s="159"/>
      <c r="N17" s="69" t="s">
        <v>651</v>
      </c>
    </row>
    <row r="18" spans="1:15">
      <c r="A18" s="106"/>
      <c r="B18" s="47"/>
      <c r="C18" s="47"/>
      <c r="H18" s="123"/>
      <c r="I18" s="159"/>
      <c r="K18" s="51" t="str">
        <f>IF(B5&gt;=2,(B5*20),"0")</f>
        <v>0</v>
      </c>
      <c r="N18" s="55" t="s">
        <v>645</v>
      </c>
      <c r="O18" s="66">
        <f>B2+C2</f>
        <v>9</v>
      </c>
    </row>
    <row r="19" spans="1:15">
      <c r="A19" s="113"/>
      <c r="B19" s="143"/>
      <c r="H19" s="123"/>
      <c r="I19" s="159"/>
      <c r="K19" s="51" t="str">
        <f>IF(B5&gt;=2,(B5*20),"0")</f>
        <v>0</v>
      </c>
      <c r="N19" s="55"/>
      <c r="O19" s="66"/>
    </row>
    <row r="20" spans="1:15" ht="21" thickBot="1">
      <c r="A20" s="106"/>
      <c r="B20" s="47"/>
      <c r="C20" s="47"/>
      <c r="H20" s="167"/>
      <c r="I20" s="160"/>
      <c r="K20" s="51" t="str">
        <f>IF(B5&gt;=2,(B5*20),"0")</f>
        <v>0</v>
      </c>
      <c r="N20" s="55"/>
      <c r="O20" s="66"/>
    </row>
    <row r="21" spans="1:15">
      <c r="A21" s="106" t="s">
        <v>1864</v>
      </c>
      <c r="B21" s="59" t="str">
        <f>O36</f>
        <v>Priority Box</v>
      </c>
      <c r="C21" s="47"/>
      <c r="D21" s="50">
        <f>VLOOKUP(B21,other!$B$39:$C$50,2,FALSE)</f>
        <v>1.5</v>
      </c>
      <c r="H21" s="71"/>
      <c r="N21" s="55" t="s">
        <v>646</v>
      </c>
      <c r="O21" s="66">
        <f>B3+C3</f>
        <v>12</v>
      </c>
    </row>
    <row r="22" spans="1:15">
      <c r="A22" s="106" t="s">
        <v>1865</v>
      </c>
      <c r="B22" s="59" t="str">
        <f>O37</f>
        <v>Priority Box</v>
      </c>
      <c r="C22" s="47"/>
      <c r="D22" s="50">
        <f>VLOOKUP(B22,other!$B$55:$D$66,2,FALSE)</f>
        <v>13.799999999999999</v>
      </c>
      <c r="H22" s="51"/>
      <c r="N22" s="55" t="s">
        <v>647</v>
      </c>
      <c r="O22" s="66">
        <f>O18+(B7*2)</f>
        <v>11</v>
      </c>
    </row>
    <row r="23" spans="1:15">
      <c r="A23" s="106" t="s">
        <v>721</v>
      </c>
      <c r="B23" s="72" t="str">
        <f>O38</f>
        <v>6 Minutes</v>
      </c>
      <c r="C23" s="47"/>
      <c r="D23" s="50">
        <f>VLOOKUP(B23,other!B71:C97,2,FALSE)</f>
        <v>2.8499999999999996</v>
      </c>
      <c r="H23" s="71"/>
      <c r="N23" s="55" t="s">
        <v>648</v>
      </c>
      <c r="O23" s="66">
        <f>O21+(B7*2)</f>
        <v>14</v>
      </c>
    </row>
    <row r="24" spans="1:15">
      <c r="A24" s="106" t="s">
        <v>1866</v>
      </c>
      <c r="B24" s="73">
        <v>0.25</v>
      </c>
      <c r="D24" s="50">
        <f>(D3+D15+D16+D17+D21+D23)*(B24)</f>
        <v>4.8238389756944446</v>
      </c>
      <c r="H24" s="71"/>
      <c r="N24" s="55" t="s">
        <v>649</v>
      </c>
      <c r="O24" s="66">
        <f>O22+(O13*2)</f>
        <v>11</v>
      </c>
    </row>
    <row r="25" spans="1:15">
      <c r="A25" s="51"/>
      <c r="H25" s="71"/>
      <c r="N25" s="55" t="s">
        <v>650</v>
      </c>
      <c r="O25" s="66">
        <f>O23+(O13*2)</f>
        <v>14</v>
      </c>
    </row>
    <row r="26" spans="1:15" ht="21" thickBot="1">
      <c r="A26" s="106"/>
      <c r="B26" s="75"/>
      <c r="N26" s="55" t="s">
        <v>662</v>
      </c>
      <c r="O26" s="56">
        <f>ROUNDUP((2*(O24+O25))/12,0)</f>
        <v>5</v>
      </c>
    </row>
    <row r="27" spans="1:15" ht="21" thickBot="1">
      <c r="A27" s="107" t="s">
        <v>723</v>
      </c>
      <c r="N27" s="55" t="s">
        <v>666</v>
      </c>
      <c r="O27" s="56">
        <f>O18+O21</f>
        <v>21</v>
      </c>
    </row>
    <row r="28" spans="1:15">
      <c r="A28" s="108" t="s">
        <v>656</v>
      </c>
      <c r="B28" s="76"/>
      <c r="C28" s="77"/>
      <c r="D28" s="78">
        <f>D3</f>
        <v>12.524999999999999</v>
      </c>
      <c r="N28" s="55" t="s">
        <v>685</v>
      </c>
      <c r="O28" s="66">
        <f>O24+O25</f>
        <v>25</v>
      </c>
    </row>
    <row r="29" spans="1:15">
      <c r="A29" s="109" t="s">
        <v>657</v>
      </c>
      <c r="B29" s="79"/>
      <c r="C29" s="80"/>
      <c r="D29" s="81">
        <f>D8+D9+D11</f>
        <v>8.82</v>
      </c>
    </row>
    <row r="30" spans="1:15">
      <c r="A30" s="109" t="s">
        <v>658</v>
      </c>
      <c r="B30" s="79"/>
      <c r="C30" s="80"/>
      <c r="D30" s="81">
        <f>D15+D16+D17</f>
        <v>2.4203559027777777</v>
      </c>
      <c r="N30" s="69" t="s">
        <v>653</v>
      </c>
    </row>
    <row r="31" spans="1:15">
      <c r="A31" s="109" t="s">
        <v>659</v>
      </c>
      <c r="B31" s="79"/>
      <c r="C31" s="80"/>
      <c r="D31" s="81">
        <f>D21</f>
        <v>1.5</v>
      </c>
      <c r="N31" s="55" t="s">
        <v>667</v>
      </c>
      <c r="O31" s="64">
        <f>(O22*O23)*other!D6</f>
        <v>1.4203559027777779</v>
      </c>
    </row>
    <row r="32" spans="1:15">
      <c r="A32" s="109" t="s">
        <v>660</v>
      </c>
      <c r="B32" s="79"/>
      <c r="C32" s="80"/>
      <c r="D32" s="81">
        <f>D22</f>
        <v>13.799999999999999</v>
      </c>
      <c r="N32" s="55" t="s">
        <v>654</v>
      </c>
      <c r="O32" s="56" t="str">
        <f>IF(OR(O23&gt;40.01,O22&gt;32.01),"OVERSIZED SHEET","FULL SHEET")</f>
        <v>FULL SHEET</v>
      </c>
    </row>
    <row r="33" spans="1:15">
      <c r="A33" s="109" t="s">
        <v>661</v>
      </c>
      <c r="B33" s="79"/>
      <c r="C33" s="80"/>
      <c r="D33" s="81">
        <f>D23</f>
        <v>2.8499999999999996</v>
      </c>
      <c r="N33" s="55" t="s">
        <v>655</v>
      </c>
      <c r="O33" s="56" t="str">
        <f>IF(AND(O22&lt;16.01,O23&lt;20.01),"QUARTER SHEET",
+IF(AND(O22&lt;20.01,O23&lt;32.01),"HALF SHEET",
+IF(AND(O22&lt;16.01,O23&lt;40.01),"HALF SHEET",
+IF(OR(O23&gt;40.02,O22&gt;32.02),"OVERSIZED SHEET","FULL SHEET"))))</f>
        <v>QUARTER SHEET</v>
      </c>
    </row>
    <row r="34" spans="1:15" ht="21" thickBot="1">
      <c r="A34" s="109" t="s">
        <v>686</v>
      </c>
      <c r="B34" s="79"/>
      <c r="C34" s="80"/>
      <c r="D34" s="81">
        <f>D24</f>
        <v>4.8238389756944446</v>
      </c>
      <c r="O34" s="82"/>
    </row>
    <row r="35" spans="1:15">
      <c r="A35" s="110" t="s">
        <v>714</v>
      </c>
      <c r="B35" s="85"/>
      <c r="C35" s="86"/>
      <c r="D35" s="87">
        <f>D28+D29+D30+D33+D34</f>
        <v>31.439194878472222</v>
      </c>
      <c r="E35" s="83"/>
      <c r="F35" s="83"/>
      <c r="G35" s="83"/>
      <c r="N35" s="84" t="s">
        <v>663</v>
      </c>
      <c r="O35" s="82"/>
    </row>
    <row r="36" spans="1:15" ht="21" thickBot="1">
      <c r="A36" s="111" t="s">
        <v>715</v>
      </c>
      <c r="B36" s="89"/>
      <c r="C36" s="90"/>
      <c r="D36" s="91">
        <f>D32+D31</f>
        <v>15.299999999999999</v>
      </c>
      <c r="E36" s="83"/>
      <c r="F36" s="83"/>
      <c r="G36" s="83"/>
      <c r="N36" s="88" t="s">
        <v>665</v>
      </c>
      <c r="O36" s="56" t="str">
        <f xml:space="preserve"> IF(O28&lt;18.01,"First Class",
IF(O28&lt;28.01,"Priority Box",
IF(O28&lt;39.01,"Small Wrap",
IF(O28&lt;47.01,"Green Box",
IF(O28&lt;56.51,"Black Box",
IF(O28&lt;70.01,"Red Box",
IF(O28&lt;80.01,"Blue Box","XXXL Wrap")))))))</f>
        <v>Priority Box</v>
      </c>
    </row>
    <row r="37" spans="1:15" ht="21" thickBot="1">
      <c r="A37" s="111" t="s">
        <v>223</v>
      </c>
      <c r="B37" s="89"/>
      <c r="C37" s="90"/>
      <c r="D37" s="92">
        <f>SUM(D28:D34)</f>
        <v>46.739194878472219</v>
      </c>
      <c r="E37" s="83"/>
      <c r="F37" s="83"/>
      <c r="G37" s="83"/>
      <c r="N37" s="88" t="s">
        <v>664</v>
      </c>
      <c r="O37" s="56" t="str">
        <f xml:space="preserve"> IF(O28&lt;18.01,"First Class",
IF(O28&lt;28.01,"Priority Box",
IF(O28&lt;39.01,"Small Wrap",
IF(O28&lt;47.01,"Green Box",
IF(O28&lt;56.51,"Black Box",
IF(O28&lt;70.01,"Red Box",
IF(O28&lt;80.01,"Blue Box","XXXL Wrap")))))))</f>
        <v>Priority Box</v>
      </c>
    </row>
    <row r="38" spans="1:15">
      <c r="E38" s="83"/>
      <c r="F38" s="83"/>
      <c r="G38" s="83"/>
      <c r="N38" s="88" t="s">
        <v>668</v>
      </c>
      <c r="O38" s="62" t="str">
        <f xml:space="preserve"> IF(O28&gt;150.01,"1 Hour",
IF(O28&gt;49.01,"10 Minutes","6 Minutes"))</f>
        <v>6 Minutes</v>
      </c>
    </row>
    <row r="39" spans="1:15">
      <c r="E39" s="83"/>
      <c r="F39" s="83"/>
      <c r="G39" s="83"/>
    </row>
    <row r="40" spans="1:15">
      <c r="E40" s="83"/>
      <c r="F40" s="83"/>
      <c r="G40" s="83"/>
      <c r="H40" s="93"/>
    </row>
    <row r="41" spans="1:15">
      <c r="E41" s="83"/>
      <c r="F41" s="83"/>
      <c r="G41" s="83"/>
      <c r="H41" s="93"/>
    </row>
    <row r="42" spans="1:15">
      <c r="E42" s="94"/>
      <c r="F42" s="94"/>
      <c r="G42" s="94"/>
      <c r="H42" s="95"/>
      <c r="J42" s="50"/>
      <c r="K42" s="50"/>
      <c r="L42" s="50"/>
      <c r="M42" s="50"/>
    </row>
    <row r="43" spans="1:15">
      <c r="E43" s="94"/>
      <c r="F43" s="94"/>
      <c r="G43" s="94"/>
      <c r="H43" s="95"/>
    </row>
    <row r="44" spans="1:15">
      <c r="E44" s="96"/>
      <c r="F44" s="96"/>
      <c r="G44" s="96"/>
      <c r="H44" s="97"/>
    </row>
    <row r="45" spans="1:15">
      <c r="E45" s="98"/>
      <c r="F45" s="98"/>
      <c r="G45" s="98"/>
      <c r="H45" s="58"/>
    </row>
    <row r="46" spans="1:15">
      <c r="E46" s="98"/>
      <c r="F46" s="98"/>
      <c r="G46" s="98"/>
      <c r="H46" s="58"/>
    </row>
    <row r="47" spans="1:15">
      <c r="E47" s="99"/>
      <c r="F47" s="99"/>
      <c r="G47" s="99"/>
      <c r="H47" s="100"/>
    </row>
    <row r="48" spans="1:15">
      <c r="E48" s="101"/>
      <c r="F48" s="101"/>
      <c r="G48" s="101"/>
      <c r="H48" s="67"/>
    </row>
    <row r="49" spans="1:8">
      <c r="E49" s="98"/>
      <c r="F49" s="98"/>
      <c r="G49" s="98"/>
      <c r="H49" s="58"/>
    </row>
    <row r="50" spans="1:8">
      <c r="E50" s="102"/>
      <c r="F50" s="102"/>
      <c r="G50" s="102"/>
      <c r="H50" s="103"/>
    </row>
    <row r="51" spans="1:8">
      <c r="E51" s="98"/>
      <c r="F51" s="98"/>
      <c r="G51" s="98"/>
      <c r="H51" s="58"/>
    </row>
    <row r="52" spans="1:8">
      <c r="E52" s="98"/>
      <c r="F52" s="98"/>
      <c r="G52" s="98"/>
      <c r="H52" s="58"/>
    </row>
    <row r="53" spans="1:8">
      <c r="E53" s="101"/>
      <c r="F53" s="101"/>
      <c r="G53" s="101"/>
      <c r="H53" s="67"/>
    </row>
    <row r="54" spans="1:8">
      <c r="A54" s="51"/>
      <c r="D54" s="51"/>
      <c r="E54" s="98"/>
      <c r="F54" s="98"/>
      <c r="G54" s="98"/>
      <c r="H54" s="58"/>
    </row>
    <row r="55" spans="1:8">
      <c r="E55" s="102"/>
      <c r="F55" s="102"/>
      <c r="G55" s="102"/>
      <c r="H55" s="103"/>
    </row>
    <row r="56" spans="1:8">
      <c r="E56" s="98"/>
      <c r="F56" s="98"/>
      <c r="G56" s="98"/>
      <c r="H56" s="58"/>
    </row>
    <row r="57" spans="1:8">
      <c r="E57" s="98"/>
      <c r="F57" s="98"/>
      <c r="G57" s="98"/>
      <c r="H57" s="58"/>
    </row>
    <row r="58" spans="1:8">
      <c r="E58" s="98"/>
      <c r="F58" s="98"/>
      <c r="G58" s="98"/>
      <c r="H58" s="58"/>
    </row>
    <row r="60" spans="1:8">
      <c r="D60" s="51"/>
      <c r="E60" s="83"/>
      <c r="F60" s="83"/>
      <c r="G60" s="83"/>
      <c r="H60" s="93"/>
    </row>
    <row r="61" spans="1:8">
      <c r="E61" s="83"/>
      <c r="F61" s="83"/>
      <c r="G61" s="83"/>
      <c r="H61" s="93"/>
    </row>
    <row r="62" spans="1:8">
      <c r="E62" s="94"/>
      <c r="F62" s="94"/>
      <c r="G62" s="94"/>
      <c r="H62" s="95"/>
    </row>
    <row r="63" spans="1:8">
      <c r="E63" s="83"/>
      <c r="F63" s="83"/>
      <c r="G63" s="83"/>
      <c r="H63" s="93"/>
    </row>
    <row r="64" spans="1:8">
      <c r="E64" s="104"/>
      <c r="F64" s="104"/>
      <c r="G64" s="104"/>
      <c r="H64" s="105"/>
    </row>
    <row r="66" spans="5:8">
      <c r="E66" s="83"/>
      <c r="F66" s="83"/>
      <c r="G66" s="83"/>
      <c r="H66" s="93"/>
    </row>
    <row r="67" spans="5:8">
      <c r="E67" s="83"/>
      <c r="F67" s="83"/>
      <c r="G67" s="83"/>
      <c r="H67" s="93"/>
    </row>
    <row r="68" spans="5:8">
      <c r="E68" s="94"/>
      <c r="F68" s="94"/>
      <c r="G68" s="94"/>
      <c r="H68" s="95"/>
    </row>
    <row r="69" spans="5:8">
      <c r="E69" s="83"/>
      <c r="F69" s="83"/>
      <c r="G69" s="83"/>
      <c r="H69" s="93"/>
    </row>
    <row r="70" spans="5:8">
      <c r="E70" s="104"/>
      <c r="F70" s="104"/>
      <c r="G70" s="104"/>
      <c r="H70" s="105"/>
    </row>
    <row r="72" spans="5:8">
      <c r="E72" s="83"/>
      <c r="F72" s="83"/>
      <c r="G72" s="83"/>
      <c r="H72" s="93"/>
    </row>
    <row r="73" spans="5:8">
      <c r="E73" s="83"/>
      <c r="F73" s="83"/>
      <c r="G73" s="83"/>
      <c r="H73" s="93"/>
    </row>
    <row r="74" spans="5:8">
      <c r="E74" s="94"/>
      <c r="F74" s="94"/>
      <c r="G74" s="94"/>
      <c r="H74" s="95"/>
    </row>
    <row r="75" spans="5:8">
      <c r="E75" s="83"/>
      <c r="F75" s="83"/>
      <c r="G75" s="83"/>
      <c r="H75" s="93"/>
    </row>
    <row r="76" spans="5:8">
      <c r="E76" s="104"/>
      <c r="F76" s="104"/>
      <c r="G76" s="104"/>
      <c r="H76" s="105"/>
    </row>
  </sheetData>
  <phoneticPr fontId="7" type="noConversion"/>
  <dataValidations count="5">
    <dataValidation type="list" allowBlank="1" showInputMessage="1" showErrorMessage="1" sqref="B15" xr:uid="{00000000-0002-0000-0000-000000000000}">
      <formula1>AcrylicSkus</formula1>
    </dataValidation>
    <dataValidation type="list" allowBlank="1" showInputMessage="1" showErrorMessage="1" sqref="B17" xr:uid="{00000000-0002-0000-0000-000002000000}">
      <formula1>HardwareSkus</formula1>
    </dataValidation>
    <dataValidation type="list" allowBlank="1" showInputMessage="1" showErrorMessage="1" sqref="C2:C3" xr:uid="{00000000-0002-0000-0000-000004000000}">
      <formula1>SizeFractions</formula1>
    </dataValidation>
    <dataValidation type="whole" allowBlank="1" showInputMessage="1" showErrorMessage="1" sqref="B26" xr:uid="{00000000-0002-0000-0000-000008000000}">
      <formula1>1</formula1>
      <formula2>100</formula2>
    </dataValidation>
    <dataValidation type="whole" allowBlank="1" showInputMessage="1" showErrorMessage="1" sqref="B5" xr:uid="{FED76A4C-C9DF-45CC-AD57-45694F09D0C2}">
      <formula1>1</formula1>
      <formula2>3000</formula2>
    </dataValidation>
  </dataValidations>
  <pageMargins left="0.2" right="0.2" top="0.25" bottom="0.25" header="0.3" footer="0.3"/>
  <pageSetup scale="64" orientation="landscape" r:id="rId1"/>
  <colBreaks count="2" manualBreakCount="2">
    <brk id="8" max="1048575" man="1"/>
    <brk id="9" max="1048575" man="1"/>
  </colBreak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3000000}">
          <x14:formula1>
            <xm:f>'lookup list'!$A$7:$A$100</xm:f>
          </x14:formula1>
          <xm:sqref>B2:B3</xm:sqref>
        </x14:dataValidation>
        <x14:dataValidation type="list" allowBlank="1" showInputMessage="1" showErrorMessage="1" xr:uid="{00000000-0002-0000-0000-000009000000}">
          <x14:formula1>
            <xm:f>mats!$A:$A</xm:f>
          </x14:formula1>
          <xm:sqref>B13 B8:B9 B11</xm:sqref>
        </x14:dataValidation>
        <x14:dataValidation type="list" allowBlank="1" showInputMessage="1" showErrorMessage="1" xr:uid="{00000000-0002-0000-0000-00000A000000}">
          <x14:formula1>
            <xm:f>'lookup list'!$D$7:$D$11</xm:f>
          </x14:formula1>
          <xm:sqref>B10 B12</xm:sqref>
        </x14:dataValidation>
        <x14:dataValidation type="list" allowBlank="1" showInputMessage="1" showErrorMessage="1" xr:uid="{00000000-0002-0000-0000-000005000000}">
          <x14:formula1>
            <xm:f>other!$B$41:$B$50</xm:f>
          </x14:formula1>
          <xm:sqref>B21</xm:sqref>
        </x14:dataValidation>
        <x14:dataValidation type="list" allowBlank="1" showInputMessage="1" showErrorMessage="1" xr:uid="{00000000-0002-0000-0000-000006000000}">
          <x14:formula1>
            <xm:f>other!$B$57:$B$66</xm:f>
          </x14:formula1>
          <xm:sqref>B22</xm:sqref>
        </x14:dataValidation>
        <x14:dataValidation type="list" allowBlank="1" showInputMessage="1" showErrorMessage="1" xr:uid="{63433BBB-2767-4476-8D3F-21E2EB562717}">
          <x14:formula1>
            <xm:f>other!$B$14:$B$17</xm:f>
          </x14:formula1>
          <xm:sqref>B16</xm:sqref>
        </x14:dataValidation>
        <x14:dataValidation type="list" allowBlank="1" showInputMessage="1" showErrorMessage="1" xr:uid="{D85326C2-7F0E-4B7D-8035-D38834F2CA63}">
          <x14:formula1>
            <xm:f>other!$B$105:$B$106</xm:f>
          </x14:formula1>
          <xm:sqref>I13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6270-4DB5-4141-A8FF-3656DDFE0B23}">
  <sheetPr>
    <tabColor rgb="FFC00000"/>
  </sheetPr>
  <dimension ref="A1:U4799"/>
  <sheetViews>
    <sheetView topLeftCell="A287" workbookViewId="0">
      <selection activeCell="R294" sqref="R294"/>
    </sheetView>
  </sheetViews>
  <sheetFormatPr defaultRowHeight="14.4"/>
  <cols>
    <col min="1" max="2" width="9.109375" style="51"/>
    <col min="3" max="3" width="9.109375" style="141"/>
    <col min="5" max="5" width="9.109375" style="51"/>
    <col min="7" max="7" width="9.109375" style="141"/>
    <col min="9" max="9" width="9.109375" style="51"/>
    <col min="11" max="11" width="9.109375" style="141"/>
    <col min="13" max="13" width="9.109375" style="51"/>
    <col min="18" max="18" width="26.6640625" bestFit="1" customWidth="1"/>
  </cols>
  <sheetData>
    <row r="1" spans="1:21">
      <c r="A1" s="51">
        <v>1</v>
      </c>
      <c r="B1" s="51">
        <v>4.4999999999999998E-2</v>
      </c>
      <c r="C1" s="141">
        <f>MAX(A1*B1, 8.99)</f>
        <v>8.99</v>
      </c>
      <c r="E1" s="51">
        <v>1</v>
      </c>
      <c r="F1">
        <v>7.0000000000000007E-2</v>
      </c>
      <c r="G1" s="141">
        <f>MAX(E1*F1, 9.99)</f>
        <v>9.99</v>
      </c>
      <c r="I1" s="51">
        <v>1</v>
      </c>
      <c r="J1">
        <v>0.125</v>
      </c>
      <c r="K1" s="141">
        <f>MAX(I1*J1, 19.99)</f>
        <v>19.989999999999998</v>
      </c>
      <c r="M1" s="51">
        <v>1</v>
      </c>
      <c r="N1">
        <v>18</v>
      </c>
      <c r="R1" s="51" t="s">
        <v>1906</v>
      </c>
      <c r="T1" s="51"/>
      <c r="U1" s="51">
        <v>18</v>
      </c>
    </row>
    <row r="2" spans="1:21">
      <c r="A2" s="51">
        <v>2</v>
      </c>
      <c r="B2" s="51">
        <v>4.4999999999999998E-2</v>
      </c>
      <c r="C2" s="141">
        <f t="shared" ref="C2:C65" si="0">MAX(A2*B2, 8.99)</f>
        <v>8.99</v>
      </c>
      <c r="E2" s="51">
        <v>2</v>
      </c>
      <c r="F2">
        <v>7.0000000000000007E-2</v>
      </c>
      <c r="G2" s="141">
        <f t="shared" ref="G2:G65" si="1">MAX(E2*F2, 9.99)</f>
        <v>9.99</v>
      </c>
      <c r="I2" s="51">
        <v>2</v>
      </c>
      <c r="J2">
        <v>0.125</v>
      </c>
      <c r="K2" s="141">
        <f t="shared" ref="K2:K65" si="2">MAX(I2*J2, 19.99)</f>
        <v>19.989999999999998</v>
      </c>
      <c r="M2" s="51">
        <v>2</v>
      </c>
      <c r="N2">
        <v>18</v>
      </c>
      <c r="R2" s="51" t="s">
        <v>1907</v>
      </c>
      <c r="T2" s="51"/>
      <c r="U2" s="51">
        <v>29</v>
      </c>
    </row>
    <row r="3" spans="1:21">
      <c r="A3" s="51">
        <v>3</v>
      </c>
      <c r="B3" s="51">
        <v>4.4999999999999998E-2</v>
      </c>
      <c r="C3" s="141">
        <f t="shared" si="0"/>
        <v>8.99</v>
      </c>
      <c r="E3" s="51">
        <v>3</v>
      </c>
      <c r="F3">
        <v>7.0000000000000007E-2</v>
      </c>
      <c r="G3" s="141">
        <f t="shared" si="1"/>
        <v>9.99</v>
      </c>
      <c r="I3" s="51">
        <v>3</v>
      </c>
      <c r="J3">
        <v>0.125</v>
      </c>
      <c r="K3" s="141">
        <f t="shared" si="2"/>
        <v>19.989999999999998</v>
      </c>
      <c r="M3" s="51">
        <v>3</v>
      </c>
      <c r="N3">
        <v>18</v>
      </c>
      <c r="R3" s="51" t="s">
        <v>1908</v>
      </c>
      <c r="T3" s="51"/>
      <c r="U3">
        <v>49</v>
      </c>
    </row>
    <row r="4" spans="1:21">
      <c r="A4" s="51">
        <v>4</v>
      </c>
      <c r="B4" s="51">
        <v>4.4999999999999998E-2</v>
      </c>
      <c r="C4" s="141">
        <f t="shared" si="0"/>
        <v>8.99</v>
      </c>
      <c r="E4" s="51">
        <v>4</v>
      </c>
      <c r="F4">
        <v>7.0000000000000007E-2</v>
      </c>
      <c r="G4" s="141">
        <f t="shared" si="1"/>
        <v>9.99</v>
      </c>
      <c r="I4" s="51">
        <v>4</v>
      </c>
      <c r="J4">
        <v>0.125</v>
      </c>
      <c r="K4" s="141">
        <f t="shared" si="2"/>
        <v>19.989999999999998</v>
      </c>
      <c r="M4" s="51">
        <v>4</v>
      </c>
      <c r="N4">
        <v>18</v>
      </c>
      <c r="R4" s="51" t="s">
        <v>1909</v>
      </c>
      <c r="T4" s="51"/>
      <c r="U4" s="51">
        <v>69</v>
      </c>
    </row>
    <row r="5" spans="1:21">
      <c r="A5" s="51">
        <v>5</v>
      </c>
      <c r="B5" s="51">
        <v>4.4999999999999998E-2</v>
      </c>
      <c r="C5" s="141">
        <f t="shared" si="0"/>
        <v>8.99</v>
      </c>
      <c r="E5" s="51">
        <v>5</v>
      </c>
      <c r="F5">
        <v>7.0000000000000007E-2</v>
      </c>
      <c r="G5" s="141">
        <f t="shared" si="1"/>
        <v>9.99</v>
      </c>
      <c r="I5" s="51">
        <v>5</v>
      </c>
      <c r="J5">
        <v>0.125</v>
      </c>
      <c r="K5" s="141">
        <f t="shared" si="2"/>
        <v>19.989999999999998</v>
      </c>
      <c r="M5" s="51">
        <v>5</v>
      </c>
      <c r="N5">
        <v>18</v>
      </c>
      <c r="R5" s="51" t="s">
        <v>1910</v>
      </c>
      <c r="T5" s="51"/>
      <c r="U5" s="51">
        <v>89</v>
      </c>
    </row>
    <row r="6" spans="1:21">
      <c r="A6" s="51">
        <v>6</v>
      </c>
      <c r="B6" s="51">
        <v>4.4999999999999998E-2</v>
      </c>
      <c r="C6" s="141">
        <f t="shared" si="0"/>
        <v>8.99</v>
      </c>
      <c r="E6" s="51">
        <v>6</v>
      </c>
      <c r="F6">
        <v>7.0000000000000007E-2</v>
      </c>
      <c r="G6" s="141">
        <f t="shared" si="1"/>
        <v>9.99</v>
      </c>
      <c r="I6" s="51">
        <v>6</v>
      </c>
      <c r="J6">
        <v>0.125</v>
      </c>
      <c r="K6" s="141">
        <f t="shared" si="2"/>
        <v>19.989999999999998</v>
      </c>
      <c r="M6" s="51">
        <v>6</v>
      </c>
      <c r="N6">
        <v>18</v>
      </c>
      <c r="R6" s="51" t="s">
        <v>1911</v>
      </c>
      <c r="T6" s="51"/>
      <c r="U6" s="51">
        <v>135</v>
      </c>
    </row>
    <row r="7" spans="1:21">
      <c r="A7" s="51">
        <v>7</v>
      </c>
      <c r="B7" s="51">
        <v>4.4999999999999998E-2</v>
      </c>
      <c r="C7" s="141">
        <f t="shared" si="0"/>
        <v>8.99</v>
      </c>
      <c r="E7" s="51">
        <v>7</v>
      </c>
      <c r="F7">
        <v>7.0000000000000007E-2</v>
      </c>
      <c r="G7" s="141">
        <f t="shared" si="1"/>
        <v>9.99</v>
      </c>
      <c r="I7" s="51">
        <v>7</v>
      </c>
      <c r="J7">
        <v>0.125</v>
      </c>
      <c r="K7" s="141">
        <f t="shared" si="2"/>
        <v>19.989999999999998</v>
      </c>
      <c r="M7" s="51">
        <v>7</v>
      </c>
      <c r="N7">
        <v>18</v>
      </c>
      <c r="R7" s="51" t="s">
        <v>1903</v>
      </c>
      <c r="T7" s="51"/>
      <c r="U7" s="51">
        <v>379</v>
      </c>
    </row>
    <row r="8" spans="1:21">
      <c r="A8" s="51">
        <v>8</v>
      </c>
      <c r="B8" s="51">
        <v>4.4999999999999998E-2</v>
      </c>
      <c r="C8" s="141">
        <f t="shared" si="0"/>
        <v>8.99</v>
      </c>
      <c r="E8" s="51">
        <v>8</v>
      </c>
      <c r="F8">
        <v>7.0000000000000007E-2</v>
      </c>
      <c r="G8" s="141">
        <f t="shared" si="1"/>
        <v>9.99</v>
      </c>
      <c r="I8" s="51">
        <v>8</v>
      </c>
      <c r="J8">
        <v>0.125</v>
      </c>
      <c r="K8" s="141">
        <f t="shared" si="2"/>
        <v>19.989999999999998</v>
      </c>
      <c r="M8" s="51">
        <v>8</v>
      </c>
      <c r="N8">
        <v>18</v>
      </c>
    </row>
    <row r="9" spans="1:21">
      <c r="A9" s="51">
        <v>9</v>
      </c>
      <c r="B9" s="51">
        <v>4.4999999999999998E-2</v>
      </c>
      <c r="C9" s="141">
        <f t="shared" si="0"/>
        <v>8.99</v>
      </c>
      <c r="E9" s="51">
        <v>9</v>
      </c>
      <c r="F9">
        <v>7.0000000000000007E-2</v>
      </c>
      <c r="G9" s="141">
        <f t="shared" si="1"/>
        <v>9.99</v>
      </c>
      <c r="I9" s="51">
        <v>9</v>
      </c>
      <c r="J9">
        <v>0.125</v>
      </c>
      <c r="K9" s="141">
        <f t="shared" si="2"/>
        <v>19.989999999999998</v>
      </c>
      <c r="M9" s="51">
        <v>9</v>
      </c>
      <c r="N9">
        <v>18</v>
      </c>
    </row>
    <row r="10" spans="1:21">
      <c r="A10" s="51">
        <v>10</v>
      </c>
      <c r="B10" s="51">
        <v>4.4999999999999998E-2</v>
      </c>
      <c r="C10" s="141">
        <f t="shared" si="0"/>
        <v>8.99</v>
      </c>
      <c r="E10" s="51">
        <v>10</v>
      </c>
      <c r="F10">
        <v>7.0000000000000007E-2</v>
      </c>
      <c r="G10" s="141">
        <f t="shared" si="1"/>
        <v>9.99</v>
      </c>
      <c r="I10" s="51">
        <v>10</v>
      </c>
      <c r="J10">
        <v>0.125</v>
      </c>
      <c r="K10" s="141">
        <f t="shared" si="2"/>
        <v>19.989999999999998</v>
      </c>
      <c r="M10" s="51">
        <v>10</v>
      </c>
      <c r="N10">
        <v>18</v>
      </c>
    </row>
    <row r="11" spans="1:21">
      <c r="A11" s="51">
        <v>11</v>
      </c>
      <c r="B11" s="51">
        <v>4.4999999999999998E-2</v>
      </c>
      <c r="C11" s="141">
        <f t="shared" si="0"/>
        <v>8.99</v>
      </c>
      <c r="E11" s="51">
        <v>11</v>
      </c>
      <c r="F11">
        <v>7.0000000000000007E-2</v>
      </c>
      <c r="G11" s="141">
        <f t="shared" si="1"/>
        <v>9.99</v>
      </c>
      <c r="I11" s="51">
        <v>11</v>
      </c>
      <c r="J11">
        <v>0.125</v>
      </c>
      <c r="K11" s="141">
        <f t="shared" si="2"/>
        <v>19.989999999999998</v>
      </c>
      <c r="M11" s="51">
        <v>11</v>
      </c>
      <c r="N11">
        <v>18</v>
      </c>
    </row>
    <row r="12" spans="1:21">
      <c r="A12" s="51">
        <v>12</v>
      </c>
      <c r="B12" s="51">
        <v>4.4999999999999998E-2</v>
      </c>
      <c r="C12" s="141">
        <f t="shared" si="0"/>
        <v>8.99</v>
      </c>
      <c r="E12" s="51">
        <v>12</v>
      </c>
      <c r="F12">
        <v>7.0000000000000007E-2</v>
      </c>
      <c r="G12" s="141">
        <f t="shared" si="1"/>
        <v>9.99</v>
      </c>
      <c r="I12" s="51">
        <v>12</v>
      </c>
      <c r="J12">
        <v>0.125</v>
      </c>
      <c r="K12" s="141">
        <f t="shared" si="2"/>
        <v>19.989999999999998</v>
      </c>
      <c r="M12" s="51">
        <v>12</v>
      </c>
      <c r="N12">
        <v>18</v>
      </c>
    </row>
    <row r="13" spans="1:21">
      <c r="A13" s="51">
        <v>13</v>
      </c>
      <c r="B13" s="51">
        <v>4.4999999999999998E-2</v>
      </c>
      <c r="C13" s="141">
        <f t="shared" si="0"/>
        <v>8.99</v>
      </c>
      <c r="E13" s="51">
        <v>13</v>
      </c>
      <c r="F13">
        <v>7.0000000000000007E-2</v>
      </c>
      <c r="G13" s="141">
        <f t="shared" si="1"/>
        <v>9.99</v>
      </c>
      <c r="I13" s="51">
        <v>13</v>
      </c>
      <c r="J13">
        <v>0.125</v>
      </c>
      <c r="K13" s="141">
        <f t="shared" si="2"/>
        <v>19.989999999999998</v>
      </c>
      <c r="M13" s="51">
        <v>13</v>
      </c>
      <c r="N13">
        <v>18</v>
      </c>
    </row>
    <row r="14" spans="1:21">
      <c r="A14" s="51">
        <v>14</v>
      </c>
      <c r="B14" s="51">
        <v>4.4999999999999998E-2</v>
      </c>
      <c r="C14" s="141">
        <f t="shared" si="0"/>
        <v>8.99</v>
      </c>
      <c r="E14" s="51">
        <v>14</v>
      </c>
      <c r="F14">
        <v>7.0000000000000007E-2</v>
      </c>
      <c r="G14" s="141">
        <f t="shared" si="1"/>
        <v>9.99</v>
      </c>
      <c r="I14" s="51">
        <v>14</v>
      </c>
      <c r="J14">
        <v>0.125</v>
      </c>
      <c r="K14" s="141">
        <f t="shared" si="2"/>
        <v>19.989999999999998</v>
      </c>
      <c r="M14" s="51">
        <v>14</v>
      </c>
      <c r="N14">
        <v>18</v>
      </c>
    </row>
    <row r="15" spans="1:21">
      <c r="A15" s="51">
        <v>15</v>
      </c>
      <c r="B15" s="51">
        <v>4.4999999999999998E-2</v>
      </c>
      <c r="C15" s="141">
        <f t="shared" si="0"/>
        <v>8.99</v>
      </c>
      <c r="E15" s="51">
        <v>15</v>
      </c>
      <c r="F15">
        <v>7.0000000000000007E-2</v>
      </c>
      <c r="G15" s="141">
        <f t="shared" si="1"/>
        <v>9.99</v>
      </c>
      <c r="I15" s="51">
        <v>15</v>
      </c>
      <c r="J15">
        <v>0.125</v>
      </c>
      <c r="K15" s="141">
        <f t="shared" si="2"/>
        <v>19.989999999999998</v>
      </c>
      <c r="M15" s="51">
        <v>15</v>
      </c>
      <c r="N15">
        <v>18</v>
      </c>
    </row>
    <row r="16" spans="1:21">
      <c r="A16" s="51">
        <v>16</v>
      </c>
      <c r="B16" s="51">
        <v>4.4999999999999998E-2</v>
      </c>
      <c r="C16" s="141">
        <f t="shared" si="0"/>
        <v>8.99</v>
      </c>
      <c r="E16" s="51">
        <v>16</v>
      </c>
      <c r="F16">
        <v>7.0000000000000007E-2</v>
      </c>
      <c r="G16" s="141">
        <f t="shared" si="1"/>
        <v>9.99</v>
      </c>
      <c r="I16" s="51">
        <v>16</v>
      </c>
      <c r="J16">
        <v>0.125</v>
      </c>
      <c r="K16" s="141">
        <f t="shared" si="2"/>
        <v>19.989999999999998</v>
      </c>
      <c r="M16" s="51">
        <v>16</v>
      </c>
      <c r="N16">
        <v>18</v>
      </c>
    </row>
    <row r="17" spans="1:14">
      <c r="A17" s="51">
        <v>17</v>
      </c>
      <c r="B17" s="51">
        <v>4.4999999999999998E-2</v>
      </c>
      <c r="C17" s="141">
        <f t="shared" si="0"/>
        <v>8.99</v>
      </c>
      <c r="E17" s="51">
        <v>17</v>
      </c>
      <c r="F17">
        <v>7.0000000000000007E-2</v>
      </c>
      <c r="G17" s="141">
        <f t="shared" si="1"/>
        <v>9.99</v>
      </c>
      <c r="I17" s="51">
        <v>17</v>
      </c>
      <c r="J17">
        <v>0.125</v>
      </c>
      <c r="K17" s="141">
        <f t="shared" si="2"/>
        <v>19.989999999999998</v>
      </c>
      <c r="M17" s="51">
        <v>17</v>
      </c>
      <c r="N17">
        <v>18</v>
      </c>
    </row>
    <row r="18" spans="1:14">
      <c r="A18" s="51">
        <v>18</v>
      </c>
      <c r="B18" s="51">
        <v>4.4999999999999998E-2</v>
      </c>
      <c r="C18" s="141">
        <f t="shared" si="0"/>
        <v>8.99</v>
      </c>
      <c r="E18" s="51">
        <v>18</v>
      </c>
      <c r="F18">
        <v>7.0000000000000007E-2</v>
      </c>
      <c r="G18" s="141">
        <f t="shared" si="1"/>
        <v>9.99</v>
      </c>
      <c r="I18" s="51">
        <v>18</v>
      </c>
      <c r="J18">
        <v>0.125</v>
      </c>
      <c r="K18" s="141">
        <f t="shared" si="2"/>
        <v>19.989999999999998</v>
      </c>
      <c r="M18" s="51">
        <v>18</v>
      </c>
      <c r="N18">
        <v>18</v>
      </c>
    </row>
    <row r="19" spans="1:14">
      <c r="A19" s="51">
        <v>19</v>
      </c>
      <c r="B19" s="51">
        <v>4.4999999999999998E-2</v>
      </c>
      <c r="C19" s="141">
        <f t="shared" si="0"/>
        <v>8.99</v>
      </c>
      <c r="E19" s="51">
        <v>19</v>
      </c>
      <c r="F19">
        <v>7.0000000000000007E-2</v>
      </c>
      <c r="G19" s="141">
        <f t="shared" si="1"/>
        <v>9.99</v>
      </c>
      <c r="I19" s="51">
        <v>19</v>
      </c>
      <c r="J19">
        <v>0.125</v>
      </c>
      <c r="K19" s="141">
        <f t="shared" si="2"/>
        <v>19.989999999999998</v>
      </c>
      <c r="M19" s="51">
        <v>19</v>
      </c>
      <c r="N19">
        <v>18</v>
      </c>
    </row>
    <row r="20" spans="1:14">
      <c r="A20" s="51">
        <v>20</v>
      </c>
      <c r="B20" s="51">
        <v>4.4999999999999998E-2</v>
      </c>
      <c r="C20" s="141">
        <f t="shared" si="0"/>
        <v>8.99</v>
      </c>
      <c r="E20" s="51">
        <v>20</v>
      </c>
      <c r="F20">
        <v>7.0000000000000007E-2</v>
      </c>
      <c r="G20" s="141">
        <f t="shared" si="1"/>
        <v>9.99</v>
      </c>
      <c r="I20" s="51">
        <v>20</v>
      </c>
      <c r="J20">
        <v>0.125</v>
      </c>
      <c r="K20" s="141">
        <f t="shared" si="2"/>
        <v>19.989999999999998</v>
      </c>
      <c r="M20" s="51">
        <v>20</v>
      </c>
      <c r="N20">
        <v>18</v>
      </c>
    </row>
    <row r="21" spans="1:14">
      <c r="A21" s="51">
        <v>21</v>
      </c>
      <c r="B21" s="51">
        <v>4.4999999999999998E-2</v>
      </c>
      <c r="C21" s="141">
        <f t="shared" si="0"/>
        <v>8.99</v>
      </c>
      <c r="E21" s="51">
        <v>21</v>
      </c>
      <c r="F21">
        <v>7.0000000000000007E-2</v>
      </c>
      <c r="G21" s="141">
        <f t="shared" si="1"/>
        <v>9.99</v>
      </c>
      <c r="I21" s="51">
        <v>21</v>
      </c>
      <c r="J21">
        <v>0.125</v>
      </c>
      <c r="K21" s="141">
        <f t="shared" si="2"/>
        <v>19.989999999999998</v>
      </c>
      <c r="M21" s="51">
        <v>21</v>
      </c>
      <c r="N21">
        <v>18</v>
      </c>
    </row>
    <row r="22" spans="1:14">
      <c r="A22" s="51">
        <v>22</v>
      </c>
      <c r="B22" s="51">
        <v>4.4999999999999998E-2</v>
      </c>
      <c r="C22" s="141">
        <f t="shared" si="0"/>
        <v>8.99</v>
      </c>
      <c r="E22" s="51">
        <v>22</v>
      </c>
      <c r="F22">
        <v>7.0000000000000007E-2</v>
      </c>
      <c r="G22" s="141">
        <f t="shared" si="1"/>
        <v>9.99</v>
      </c>
      <c r="I22" s="51">
        <v>22</v>
      </c>
      <c r="J22">
        <v>0.125</v>
      </c>
      <c r="K22" s="141">
        <f t="shared" si="2"/>
        <v>19.989999999999998</v>
      </c>
      <c r="M22" s="51">
        <v>22</v>
      </c>
      <c r="N22">
        <v>18</v>
      </c>
    </row>
    <row r="23" spans="1:14">
      <c r="A23" s="51">
        <v>23</v>
      </c>
      <c r="B23" s="51">
        <v>4.4999999999999998E-2</v>
      </c>
      <c r="C23" s="141">
        <f t="shared" si="0"/>
        <v>8.99</v>
      </c>
      <c r="E23" s="51">
        <v>23</v>
      </c>
      <c r="F23">
        <v>7.0000000000000007E-2</v>
      </c>
      <c r="G23" s="141">
        <f t="shared" si="1"/>
        <v>9.99</v>
      </c>
      <c r="I23" s="51">
        <v>23</v>
      </c>
      <c r="J23">
        <v>0.125</v>
      </c>
      <c r="K23" s="141">
        <f t="shared" si="2"/>
        <v>19.989999999999998</v>
      </c>
      <c r="M23" s="51">
        <v>23</v>
      </c>
      <c r="N23">
        <v>18</v>
      </c>
    </row>
    <row r="24" spans="1:14">
      <c r="A24" s="51">
        <v>24</v>
      </c>
      <c r="B24" s="51">
        <v>4.4999999999999998E-2</v>
      </c>
      <c r="C24" s="141">
        <f t="shared" si="0"/>
        <v>8.99</v>
      </c>
      <c r="E24" s="51">
        <v>24</v>
      </c>
      <c r="F24">
        <v>7.0000000000000007E-2</v>
      </c>
      <c r="G24" s="141">
        <f t="shared" si="1"/>
        <v>9.99</v>
      </c>
      <c r="I24" s="51">
        <v>24</v>
      </c>
      <c r="J24">
        <v>0.125</v>
      </c>
      <c r="K24" s="141">
        <f t="shared" si="2"/>
        <v>19.989999999999998</v>
      </c>
      <c r="M24" s="51">
        <v>24</v>
      </c>
      <c r="N24">
        <v>18</v>
      </c>
    </row>
    <row r="25" spans="1:14">
      <c r="A25" s="51">
        <v>25</v>
      </c>
      <c r="B25" s="51">
        <v>4.4999999999999998E-2</v>
      </c>
      <c r="C25" s="141">
        <f t="shared" si="0"/>
        <v>8.99</v>
      </c>
      <c r="E25" s="51">
        <v>25</v>
      </c>
      <c r="F25">
        <v>7.0000000000000007E-2</v>
      </c>
      <c r="G25" s="141">
        <f t="shared" si="1"/>
        <v>9.99</v>
      </c>
      <c r="I25" s="51">
        <v>25</v>
      </c>
      <c r="J25">
        <v>0.125</v>
      </c>
      <c r="K25" s="141">
        <f t="shared" si="2"/>
        <v>19.989999999999998</v>
      </c>
      <c r="M25" s="51">
        <v>25</v>
      </c>
      <c r="N25">
        <v>18</v>
      </c>
    </row>
    <row r="26" spans="1:14">
      <c r="A26" s="51">
        <v>26</v>
      </c>
      <c r="B26" s="51">
        <v>4.4999999999999998E-2</v>
      </c>
      <c r="C26" s="141">
        <f t="shared" si="0"/>
        <v>8.99</v>
      </c>
      <c r="E26" s="51">
        <v>26</v>
      </c>
      <c r="F26">
        <v>7.0000000000000007E-2</v>
      </c>
      <c r="G26" s="141">
        <f t="shared" si="1"/>
        <v>9.99</v>
      </c>
      <c r="I26" s="51">
        <v>26</v>
      </c>
      <c r="J26">
        <v>0.125</v>
      </c>
      <c r="K26" s="141">
        <f t="shared" si="2"/>
        <v>19.989999999999998</v>
      </c>
      <c r="M26" s="51">
        <v>26</v>
      </c>
      <c r="N26">
        <v>18</v>
      </c>
    </row>
    <row r="27" spans="1:14">
      <c r="A27" s="51">
        <v>27</v>
      </c>
      <c r="B27" s="51">
        <v>4.4999999999999998E-2</v>
      </c>
      <c r="C27" s="141">
        <f t="shared" si="0"/>
        <v>8.99</v>
      </c>
      <c r="E27" s="51">
        <v>27</v>
      </c>
      <c r="F27">
        <v>7.0000000000000007E-2</v>
      </c>
      <c r="G27" s="141">
        <f t="shared" si="1"/>
        <v>9.99</v>
      </c>
      <c r="I27" s="51">
        <v>27</v>
      </c>
      <c r="J27">
        <v>0.125</v>
      </c>
      <c r="K27" s="141">
        <f t="shared" si="2"/>
        <v>19.989999999999998</v>
      </c>
      <c r="M27" s="51">
        <v>27</v>
      </c>
      <c r="N27">
        <v>18</v>
      </c>
    </row>
    <row r="28" spans="1:14">
      <c r="A28" s="51">
        <v>28</v>
      </c>
      <c r="B28" s="51">
        <v>4.4999999999999998E-2</v>
      </c>
      <c r="C28" s="141">
        <f t="shared" si="0"/>
        <v>8.99</v>
      </c>
      <c r="E28" s="51">
        <v>28</v>
      </c>
      <c r="F28">
        <v>7.0000000000000007E-2</v>
      </c>
      <c r="G28" s="141">
        <f t="shared" si="1"/>
        <v>9.99</v>
      </c>
      <c r="I28" s="51">
        <v>28</v>
      </c>
      <c r="J28">
        <v>0.125</v>
      </c>
      <c r="K28" s="141">
        <f t="shared" si="2"/>
        <v>19.989999999999998</v>
      </c>
      <c r="M28" s="51">
        <v>28</v>
      </c>
      <c r="N28">
        <v>18</v>
      </c>
    </row>
    <row r="29" spans="1:14">
      <c r="A29" s="51">
        <v>29</v>
      </c>
      <c r="B29" s="51">
        <v>4.4999999999999998E-2</v>
      </c>
      <c r="C29" s="141">
        <f t="shared" si="0"/>
        <v>8.99</v>
      </c>
      <c r="E29" s="51">
        <v>29</v>
      </c>
      <c r="F29">
        <v>7.0000000000000007E-2</v>
      </c>
      <c r="G29" s="141">
        <f t="shared" si="1"/>
        <v>9.99</v>
      </c>
      <c r="I29" s="51">
        <v>29</v>
      </c>
      <c r="J29">
        <v>0.125</v>
      </c>
      <c r="K29" s="141">
        <f t="shared" si="2"/>
        <v>19.989999999999998</v>
      </c>
      <c r="M29" s="51">
        <v>29</v>
      </c>
      <c r="N29">
        <v>18</v>
      </c>
    </row>
    <row r="30" spans="1:14">
      <c r="A30" s="51">
        <v>30</v>
      </c>
      <c r="B30" s="51">
        <v>4.4999999999999998E-2</v>
      </c>
      <c r="C30" s="141">
        <f t="shared" si="0"/>
        <v>8.99</v>
      </c>
      <c r="E30" s="51">
        <v>30</v>
      </c>
      <c r="F30">
        <v>7.0000000000000007E-2</v>
      </c>
      <c r="G30" s="141">
        <f t="shared" si="1"/>
        <v>9.99</v>
      </c>
      <c r="I30" s="51">
        <v>30</v>
      </c>
      <c r="J30">
        <v>0.125</v>
      </c>
      <c r="K30" s="141">
        <f t="shared" si="2"/>
        <v>19.989999999999998</v>
      </c>
      <c r="M30" s="51">
        <v>30</v>
      </c>
      <c r="N30">
        <v>29</v>
      </c>
    </row>
    <row r="31" spans="1:14">
      <c r="A31" s="51">
        <v>31</v>
      </c>
      <c r="B31" s="51">
        <v>4.4999999999999998E-2</v>
      </c>
      <c r="C31" s="141">
        <f t="shared" si="0"/>
        <v>8.99</v>
      </c>
      <c r="E31" s="51">
        <v>31</v>
      </c>
      <c r="F31">
        <v>7.0000000000000007E-2</v>
      </c>
      <c r="G31" s="141">
        <f t="shared" si="1"/>
        <v>9.99</v>
      </c>
      <c r="I31" s="51">
        <v>31</v>
      </c>
      <c r="J31">
        <v>0.125</v>
      </c>
      <c r="K31" s="141">
        <f t="shared" si="2"/>
        <v>19.989999999999998</v>
      </c>
      <c r="M31" s="51">
        <v>31</v>
      </c>
      <c r="N31">
        <v>29</v>
      </c>
    </row>
    <row r="32" spans="1:14">
      <c r="A32" s="51">
        <v>32</v>
      </c>
      <c r="B32" s="51">
        <v>4.4999999999999998E-2</v>
      </c>
      <c r="C32" s="141">
        <f t="shared" si="0"/>
        <v>8.99</v>
      </c>
      <c r="E32" s="51">
        <v>32</v>
      </c>
      <c r="F32">
        <v>7.0000000000000007E-2</v>
      </c>
      <c r="G32" s="141">
        <f t="shared" si="1"/>
        <v>9.99</v>
      </c>
      <c r="I32" s="51">
        <v>32</v>
      </c>
      <c r="J32">
        <v>0.125</v>
      </c>
      <c r="K32" s="141">
        <f t="shared" si="2"/>
        <v>19.989999999999998</v>
      </c>
      <c r="M32" s="51">
        <v>32</v>
      </c>
      <c r="N32">
        <v>29</v>
      </c>
    </row>
    <row r="33" spans="1:14">
      <c r="A33" s="51">
        <v>33</v>
      </c>
      <c r="B33" s="51">
        <v>4.4999999999999998E-2</v>
      </c>
      <c r="C33" s="141">
        <f t="shared" si="0"/>
        <v>8.99</v>
      </c>
      <c r="E33" s="51">
        <v>33</v>
      </c>
      <c r="F33">
        <v>7.0000000000000007E-2</v>
      </c>
      <c r="G33" s="141">
        <f t="shared" si="1"/>
        <v>9.99</v>
      </c>
      <c r="I33" s="51">
        <v>33</v>
      </c>
      <c r="J33">
        <v>0.125</v>
      </c>
      <c r="K33" s="141">
        <f t="shared" si="2"/>
        <v>19.989999999999998</v>
      </c>
      <c r="M33" s="51">
        <v>33</v>
      </c>
      <c r="N33">
        <v>29</v>
      </c>
    </row>
    <row r="34" spans="1:14">
      <c r="A34" s="51">
        <v>34</v>
      </c>
      <c r="B34" s="51">
        <v>4.4999999999999998E-2</v>
      </c>
      <c r="C34" s="141">
        <f t="shared" si="0"/>
        <v>8.99</v>
      </c>
      <c r="E34" s="51">
        <v>34</v>
      </c>
      <c r="F34">
        <v>7.0000000000000007E-2</v>
      </c>
      <c r="G34" s="141">
        <f t="shared" si="1"/>
        <v>9.99</v>
      </c>
      <c r="I34" s="51">
        <v>34</v>
      </c>
      <c r="J34">
        <v>0.125</v>
      </c>
      <c r="K34" s="141">
        <f t="shared" si="2"/>
        <v>19.989999999999998</v>
      </c>
      <c r="M34" s="51">
        <v>34</v>
      </c>
      <c r="N34">
        <v>29</v>
      </c>
    </row>
    <row r="35" spans="1:14">
      <c r="A35" s="51">
        <v>35</v>
      </c>
      <c r="B35" s="51">
        <v>4.4999999999999998E-2</v>
      </c>
      <c r="C35" s="141">
        <f t="shared" si="0"/>
        <v>8.99</v>
      </c>
      <c r="E35" s="51">
        <v>35</v>
      </c>
      <c r="F35">
        <v>7.0000000000000007E-2</v>
      </c>
      <c r="G35" s="141">
        <f t="shared" si="1"/>
        <v>9.99</v>
      </c>
      <c r="I35" s="51">
        <v>35</v>
      </c>
      <c r="J35">
        <v>0.125</v>
      </c>
      <c r="K35" s="141">
        <f t="shared" si="2"/>
        <v>19.989999999999998</v>
      </c>
      <c r="M35" s="51">
        <v>35</v>
      </c>
      <c r="N35">
        <v>29</v>
      </c>
    </row>
    <row r="36" spans="1:14">
      <c r="A36" s="51">
        <v>36</v>
      </c>
      <c r="B36" s="51">
        <v>4.4999999999999998E-2</v>
      </c>
      <c r="C36" s="141">
        <f t="shared" si="0"/>
        <v>8.99</v>
      </c>
      <c r="E36" s="51">
        <v>36</v>
      </c>
      <c r="F36">
        <v>7.0000000000000007E-2</v>
      </c>
      <c r="G36" s="141">
        <f t="shared" si="1"/>
        <v>9.99</v>
      </c>
      <c r="I36" s="51">
        <v>36</v>
      </c>
      <c r="J36">
        <v>0.125</v>
      </c>
      <c r="K36" s="141">
        <f t="shared" si="2"/>
        <v>19.989999999999998</v>
      </c>
      <c r="M36" s="51">
        <v>36</v>
      </c>
      <c r="N36">
        <v>29</v>
      </c>
    </row>
    <row r="37" spans="1:14">
      <c r="A37" s="51">
        <v>37</v>
      </c>
      <c r="B37" s="51">
        <v>4.4999999999999998E-2</v>
      </c>
      <c r="C37" s="141">
        <f t="shared" si="0"/>
        <v>8.99</v>
      </c>
      <c r="E37" s="51">
        <v>37</v>
      </c>
      <c r="F37">
        <v>7.0000000000000007E-2</v>
      </c>
      <c r="G37" s="141">
        <f t="shared" si="1"/>
        <v>9.99</v>
      </c>
      <c r="I37" s="51">
        <v>37</v>
      </c>
      <c r="J37">
        <v>0.125</v>
      </c>
      <c r="K37" s="141">
        <f t="shared" si="2"/>
        <v>19.989999999999998</v>
      </c>
      <c r="M37" s="51">
        <v>37</v>
      </c>
      <c r="N37">
        <v>29</v>
      </c>
    </row>
    <row r="38" spans="1:14">
      <c r="A38" s="51">
        <v>38</v>
      </c>
      <c r="B38" s="51">
        <v>4.4999999999999998E-2</v>
      </c>
      <c r="C38" s="141">
        <f t="shared" si="0"/>
        <v>8.99</v>
      </c>
      <c r="E38" s="51">
        <v>38</v>
      </c>
      <c r="F38">
        <v>7.0000000000000007E-2</v>
      </c>
      <c r="G38" s="141">
        <f t="shared" si="1"/>
        <v>9.99</v>
      </c>
      <c r="I38" s="51">
        <v>38</v>
      </c>
      <c r="J38">
        <v>0.125</v>
      </c>
      <c r="K38" s="141">
        <f t="shared" si="2"/>
        <v>19.989999999999998</v>
      </c>
      <c r="M38" s="51">
        <v>38</v>
      </c>
      <c r="N38">
        <v>29</v>
      </c>
    </row>
    <row r="39" spans="1:14">
      <c r="A39" s="51">
        <v>39</v>
      </c>
      <c r="B39" s="51">
        <v>4.4999999999999998E-2</v>
      </c>
      <c r="C39" s="141">
        <f t="shared" si="0"/>
        <v>8.99</v>
      </c>
      <c r="E39" s="51">
        <v>39</v>
      </c>
      <c r="F39">
        <v>7.0000000000000007E-2</v>
      </c>
      <c r="G39" s="141">
        <f t="shared" si="1"/>
        <v>9.99</v>
      </c>
      <c r="I39" s="51">
        <v>39</v>
      </c>
      <c r="J39">
        <v>0.125</v>
      </c>
      <c r="K39" s="141">
        <f t="shared" si="2"/>
        <v>19.989999999999998</v>
      </c>
      <c r="M39" s="51">
        <v>39</v>
      </c>
      <c r="N39">
        <v>29</v>
      </c>
    </row>
    <row r="40" spans="1:14">
      <c r="A40" s="51">
        <v>40</v>
      </c>
      <c r="B40" s="51">
        <v>4.4999999999999998E-2</v>
      </c>
      <c r="C40" s="141">
        <f t="shared" si="0"/>
        <v>8.99</v>
      </c>
      <c r="E40" s="51">
        <v>40</v>
      </c>
      <c r="F40">
        <v>7.0000000000000007E-2</v>
      </c>
      <c r="G40" s="141">
        <f t="shared" si="1"/>
        <v>9.99</v>
      </c>
      <c r="I40" s="51">
        <v>40</v>
      </c>
      <c r="J40">
        <v>0.125</v>
      </c>
      <c r="K40" s="141">
        <f t="shared" si="2"/>
        <v>19.989999999999998</v>
      </c>
      <c r="M40" s="51">
        <v>40</v>
      </c>
      <c r="N40">
        <v>49</v>
      </c>
    </row>
    <row r="41" spans="1:14">
      <c r="A41" s="51">
        <v>41</v>
      </c>
      <c r="B41" s="51">
        <v>4.4999999999999998E-2</v>
      </c>
      <c r="C41" s="141">
        <f t="shared" si="0"/>
        <v>8.99</v>
      </c>
      <c r="E41" s="51">
        <v>41</v>
      </c>
      <c r="F41">
        <v>7.0000000000000007E-2</v>
      </c>
      <c r="G41" s="141">
        <f t="shared" si="1"/>
        <v>9.99</v>
      </c>
      <c r="I41" s="51">
        <v>41</v>
      </c>
      <c r="J41">
        <v>0.125</v>
      </c>
      <c r="K41" s="141">
        <f t="shared" si="2"/>
        <v>19.989999999999998</v>
      </c>
      <c r="M41" s="51">
        <v>41</v>
      </c>
      <c r="N41">
        <v>49</v>
      </c>
    </row>
    <row r="42" spans="1:14">
      <c r="A42" s="51">
        <v>42</v>
      </c>
      <c r="B42" s="51">
        <v>4.4999999999999998E-2</v>
      </c>
      <c r="C42" s="141">
        <f t="shared" si="0"/>
        <v>8.99</v>
      </c>
      <c r="E42" s="51">
        <v>42</v>
      </c>
      <c r="F42">
        <v>7.0000000000000007E-2</v>
      </c>
      <c r="G42" s="141">
        <f t="shared" si="1"/>
        <v>9.99</v>
      </c>
      <c r="I42" s="51">
        <v>42</v>
      </c>
      <c r="J42">
        <v>0.125</v>
      </c>
      <c r="K42" s="141">
        <f t="shared" si="2"/>
        <v>19.989999999999998</v>
      </c>
      <c r="M42" s="51">
        <v>42</v>
      </c>
      <c r="N42">
        <v>49</v>
      </c>
    </row>
    <row r="43" spans="1:14">
      <c r="A43" s="51">
        <v>43</v>
      </c>
      <c r="B43" s="51">
        <v>4.4999999999999998E-2</v>
      </c>
      <c r="C43" s="141">
        <f t="shared" si="0"/>
        <v>8.99</v>
      </c>
      <c r="E43" s="51">
        <v>43</v>
      </c>
      <c r="F43">
        <v>7.0000000000000007E-2</v>
      </c>
      <c r="G43" s="141">
        <f t="shared" si="1"/>
        <v>9.99</v>
      </c>
      <c r="I43" s="51">
        <v>43</v>
      </c>
      <c r="J43">
        <v>0.125</v>
      </c>
      <c r="K43" s="141">
        <f t="shared" si="2"/>
        <v>19.989999999999998</v>
      </c>
      <c r="M43" s="51">
        <v>43</v>
      </c>
      <c r="N43">
        <v>49</v>
      </c>
    </row>
    <row r="44" spans="1:14">
      <c r="A44" s="51">
        <v>44</v>
      </c>
      <c r="B44" s="51">
        <v>4.4999999999999998E-2</v>
      </c>
      <c r="C44" s="141">
        <f t="shared" si="0"/>
        <v>8.99</v>
      </c>
      <c r="E44" s="51">
        <v>44</v>
      </c>
      <c r="F44">
        <v>7.0000000000000007E-2</v>
      </c>
      <c r="G44" s="141">
        <f t="shared" si="1"/>
        <v>9.99</v>
      </c>
      <c r="I44" s="51">
        <v>44</v>
      </c>
      <c r="J44">
        <v>0.125</v>
      </c>
      <c r="K44" s="141">
        <f t="shared" si="2"/>
        <v>19.989999999999998</v>
      </c>
      <c r="M44" s="51">
        <v>44</v>
      </c>
      <c r="N44">
        <v>49</v>
      </c>
    </row>
    <row r="45" spans="1:14">
      <c r="A45" s="51">
        <v>45</v>
      </c>
      <c r="B45" s="51">
        <v>4.4999999999999998E-2</v>
      </c>
      <c r="C45" s="141">
        <f t="shared" si="0"/>
        <v>8.99</v>
      </c>
      <c r="E45" s="51">
        <v>45</v>
      </c>
      <c r="F45">
        <v>7.0000000000000007E-2</v>
      </c>
      <c r="G45" s="141">
        <f t="shared" si="1"/>
        <v>9.99</v>
      </c>
      <c r="I45" s="51">
        <v>45</v>
      </c>
      <c r="J45">
        <v>0.125</v>
      </c>
      <c r="K45" s="141">
        <f t="shared" si="2"/>
        <v>19.989999999999998</v>
      </c>
      <c r="M45" s="51">
        <v>45</v>
      </c>
      <c r="N45">
        <v>49</v>
      </c>
    </row>
    <row r="46" spans="1:14">
      <c r="A46" s="51">
        <v>46</v>
      </c>
      <c r="B46" s="51">
        <v>4.4999999999999998E-2</v>
      </c>
      <c r="C46" s="141">
        <f t="shared" si="0"/>
        <v>8.99</v>
      </c>
      <c r="E46" s="51">
        <v>46</v>
      </c>
      <c r="F46">
        <v>7.0000000000000007E-2</v>
      </c>
      <c r="G46" s="141">
        <f t="shared" si="1"/>
        <v>9.99</v>
      </c>
      <c r="I46" s="51">
        <v>46</v>
      </c>
      <c r="J46">
        <v>0.125</v>
      </c>
      <c r="K46" s="141">
        <f t="shared" si="2"/>
        <v>19.989999999999998</v>
      </c>
      <c r="M46" s="51">
        <v>46</v>
      </c>
      <c r="N46">
        <v>49</v>
      </c>
    </row>
    <row r="47" spans="1:14">
      <c r="A47" s="51">
        <v>47</v>
      </c>
      <c r="B47" s="51">
        <v>4.4999999999999998E-2</v>
      </c>
      <c r="C47" s="141">
        <f t="shared" si="0"/>
        <v>8.99</v>
      </c>
      <c r="E47" s="51">
        <v>47</v>
      </c>
      <c r="F47">
        <v>7.0000000000000007E-2</v>
      </c>
      <c r="G47" s="141">
        <f t="shared" si="1"/>
        <v>9.99</v>
      </c>
      <c r="I47" s="51">
        <v>47</v>
      </c>
      <c r="J47">
        <v>0.125</v>
      </c>
      <c r="K47" s="141">
        <f t="shared" si="2"/>
        <v>19.989999999999998</v>
      </c>
      <c r="M47" s="51">
        <v>47</v>
      </c>
      <c r="N47">
        <v>49</v>
      </c>
    </row>
    <row r="48" spans="1:14">
      <c r="A48" s="51">
        <v>48</v>
      </c>
      <c r="B48" s="51">
        <v>4.4999999999999998E-2</v>
      </c>
      <c r="C48" s="141">
        <f t="shared" si="0"/>
        <v>8.99</v>
      </c>
      <c r="E48" s="51">
        <v>48</v>
      </c>
      <c r="F48">
        <v>7.0000000000000007E-2</v>
      </c>
      <c r="G48" s="141">
        <f t="shared" si="1"/>
        <v>9.99</v>
      </c>
      <c r="I48" s="51">
        <v>48</v>
      </c>
      <c r="J48">
        <v>0.125</v>
      </c>
      <c r="K48" s="141">
        <f t="shared" si="2"/>
        <v>19.989999999999998</v>
      </c>
      <c r="M48" s="51">
        <v>48</v>
      </c>
      <c r="N48">
        <v>49</v>
      </c>
    </row>
    <row r="49" spans="1:14">
      <c r="A49" s="51">
        <v>49</v>
      </c>
      <c r="B49" s="51">
        <v>4.4999999999999998E-2</v>
      </c>
      <c r="C49" s="141">
        <f t="shared" si="0"/>
        <v>8.99</v>
      </c>
      <c r="E49" s="51">
        <v>49</v>
      </c>
      <c r="F49">
        <v>7.0000000000000007E-2</v>
      </c>
      <c r="G49" s="141">
        <f t="shared" si="1"/>
        <v>9.99</v>
      </c>
      <c r="I49" s="51">
        <v>49</v>
      </c>
      <c r="J49">
        <v>0.125</v>
      </c>
      <c r="K49" s="141">
        <f t="shared" si="2"/>
        <v>19.989999999999998</v>
      </c>
      <c r="M49" s="51">
        <v>49</v>
      </c>
      <c r="N49">
        <v>49</v>
      </c>
    </row>
    <row r="50" spans="1:14">
      <c r="A50" s="51">
        <v>50</v>
      </c>
      <c r="B50" s="51">
        <v>4.4999999999999998E-2</v>
      </c>
      <c r="C50" s="141">
        <f t="shared" si="0"/>
        <v>8.99</v>
      </c>
      <c r="E50" s="51">
        <v>50</v>
      </c>
      <c r="F50">
        <v>7.0000000000000007E-2</v>
      </c>
      <c r="G50" s="141">
        <f t="shared" si="1"/>
        <v>9.99</v>
      </c>
      <c r="I50" s="51">
        <v>50</v>
      </c>
      <c r="J50">
        <v>0.125</v>
      </c>
      <c r="K50" s="141">
        <f t="shared" si="2"/>
        <v>19.989999999999998</v>
      </c>
      <c r="M50" s="51">
        <v>50</v>
      </c>
      <c r="N50">
        <v>49</v>
      </c>
    </row>
    <row r="51" spans="1:14">
      <c r="A51" s="51">
        <v>51</v>
      </c>
      <c r="B51" s="51">
        <v>4.4999999999999998E-2</v>
      </c>
      <c r="C51" s="141">
        <f t="shared" si="0"/>
        <v>8.99</v>
      </c>
      <c r="E51" s="51">
        <v>51</v>
      </c>
      <c r="F51">
        <v>7.0000000000000007E-2</v>
      </c>
      <c r="G51" s="141">
        <f t="shared" si="1"/>
        <v>9.99</v>
      </c>
      <c r="I51" s="51">
        <v>51</v>
      </c>
      <c r="J51">
        <v>0.125</v>
      </c>
      <c r="K51" s="141">
        <f t="shared" si="2"/>
        <v>19.989999999999998</v>
      </c>
      <c r="M51" s="51">
        <v>51</v>
      </c>
      <c r="N51">
        <v>49</v>
      </c>
    </row>
    <row r="52" spans="1:14">
      <c r="A52" s="51">
        <v>52</v>
      </c>
      <c r="B52" s="51">
        <v>4.4999999999999998E-2</v>
      </c>
      <c r="C52" s="141">
        <f t="shared" si="0"/>
        <v>8.99</v>
      </c>
      <c r="E52" s="51">
        <v>52</v>
      </c>
      <c r="F52">
        <v>7.0000000000000007E-2</v>
      </c>
      <c r="G52" s="141">
        <f t="shared" si="1"/>
        <v>9.99</v>
      </c>
      <c r="I52" s="51">
        <v>52</v>
      </c>
      <c r="J52">
        <v>0.125</v>
      </c>
      <c r="K52" s="141">
        <f t="shared" si="2"/>
        <v>19.989999999999998</v>
      </c>
      <c r="M52" s="51">
        <v>52</v>
      </c>
      <c r="N52">
        <v>49</v>
      </c>
    </row>
    <row r="53" spans="1:14">
      <c r="A53" s="51">
        <v>53</v>
      </c>
      <c r="B53" s="51">
        <v>4.4999999999999998E-2</v>
      </c>
      <c r="C53" s="141">
        <f t="shared" si="0"/>
        <v>8.99</v>
      </c>
      <c r="E53" s="51">
        <v>53</v>
      </c>
      <c r="F53">
        <v>7.0000000000000007E-2</v>
      </c>
      <c r="G53" s="141">
        <f t="shared" si="1"/>
        <v>9.99</v>
      </c>
      <c r="I53" s="51">
        <v>53</v>
      </c>
      <c r="J53">
        <v>0.125</v>
      </c>
      <c r="K53" s="141">
        <f t="shared" si="2"/>
        <v>19.989999999999998</v>
      </c>
      <c r="M53" s="51">
        <v>53</v>
      </c>
      <c r="N53">
        <v>49</v>
      </c>
    </row>
    <row r="54" spans="1:14">
      <c r="A54" s="51">
        <v>54</v>
      </c>
      <c r="B54" s="51">
        <v>4.4999999999999998E-2</v>
      </c>
      <c r="C54" s="141">
        <f t="shared" si="0"/>
        <v>8.99</v>
      </c>
      <c r="E54" s="51">
        <v>54</v>
      </c>
      <c r="F54">
        <v>7.0000000000000007E-2</v>
      </c>
      <c r="G54" s="141">
        <f t="shared" si="1"/>
        <v>9.99</v>
      </c>
      <c r="I54" s="51">
        <v>54</v>
      </c>
      <c r="J54">
        <v>0.125</v>
      </c>
      <c r="K54" s="141">
        <f t="shared" si="2"/>
        <v>19.989999999999998</v>
      </c>
      <c r="M54" s="51">
        <v>54</v>
      </c>
      <c r="N54">
        <v>49</v>
      </c>
    </row>
    <row r="55" spans="1:14">
      <c r="A55" s="51">
        <v>55</v>
      </c>
      <c r="B55" s="51">
        <v>4.4999999999999998E-2</v>
      </c>
      <c r="C55" s="141">
        <f t="shared" si="0"/>
        <v>8.99</v>
      </c>
      <c r="E55" s="51">
        <v>55</v>
      </c>
      <c r="F55">
        <v>7.0000000000000007E-2</v>
      </c>
      <c r="G55" s="141">
        <f t="shared" si="1"/>
        <v>9.99</v>
      </c>
      <c r="I55" s="51">
        <v>55</v>
      </c>
      <c r="J55">
        <v>0.125</v>
      </c>
      <c r="K55" s="141">
        <f t="shared" si="2"/>
        <v>19.989999999999998</v>
      </c>
      <c r="M55" s="51">
        <v>55</v>
      </c>
      <c r="N55">
        <v>49</v>
      </c>
    </row>
    <row r="56" spans="1:14">
      <c r="A56" s="51">
        <v>56</v>
      </c>
      <c r="B56" s="51">
        <v>4.4999999999999998E-2</v>
      </c>
      <c r="C56" s="141">
        <f t="shared" si="0"/>
        <v>8.99</v>
      </c>
      <c r="E56" s="51">
        <v>56</v>
      </c>
      <c r="F56">
        <v>7.0000000000000007E-2</v>
      </c>
      <c r="G56" s="141">
        <f t="shared" si="1"/>
        <v>9.99</v>
      </c>
      <c r="I56" s="51">
        <v>56</v>
      </c>
      <c r="J56">
        <v>0.125</v>
      </c>
      <c r="K56" s="141">
        <f t="shared" si="2"/>
        <v>19.989999999999998</v>
      </c>
      <c r="M56" s="51">
        <v>56</v>
      </c>
      <c r="N56">
        <v>49</v>
      </c>
    </row>
    <row r="57" spans="1:14">
      <c r="A57" s="51">
        <v>57</v>
      </c>
      <c r="B57" s="51">
        <v>4.4999999999999998E-2</v>
      </c>
      <c r="C57" s="141">
        <f t="shared" si="0"/>
        <v>8.99</v>
      </c>
      <c r="E57" s="51">
        <v>57</v>
      </c>
      <c r="F57">
        <v>7.0000000000000007E-2</v>
      </c>
      <c r="G57" s="141">
        <f t="shared" si="1"/>
        <v>9.99</v>
      </c>
      <c r="I57" s="51">
        <v>57</v>
      </c>
      <c r="J57">
        <v>0.125</v>
      </c>
      <c r="K57" s="141">
        <f t="shared" si="2"/>
        <v>19.989999999999998</v>
      </c>
      <c r="M57" s="51">
        <v>57</v>
      </c>
      <c r="N57">
        <v>49</v>
      </c>
    </row>
    <row r="58" spans="1:14">
      <c r="A58" s="51">
        <v>58</v>
      </c>
      <c r="B58" s="51">
        <v>4.4999999999999998E-2</v>
      </c>
      <c r="C58" s="141">
        <f t="shared" si="0"/>
        <v>8.99</v>
      </c>
      <c r="E58" s="51">
        <v>58</v>
      </c>
      <c r="F58">
        <v>7.0000000000000007E-2</v>
      </c>
      <c r="G58" s="141">
        <f t="shared" si="1"/>
        <v>9.99</v>
      </c>
      <c r="I58" s="51">
        <v>58</v>
      </c>
      <c r="J58">
        <v>0.125</v>
      </c>
      <c r="K58" s="141">
        <f t="shared" si="2"/>
        <v>19.989999999999998</v>
      </c>
      <c r="M58" s="51">
        <v>58</v>
      </c>
      <c r="N58">
        <v>49</v>
      </c>
    </row>
    <row r="59" spans="1:14">
      <c r="A59" s="51">
        <v>59</v>
      </c>
      <c r="B59" s="51">
        <v>4.4999999999999998E-2</v>
      </c>
      <c r="C59" s="141">
        <f t="shared" si="0"/>
        <v>8.99</v>
      </c>
      <c r="E59" s="51">
        <v>59</v>
      </c>
      <c r="F59">
        <v>7.0000000000000007E-2</v>
      </c>
      <c r="G59" s="141">
        <f t="shared" si="1"/>
        <v>9.99</v>
      </c>
      <c r="I59" s="51">
        <v>59</v>
      </c>
      <c r="J59">
        <v>0.125</v>
      </c>
      <c r="K59" s="141">
        <f t="shared" si="2"/>
        <v>19.989999999999998</v>
      </c>
      <c r="M59" s="51">
        <v>59</v>
      </c>
      <c r="N59">
        <v>49</v>
      </c>
    </row>
    <row r="60" spans="1:14">
      <c r="A60" s="51">
        <v>60</v>
      </c>
      <c r="B60" s="51">
        <v>4.4999999999999998E-2</v>
      </c>
      <c r="C60" s="141">
        <f t="shared" si="0"/>
        <v>8.99</v>
      </c>
      <c r="E60" s="51">
        <v>60</v>
      </c>
      <c r="F60">
        <v>7.0000000000000007E-2</v>
      </c>
      <c r="G60" s="141">
        <f t="shared" si="1"/>
        <v>9.99</v>
      </c>
      <c r="I60" s="51">
        <v>60</v>
      </c>
      <c r="J60">
        <v>0.125</v>
      </c>
      <c r="K60" s="141">
        <f t="shared" si="2"/>
        <v>19.989999999999998</v>
      </c>
      <c r="M60" s="51">
        <v>60</v>
      </c>
      <c r="N60">
        <v>69</v>
      </c>
    </row>
    <row r="61" spans="1:14">
      <c r="A61" s="51">
        <v>61</v>
      </c>
      <c r="B61" s="51">
        <v>4.4999999999999998E-2</v>
      </c>
      <c r="C61" s="141">
        <f t="shared" si="0"/>
        <v>8.99</v>
      </c>
      <c r="E61" s="51">
        <v>61</v>
      </c>
      <c r="F61">
        <v>7.0000000000000007E-2</v>
      </c>
      <c r="G61" s="141">
        <f t="shared" si="1"/>
        <v>9.99</v>
      </c>
      <c r="I61" s="51">
        <v>61</v>
      </c>
      <c r="J61">
        <v>0.125</v>
      </c>
      <c r="K61" s="141">
        <f t="shared" si="2"/>
        <v>19.989999999999998</v>
      </c>
      <c r="M61" s="51">
        <v>61</v>
      </c>
      <c r="N61">
        <v>69</v>
      </c>
    </row>
    <row r="62" spans="1:14">
      <c r="A62" s="51">
        <v>62</v>
      </c>
      <c r="B62" s="51">
        <v>4.4999999999999998E-2</v>
      </c>
      <c r="C62" s="141">
        <f t="shared" si="0"/>
        <v>8.99</v>
      </c>
      <c r="E62" s="51">
        <v>62</v>
      </c>
      <c r="F62">
        <v>7.0000000000000007E-2</v>
      </c>
      <c r="G62" s="141">
        <f t="shared" si="1"/>
        <v>9.99</v>
      </c>
      <c r="I62" s="51">
        <v>62</v>
      </c>
      <c r="J62">
        <v>0.125</v>
      </c>
      <c r="K62" s="141">
        <f t="shared" si="2"/>
        <v>19.989999999999998</v>
      </c>
      <c r="M62" s="51">
        <v>62</v>
      </c>
      <c r="N62">
        <v>69</v>
      </c>
    </row>
    <row r="63" spans="1:14">
      <c r="A63" s="51">
        <v>63</v>
      </c>
      <c r="B63" s="51">
        <v>4.4999999999999998E-2</v>
      </c>
      <c r="C63" s="141">
        <f t="shared" si="0"/>
        <v>8.99</v>
      </c>
      <c r="E63" s="51">
        <v>63</v>
      </c>
      <c r="F63">
        <v>7.0000000000000007E-2</v>
      </c>
      <c r="G63" s="141">
        <f t="shared" si="1"/>
        <v>9.99</v>
      </c>
      <c r="I63" s="51">
        <v>63</v>
      </c>
      <c r="J63">
        <v>0.125</v>
      </c>
      <c r="K63" s="141">
        <f t="shared" si="2"/>
        <v>19.989999999999998</v>
      </c>
      <c r="M63" s="51">
        <v>63</v>
      </c>
      <c r="N63">
        <v>69</v>
      </c>
    </row>
    <row r="64" spans="1:14">
      <c r="A64" s="51">
        <v>64</v>
      </c>
      <c r="B64" s="51">
        <v>4.4999999999999998E-2</v>
      </c>
      <c r="C64" s="141">
        <f t="shared" si="0"/>
        <v>8.99</v>
      </c>
      <c r="E64" s="51">
        <v>64</v>
      </c>
      <c r="F64">
        <v>7.0000000000000007E-2</v>
      </c>
      <c r="G64" s="141">
        <f t="shared" si="1"/>
        <v>9.99</v>
      </c>
      <c r="I64" s="51">
        <v>64</v>
      </c>
      <c r="J64">
        <v>0.125</v>
      </c>
      <c r="K64" s="141">
        <f t="shared" si="2"/>
        <v>19.989999999999998</v>
      </c>
      <c r="M64" s="51">
        <v>64</v>
      </c>
      <c r="N64">
        <v>69</v>
      </c>
    </row>
    <row r="65" spans="1:14">
      <c r="A65" s="51">
        <v>65</v>
      </c>
      <c r="B65" s="51">
        <v>4.4999999999999998E-2</v>
      </c>
      <c r="C65" s="141">
        <f t="shared" si="0"/>
        <v>8.99</v>
      </c>
      <c r="E65" s="51">
        <v>65</v>
      </c>
      <c r="F65">
        <v>7.0000000000000007E-2</v>
      </c>
      <c r="G65" s="141">
        <f t="shared" si="1"/>
        <v>9.99</v>
      </c>
      <c r="I65" s="51">
        <v>65</v>
      </c>
      <c r="J65">
        <v>0.125</v>
      </c>
      <c r="K65" s="141">
        <f t="shared" si="2"/>
        <v>19.989999999999998</v>
      </c>
      <c r="M65" s="51">
        <v>65</v>
      </c>
      <c r="N65">
        <v>69</v>
      </c>
    </row>
    <row r="66" spans="1:14">
      <c r="A66" s="51">
        <v>66</v>
      </c>
      <c r="B66" s="51">
        <v>4.4999999999999998E-2</v>
      </c>
      <c r="C66" s="141">
        <f t="shared" ref="C66:C129" si="3">MAX(A66*B66, 8.99)</f>
        <v>8.99</v>
      </c>
      <c r="E66" s="51">
        <v>66</v>
      </c>
      <c r="F66">
        <v>7.0000000000000007E-2</v>
      </c>
      <c r="G66" s="141">
        <f t="shared" ref="G66:G129" si="4">MAX(E66*F66, 9.99)</f>
        <v>9.99</v>
      </c>
      <c r="I66" s="51">
        <v>66</v>
      </c>
      <c r="J66">
        <v>0.125</v>
      </c>
      <c r="K66" s="141">
        <f t="shared" ref="K66:K129" si="5">MAX(I66*J66, 19.99)</f>
        <v>19.989999999999998</v>
      </c>
      <c r="M66" s="51">
        <v>66</v>
      </c>
      <c r="N66">
        <v>69</v>
      </c>
    </row>
    <row r="67" spans="1:14">
      <c r="A67" s="51">
        <v>67</v>
      </c>
      <c r="B67" s="51">
        <v>4.4999999999999998E-2</v>
      </c>
      <c r="C67" s="141">
        <f t="shared" si="3"/>
        <v>8.99</v>
      </c>
      <c r="E67" s="51">
        <v>67</v>
      </c>
      <c r="F67">
        <v>7.0000000000000007E-2</v>
      </c>
      <c r="G67" s="141">
        <f t="shared" si="4"/>
        <v>9.99</v>
      </c>
      <c r="I67" s="51">
        <v>67</v>
      </c>
      <c r="J67">
        <v>0.125</v>
      </c>
      <c r="K67" s="141">
        <f t="shared" si="5"/>
        <v>19.989999999999998</v>
      </c>
      <c r="M67" s="51">
        <v>67</v>
      </c>
      <c r="N67">
        <v>69</v>
      </c>
    </row>
    <row r="68" spans="1:14">
      <c r="A68" s="51">
        <v>68</v>
      </c>
      <c r="B68" s="51">
        <v>4.4999999999999998E-2</v>
      </c>
      <c r="C68" s="141">
        <f t="shared" si="3"/>
        <v>8.99</v>
      </c>
      <c r="E68" s="51">
        <v>68</v>
      </c>
      <c r="F68">
        <v>7.0000000000000007E-2</v>
      </c>
      <c r="G68" s="141">
        <f t="shared" si="4"/>
        <v>9.99</v>
      </c>
      <c r="I68" s="51">
        <v>68</v>
      </c>
      <c r="J68">
        <v>0.125</v>
      </c>
      <c r="K68" s="141">
        <f t="shared" si="5"/>
        <v>19.989999999999998</v>
      </c>
      <c r="M68" s="51">
        <v>68</v>
      </c>
      <c r="N68">
        <v>69</v>
      </c>
    </row>
    <row r="69" spans="1:14">
      <c r="A69" s="51">
        <v>69</v>
      </c>
      <c r="B69" s="51">
        <v>4.4999999999999998E-2</v>
      </c>
      <c r="C69" s="141">
        <f t="shared" si="3"/>
        <v>8.99</v>
      </c>
      <c r="E69" s="51">
        <v>69</v>
      </c>
      <c r="F69">
        <v>7.0000000000000007E-2</v>
      </c>
      <c r="G69" s="141">
        <f t="shared" si="4"/>
        <v>9.99</v>
      </c>
      <c r="I69" s="51">
        <v>69</v>
      </c>
      <c r="J69">
        <v>0.125</v>
      </c>
      <c r="K69" s="141">
        <f t="shared" si="5"/>
        <v>19.989999999999998</v>
      </c>
      <c r="M69" s="51">
        <v>69</v>
      </c>
      <c r="N69">
        <v>69</v>
      </c>
    </row>
    <row r="70" spans="1:14">
      <c r="A70" s="51">
        <v>70</v>
      </c>
      <c r="B70" s="51">
        <v>4.4999999999999998E-2</v>
      </c>
      <c r="C70" s="141">
        <f t="shared" si="3"/>
        <v>8.99</v>
      </c>
      <c r="E70" s="51">
        <v>70</v>
      </c>
      <c r="F70">
        <v>7.0000000000000007E-2</v>
      </c>
      <c r="G70" s="141">
        <f t="shared" si="4"/>
        <v>9.99</v>
      </c>
      <c r="I70" s="51">
        <v>70</v>
      </c>
      <c r="J70">
        <v>0.125</v>
      </c>
      <c r="K70" s="141">
        <f t="shared" si="5"/>
        <v>19.989999999999998</v>
      </c>
      <c r="M70" s="51">
        <v>70</v>
      </c>
      <c r="N70">
        <v>89</v>
      </c>
    </row>
    <row r="71" spans="1:14">
      <c r="A71" s="51">
        <v>71</v>
      </c>
      <c r="B71" s="51">
        <v>4.4999999999999998E-2</v>
      </c>
      <c r="C71" s="141">
        <f t="shared" si="3"/>
        <v>8.99</v>
      </c>
      <c r="E71" s="51">
        <v>71</v>
      </c>
      <c r="F71">
        <v>7.0000000000000007E-2</v>
      </c>
      <c r="G71" s="141">
        <f t="shared" si="4"/>
        <v>9.99</v>
      </c>
      <c r="I71" s="51">
        <v>71</v>
      </c>
      <c r="J71">
        <v>0.125</v>
      </c>
      <c r="K71" s="141">
        <f t="shared" si="5"/>
        <v>19.989999999999998</v>
      </c>
      <c r="M71" s="51">
        <v>71</v>
      </c>
      <c r="N71">
        <v>89</v>
      </c>
    </row>
    <row r="72" spans="1:14">
      <c r="A72" s="51">
        <v>72</v>
      </c>
      <c r="B72" s="51">
        <v>4.4999999999999998E-2</v>
      </c>
      <c r="C72" s="141">
        <f t="shared" si="3"/>
        <v>8.99</v>
      </c>
      <c r="E72" s="51">
        <v>72</v>
      </c>
      <c r="F72">
        <v>7.0000000000000007E-2</v>
      </c>
      <c r="G72" s="141">
        <f t="shared" si="4"/>
        <v>9.99</v>
      </c>
      <c r="I72" s="51">
        <v>72</v>
      </c>
      <c r="J72">
        <v>0.125</v>
      </c>
      <c r="K72" s="141">
        <f t="shared" si="5"/>
        <v>19.989999999999998</v>
      </c>
      <c r="M72" s="51">
        <v>72</v>
      </c>
      <c r="N72">
        <v>89</v>
      </c>
    </row>
    <row r="73" spans="1:14">
      <c r="A73" s="51">
        <v>73</v>
      </c>
      <c r="B73" s="51">
        <v>4.4999999999999998E-2</v>
      </c>
      <c r="C73" s="141">
        <f t="shared" si="3"/>
        <v>8.99</v>
      </c>
      <c r="E73" s="51">
        <v>73</v>
      </c>
      <c r="F73">
        <v>7.0000000000000007E-2</v>
      </c>
      <c r="G73" s="141">
        <f t="shared" si="4"/>
        <v>9.99</v>
      </c>
      <c r="I73" s="51">
        <v>73</v>
      </c>
      <c r="J73">
        <v>0.125</v>
      </c>
      <c r="K73" s="141">
        <f t="shared" si="5"/>
        <v>19.989999999999998</v>
      </c>
      <c r="M73" s="51">
        <v>73</v>
      </c>
      <c r="N73">
        <v>89</v>
      </c>
    </row>
    <row r="74" spans="1:14">
      <c r="A74" s="51">
        <v>74</v>
      </c>
      <c r="B74" s="51">
        <v>4.4999999999999998E-2</v>
      </c>
      <c r="C74" s="141">
        <f t="shared" si="3"/>
        <v>8.99</v>
      </c>
      <c r="E74" s="51">
        <v>74</v>
      </c>
      <c r="F74">
        <v>7.0000000000000007E-2</v>
      </c>
      <c r="G74" s="141">
        <f t="shared" si="4"/>
        <v>9.99</v>
      </c>
      <c r="I74" s="51">
        <v>74</v>
      </c>
      <c r="J74">
        <v>0.125</v>
      </c>
      <c r="K74" s="141">
        <f t="shared" si="5"/>
        <v>19.989999999999998</v>
      </c>
      <c r="M74" s="51">
        <v>74</v>
      </c>
      <c r="N74">
        <v>89</v>
      </c>
    </row>
    <row r="75" spans="1:14">
      <c r="A75" s="51">
        <v>75</v>
      </c>
      <c r="B75" s="51">
        <v>4.4999999999999998E-2</v>
      </c>
      <c r="C75" s="141">
        <f t="shared" si="3"/>
        <v>8.99</v>
      </c>
      <c r="E75" s="51">
        <v>75</v>
      </c>
      <c r="F75">
        <v>7.0000000000000007E-2</v>
      </c>
      <c r="G75" s="141">
        <f t="shared" si="4"/>
        <v>9.99</v>
      </c>
      <c r="I75" s="51">
        <v>75</v>
      </c>
      <c r="J75">
        <v>0.125</v>
      </c>
      <c r="K75" s="141">
        <f t="shared" si="5"/>
        <v>19.989999999999998</v>
      </c>
      <c r="M75" s="51">
        <v>75</v>
      </c>
      <c r="N75">
        <v>89</v>
      </c>
    </row>
    <row r="76" spans="1:14">
      <c r="A76" s="51">
        <v>76</v>
      </c>
      <c r="B76" s="51">
        <v>4.4999999999999998E-2</v>
      </c>
      <c r="C76" s="141">
        <f t="shared" si="3"/>
        <v>8.99</v>
      </c>
      <c r="E76" s="51">
        <v>76</v>
      </c>
      <c r="F76">
        <v>7.0000000000000007E-2</v>
      </c>
      <c r="G76" s="141">
        <f t="shared" si="4"/>
        <v>9.99</v>
      </c>
      <c r="I76" s="51">
        <v>76</v>
      </c>
      <c r="J76">
        <v>0.125</v>
      </c>
      <c r="K76" s="141">
        <f t="shared" si="5"/>
        <v>19.989999999999998</v>
      </c>
      <c r="M76" s="51">
        <v>76</v>
      </c>
      <c r="N76">
        <v>89</v>
      </c>
    </row>
    <row r="77" spans="1:14">
      <c r="A77" s="51">
        <v>77</v>
      </c>
      <c r="B77" s="51">
        <v>4.4999999999999998E-2</v>
      </c>
      <c r="C77" s="141">
        <f t="shared" si="3"/>
        <v>8.99</v>
      </c>
      <c r="E77" s="51">
        <v>77</v>
      </c>
      <c r="F77">
        <v>7.0000000000000007E-2</v>
      </c>
      <c r="G77" s="141">
        <f t="shared" si="4"/>
        <v>9.99</v>
      </c>
      <c r="I77" s="51">
        <v>77</v>
      </c>
      <c r="J77">
        <v>0.125</v>
      </c>
      <c r="K77" s="141">
        <f t="shared" si="5"/>
        <v>19.989999999999998</v>
      </c>
      <c r="M77" s="51">
        <v>77</v>
      </c>
      <c r="N77">
        <v>89</v>
      </c>
    </row>
    <row r="78" spans="1:14">
      <c r="A78" s="51">
        <v>78</v>
      </c>
      <c r="B78" s="51">
        <v>4.4999999999999998E-2</v>
      </c>
      <c r="C78" s="141">
        <f t="shared" si="3"/>
        <v>8.99</v>
      </c>
      <c r="E78" s="51">
        <v>78</v>
      </c>
      <c r="F78">
        <v>7.0000000000000007E-2</v>
      </c>
      <c r="G78" s="141">
        <f t="shared" si="4"/>
        <v>9.99</v>
      </c>
      <c r="I78" s="51">
        <v>78</v>
      </c>
      <c r="J78">
        <v>0.125</v>
      </c>
      <c r="K78" s="141">
        <f t="shared" si="5"/>
        <v>19.989999999999998</v>
      </c>
      <c r="M78" s="51">
        <v>78</v>
      </c>
      <c r="N78">
        <v>89</v>
      </c>
    </row>
    <row r="79" spans="1:14">
      <c r="A79" s="51">
        <v>79</v>
      </c>
      <c r="B79" s="51">
        <v>4.4999999999999998E-2</v>
      </c>
      <c r="C79" s="141">
        <f t="shared" si="3"/>
        <v>8.99</v>
      </c>
      <c r="E79" s="51">
        <v>79</v>
      </c>
      <c r="F79">
        <v>7.0000000000000007E-2</v>
      </c>
      <c r="G79" s="141">
        <f t="shared" si="4"/>
        <v>9.99</v>
      </c>
      <c r="I79" s="51">
        <v>79</v>
      </c>
      <c r="J79">
        <v>0.125</v>
      </c>
      <c r="K79" s="141">
        <f t="shared" si="5"/>
        <v>19.989999999999998</v>
      </c>
      <c r="M79" s="51">
        <v>79</v>
      </c>
      <c r="N79">
        <v>89</v>
      </c>
    </row>
    <row r="80" spans="1:14">
      <c r="A80" s="51">
        <v>80</v>
      </c>
      <c r="B80" s="51">
        <v>4.4999999999999998E-2</v>
      </c>
      <c r="C80" s="141">
        <f t="shared" si="3"/>
        <v>8.99</v>
      </c>
      <c r="E80" s="51">
        <v>80</v>
      </c>
      <c r="F80">
        <v>7.0000000000000007E-2</v>
      </c>
      <c r="G80" s="141">
        <f t="shared" si="4"/>
        <v>9.99</v>
      </c>
      <c r="I80" s="51">
        <v>80</v>
      </c>
      <c r="J80">
        <v>0.125</v>
      </c>
      <c r="K80" s="141">
        <f t="shared" si="5"/>
        <v>19.989999999999998</v>
      </c>
      <c r="M80" s="51">
        <v>80</v>
      </c>
      <c r="N80">
        <v>89</v>
      </c>
    </row>
    <row r="81" spans="1:14">
      <c r="A81" s="51">
        <v>81</v>
      </c>
      <c r="B81" s="51">
        <v>4.4999999999999998E-2</v>
      </c>
      <c r="C81" s="141">
        <f t="shared" si="3"/>
        <v>8.99</v>
      </c>
      <c r="E81" s="51">
        <v>81</v>
      </c>
      <c r="F81">
        <v>7.0000000000000007E-2</v>
      </c>
      <c r="G81" s="141">
        <f t="shared" si="4"/>
        <v>9.99</v>
      </c>
      <c r="I81" s="51">
        <v>81</v>
      </c>
      <c r="J81">
        <v>0.125</v>
      </c>
      <c r="K81" s="141">
        <f t="shared" si="5"/>
        <v>19.989999999999998</v>
      </c>
      <c r="M81" s="51">
        <v>81</v>
      </c>
      <c r="N81">
        <v>89</v>
      </c>
    </row>
    <row r="82" spans="1:14">
      <c r="A82" s="51">
        <v>82</v>
      </c>
      <c r="B82" s="51">
        <v>4.4999999999999998E-2</v>
      </c>
      <c r="C82" s="141">
        <f t="shared" si="3"/>
        <v>8.99</v>
      </c>
      <c r="E82" s="51">
        <v>82</v>
      </c>
      <c r="F82">
        <v>7.0000000000000007E-2</v>
      </c>
      <c r="G82" s="141">
        <f t="shared" si="4"/>
        <v>9.99</v>
      </c>
      <c r="I82" s="51">
        <v>82</v>
      </c>
      <c r="J82">
        <v>0.125</v>
      </c>
      <c r="K82" s="141">
        <f t="shared" si="5"/>
        <v>19.989999999999998</v>
      </c>
      <c r="M82" s="51">
        <v>82</v>
      </c>
      <c r="N82">
        <v>89</v>
      </c>
    </row>
    <row r="83" spans="1:14">
      <c r="A83" s="51">
        <v>83</v>
      </c>
      <c r="B83" s="51">
        <v>4.4999999999999998E-2</v>
      </c>
      <c r="C83" s="141">
        <f t="shared" si="3"/>
        <v>8.99</v>
      </c>
      <c r="E83" s="51">
        <v>83</v>
      </c>
      <c r="F83">
        <v>7.0000000000000007E-2</v>
      </c>
      <c r="G83" s="141">
        <f t="shared" si="4"/>
        <v>9.99</v>
      </c>
      <c r="I83" s="51">
        <v>83</v>
      </c>
      <c r="J83">
        <v>0.125</v>
      </c>
      <c r="K83" s="141">
        <f t="shared" si="5"/>
        <v>19.989999999999998</v>
      </c>
      <c r="M83" s="51">
        <v>83</v>
      </c>
      <c r="N83">
        <v>89</v>
      </c>
    </row>
    <row r="84" spans="1:14">
      <c r="A84" s="51">
        <v>84</v>
      </c>
      <c r="B84" s="51">
        <v>4.4999999999999998E-2</v>
      </c>
      <c r="C84" s="141">
        <f t="shared" si="3"/>
        <v>8.99</v>
      </c>
      <c r="E84" s="51">
        <v>84</v>
      </c>
      <c r="F84">
        <v>7.0000000000000007E-2</v>
      </c>
      <c r="G84" s="141">
        <f t="shared" si="4"/>
        <v>9.99</v>
      </c>
      <c r="I84" s="51">
        <v>84</v>
      </c>
      <c r="J84">
        <v>0.125</v>
      </c>
      <c r="K84" s="141">
        <f t="shared" si="5"/>
        <v>19.989999999999998</v>
      </c>
      <c r="M84" s="51">
        <v>84</v>
      </c>
      <c r="N84">
        <v>89</v>
      </c>
    </row>
    <row r="85" spans="1:14">
      <c r="A85" s="51">
        <v>85</v>
      </c>
      <c r="B85" s="51">
        <v>4.4999999999999998E-2</v>
      </c>
      <c r="C85" s="141">
        <f t="shared" si="3"/>
        <v>8.99</v>
      </c>
      <c r="E85" s="51">
        <v>85</v>
      </c>
      <c r="F85">
        <v>7.0000000000000007E-2</v>
      </c>
      <c r="G85" s="141">
        <f t="shared" si="4"/>
        <v>9.99</v>
      </c>
      <c r="I85" s="51">
        <v>85</v>
      </c>
      <c r="J85">
        <v>0.125</v>
      </c>
      <c r="K85" s="141">
        <f t="shared" si="5"/>
        <v>19.989999999999998</v>
      </c>
      <c r="M85" s="51">
        <v>85</v>
      </c>
      <c r="N85">
        <v>89</v>
      </c>
    </row>
    <row r="86" spans="1:14">
      <c r="A86" s="51">
        <v>86</v>
      </c>
      <c r="B86" s="51">
        <v>4.4999999999999998E-2</v>
      </c>
      <c r="C86" s="141">
        <f t="shared" si="3"/>
        <v>8.99</v>
      </c>
      <c r="E86" s="51">
        <v>86</v>
      </c>
      <c r="F86">
        <v>7.0000000000000007E-2</v>
      </c>
      <c r="G86" s="141">
        <f t="shared" si="4"/>
        <v>9.99</v>
      </c>
      <c r="I86" s="51">
        <v>86</v>
      </c>
      <c r="J86">
        <v>0.125</v>
      </c>
      <c r="K86" s="141">
        <f t="shared" si="5"/>
        <v>19.989999999999998</v>
      </c>
      <c r="M86" s="51">
        <v>86</v>
      </c>
      <c r="N86">
        <v>89</v>
      </c>
    </row>
    <row r="87" spans="1:14">
      <c r="A87" s="51">
        <v>87</v>
      </c>
      <c r="B87" s="51">
        <v>4.4999999999999998E-2</v>
      </c>
      <c r="C87" s="141">
        <f t="shared" si="3"/>
        <v>8.99</v>
      </c>
      <c r="E87" s="51">
        <v>87</v>
      </c>
      <c r="F87">
        <v>7.0000000000000007E-2</v>
      </c>
      <c r="G87" s="141">
        <f t="shared" si="4"/>
        <v>9.99</v>
      </c>
      <c r="I87" s="51">
        <v>87</v>
      </c>
      <c r="J87">
        <v>0.125</v>
      </c>
      <c r="K87" s="141">
        <f t="shared" si="5"/>
        <v>19.989999999999998</v>
      </c>
      <c r="M87" s="51">
        <v>87</v>
      </c>
      <c r="N87">
        <v>89</v>
      </c>
    </row>
    <row r="88" spans="1:14">
      <c r="A88" s="51">
        <v>88</v>
      </c>
      <c r="B88" s="51">
        <v>4.4999999999999998E-2</v>
      </c>
      <c r="C88" s="141">
        <f t="shared" si="3"/>
        <v>8.99</v>
      </c>
      <c r="E88" s="51">
        <v>88</v>
      </c>
      <c r="F88">
        <v>7.0000000000000007E-2</v>
      </c>
      <c r="G88" s="141">
        <f t="shared" si="4"/>
        <v>9.99</v>
      </c>
      <c r="I88" s="51">
        <v>88</v>
      </c>
      <c r="J88">
        <v>0.125</v>
      </c>
      <c r="K88" s="141">
        <f t="shared" si="5"/>
        <v>19.989999999999998</v>
      </c>
      <c r="M88" s="51">
        <v>88</v>
      </c>
      <c r="N88">
        <v>89</v>
      </c>
    </row>
    <row r="89" spans="1:14">
      <c r="A89" s="51">
        <v>89</v>
      </c>
      <c r="B89" s="51">
        <v>4.4999999999999998E-2</v>
      </c>
      <c r="C89" s="141">
        <f t="shared" si="3"/>
        <v>8.99</v>
      </c>
      <c r="E89" s="51">
        <v>89</v>
      </c>
      <c r="F89">
        <v>7.0000000000000007E-2</v>
      </c>
      <c r="G89" s="141">
        <f t="shared" si="4"/>
        <v>9.99</v>
      </c>
      <c r="I89" s="51">
        <v>89</v>
      </c>
      <c r="J89">
        <v>0.125</v>
      </c>
      <c r="K89" s="141">
        <f t="shared" si="5"/>
        <v>19.989999999999998</v>
      </c>
      <c r="M89" s="51">
        <v>89</v>
      </c>
      <c r="N89">
        <v>89</v>
      </c>
    </row>
    <row r="90" spans="1:14">
      <c r="A90" s="51">
        <v>90</v>
      </c>
      <c r="B90" s="51">
        <v>4.4999999999999998E-2</v>
      </c>
      <c r="C90" s="141">
        <f t="shared" si="3"/>
        <v>8.99</v>
      </c>
      <c r="E90" s="51">
        <v>90</v>
      </c>
      <c r="F90">
        <v>7.0000000000000007E-2</v>
      </c>
      <c r="G90" s="141">
        <f t="shared" si="4"/>
        <v>9.99</v>
      </c>
      <c r="I90" s="51">
        <v>90</v>
      </c>
      <c r="J90">
        <v>0.125</v>
      </c>
      <c r="K90" s="141">
        <f t="shared" si="5"/>
        <v>19.989999999999998</v>
      </c>
      <c r="M90" s="51">
        <v>90</v>
      </c>
      <c r="N90">
        <v>99</v>
      </c>
    </row>
    <row r="91" spans="1:14">
      <c r="A91" s="51">
        <v>91</v>
      </c>
      <c r="B91" s="51">
        <v>4.4999999999999998E-2</v>
      </c>
      <c r="C91" s="141">
        <f t="shared" si="3"/>
        <v>8.99</v>
      </c>
      <c r="E91" s="51">
        <v>91</v>
      </c>
      <c r="F91">
        <v>7.0000000000000007E-2</v>
      </c>
      <c r="G91" s="141">
        <f t="shared" si="4"/>
        <v>9.99</v>
      </c>
      <c r="I91" s="51">
        <v>91</v>
      </c>
      <c r="J91">
        <v>0.125</v>
      </c>
      <c r="K91" s="141">
        <f t="shared" si="5"/>
        <v>19.989999999999998</v>
      </c>
      <c r="M91" s="51">
        <v>91</v>
      </c>
      <c r="N91">
        <v>99</v>
      </c>
    </row>
    <row r="92" spans="1:14">
      <c r="A92" s="51">
        <v>92</v>
      </c>
      <c r="B92" s="51">
        <v>4.4999999999999998E-2</v>
      </c>
      <c r="C92" s="141">
        <f t="shared" si="3"/>
        <v>8.99</v>
      </c>
      <c r="E92" s="51">
        <v>92</v>
      </c>
      <c r="F92">
        <v>7.0000000000000007E-2</v>
      </c>
      <c r="G92" s="141">
        <f t="shared" si="4"/>
        <v>9.99</v>
      </c>
      <c r="I92" s="51">
        <v>92</v>
      </c>
      <c r="J92">
        <v>0.125</v>
      </c>
      <c r="K92" s="141">
        <f t="shared" si="5"/>
        <v>19.989999999999998</v>
      </c>
      <c r="M92" s="51">
        <v>92</v>
      </c>
      <c r="N92">
        <v>99</v>
      </c>
    </row>
    <row r="93" spans="1:14">
      <c r="A93" s="51">
        <v>93</v>
      </c>
      <c r="B93" s="51">
        <v>4.4999999999999998E-2</v>
      </c>
      <c r="C93" s="141">
        <f t="shared" si="3"/>
        <v>8.99</v>
      </c>
      <c r="E93" s="51">
        <v>93</v>
      </c>
      <c r="F93">
        <v>7.0000000000000007E-2</v>
      </c>
      <c r="G93" s="141">
        <f t="shared" si="4"/>
        <v>9.99</v>
      </c>
      <c r="I93" s="51">
        <v>93</v>
      </c>
      <c r="J93">
        <v>0.125</v>
      </c>
      <c r="K93" s="141">
        <f t="shared" si="5"/>
        <v>19.989999999999998</v>
      </c>
      <c r="M93" s="51">
        <v>93</v>
      </c>
      <c r="N93">
        <v>99</v>
      </c>
    </row>
    <row r="94" spans="1:14">
      <c r="A94" s="51">
        <v>94</v>
      </c>
      <c r="B94" s="51">
        <v>4.4999999999999998E-2</v>
      </c>
      <c r="C94" s="141">
        <f t="shared" si="3"/>
        <v>8.99</v>
      </c>
      <c r="E94" s="51">
        <v>94</v>
      </c>
      <c r="F94">
        <v>7.0000000000000007E-2</v>
      </c>
      <c r="G94" s="141">
        <f t="shared" si="4"/>
        <v>9.99</v>
      </c>
      <c r="I94" s="51">
        <v>94</v>
      </c>
      <c r="J94">
        <v>0.125</v>
      </c>
      <c r="K94" s="141">
        <f t="shared" si="5"/>
        <v>19.989999999999998</v>
      </c>
      <c r="M94" s="51">
        <v>94</v>
      </c>
      <c r="N94">
        <v>99</v>
      </c>
    </row>
    <row r="95" spans="1:14">
      <c r="A95" s="51">
        <v>95</v>
      </c>
      <c r="B95" s="51">
        <v>4.4999999999999998E-2</v>
      </c>
      <c r="C95" s="141">
        <f t="shared" si="3"/>
        <v>8.99</v>
      </c>
      <c r="E95" s="51">
        <v>95</v>
      </c>
      <c r="F95">
        <v>7.0000000000000007E-2</v>
      </c>
      <c r="G95" s="141">
        <f t="shared" si="4"/>
        <v>9.99</v>
      </c>
      <c r="I95" s="51">
        <v>95</v>
      </c>
      <c r="J95">
        <v>0.125</v>
      </c>
      <c r="K95" s="141">
        <f t="shared" si="5"/>
        <v>19.989999999999998</v>
      </c>
      <c r="M95" s="51">
        <v>95</v>
      </c>
      <c r="N95">
        <v>99</v>
      </c>
    </row>
    <row r="96" spans="1:14">
      <c r="A96" s="51">
        <v>96</v>
      </c>
      <c r="B96" s="51">
        <v>4.4999999999999998E-2</v>
      </c>
      <c r="C96" s="141">
        <f t="shared" si="3"/>
        <v>8.99</v>
      </c>
      <c r="E96" s="51">
        <v>96</v>
      </c>
      <c r="F96">
        <v>7.0000000000000007E-2</v>
      </c>
      <c r="G96" s="141">
        <f t="shared" si="4"/>
        <v>9.99</v>
      </c>
      <c r="I96" s="51">
        <v>96</v>
      </c>
      <c r="J96">
        <v>0.125</v>
      </c>
      <c r="K96" s="141">
        <f t="shared" si="5"/>
        <v>19.989999999999998</v>
      </c>
      <c r="M96" s="51">
        <v>96</v>
      </c>
      <c r="N96">
        <v>199</v>
      </c>
    </row>
    <row r="97" spans="1:14">
      <c r="A97" s="51">
        <v>97</v>
      </c>
      <c r="B97" s="51">
        <v>4.4999999999999998E-2</v>
      </c>
      <c r="C97" s="141">
        <f t="shared" si="3"/>
        <v>8.99</v>
      </c>
      <c r="E97" s="51">
        <v>97</v>
      </c>
      <c r="F97">
        <v>7.0000000000000007E-2</v>
      </c>
      <c r="G97" s="141">
        <f t="shared" si="4"/>
        <v>9.99</v>
      </c>
      <c r="I97" s="51">
        <v>97</v>
      </c>
      <c r="J97">
        <v>0.125</v>
      </c>
      <c r="K97" s="141">
        <f t="shared" si="5"/>
        <v>19.989999999999998</v>
      </c>
      <c r="M97" s="51">
        <v>97</v>
      </c>
      <c r="N97">
        <v>199</v>
      </c>
    </row>
    <row r="98" spans="1:14">
      <c r="A98" s="51">
        <v>98</v>
      </c>
      <c r="B98" s="51">
        <v>4.4999999999999998E-2</v>
      </c>
      <c r="C98" s="141">
        <f t="shared" si="3"/>
        <v>8.99</v>
      </c>
      <c r="E98" s="51">
        <v>98</v>
      </c>
      <c r="F98">
        <v>7.0000000000000007E-2</v>
      </c>
      <c r="G98" s="141">
        <f t="shared" si="4"/>
        <v>9.99</v>
      </c>
      <c r="I98" s="51">
        <v>98</v>
      </c>
      <c r="J98">
        <v>0.125</v>
      </c>
      <c r="K98" s="141">
        <f t="shared" si="5"/>
        <v>19.989999999999998</v>
      </c>
      <c r="M98" s="51">
        <v>98</v>
      </c>
      <c r="N98">
        <v>199</v>
      </c>
    </row>
    <row r="99" spans="1:14">
      <c r="A99" s="51">
        <v>99</v>
      </c>
      <c r="B99" s="51">
        <v>4.4999999999999998E-2</v>
      </c>
      <c r="C99" s="141">
        <f t="shared" si="3"/>
        <v>8.99</v>
      </c>
      <c r="E99" s="51">
        <v>99</v>
      </c>
      <c r="F99">
        <v>7.0000000000000007E-2</v>
      </c>
      <c r="G99" s="141">
        <f t="shared" si="4"/>
        <v>9.99</v>
      </c>
      <c r="I99" s="51">
        <v>99</v>
      </c>
      <c r="J99">
        <v>0.125</v>
      </c>
      <c r="K99" s="141">
        <f t="shared" si="5"/>
        <v>19.989999999999998</v>
      </c>
      <c r="M99" s="51">
        <v>99</v>
      </c>
      <c r="N99">
        <v>199</v>
      </c>
    </row>
    <row r="100" spans="1:14">
      <c r="A100" s="51">
        <v>100</v>
      </c>
      <c r="B100" s="51">
        <v>4.4999999999999998E-2</v>
      </c>
      <c r="C100" s="141">
        <f t="shared" si="3"/>
        <v>8.99</v>
      </c>
      <c r="E100" s="51">
        <v>100</v>
      </c>
      <c r="F100">
        <v>7.0000000000000007E-2</v>
      </c>
      <c r="G100" s="141">
        <f t="shared" si="4"/>
        <v>9.99</v>
      </c>
      <c r="I100" s="51">
        <v>100</v>
      </c>
      <c r="J100">
        <v>0.125</v>
      </c>
      <c r="K100" s="141">
        <f t="shared" si="5"/>
        <v>19.989999999999998</v>
      </c>
      <c r="M100" s="51">
        <v>100</v>
      </c>
      <c r="N100">
        <v>199</v>
      </c>
    </row>
    <row r="101" spans="1:14">
      <c r="A101" s="51">
        <v>101</v>
      </c>
      <c r="B101" s="51">
        <v>4.4999999999999998E-2</v>
      </c>
      <c r="C101" s="141">
        <f t="shared" si="3"/>
        <v>8.99</v>
      </c>
      <c r="E101" s="51">
        <v>101</v>
      </c>
      <c r="F101">
        <v>7.0000000000000007E-2</v>
      </c>
      <c r="G101" s="141">
        <f t="shared" si="4"/>
        <v>9.99</v>
      </c>
      <c r="I101" s="51">
        <v>101</v>
      </c>
      <c r="J101">
        <v>0.125</v>
      </c>
      <c r="K101" s="141">
        <f t="shared" si="5"/>
        <v>19.989999999999998</v>
      </c>
      <c r="M101" s="51">
        <v>101</v>
      </c>
      <c r="N101">
        <v>199</v>
      </c>
    </row>
    <row r="102" spans="1:14">
      <c r="A102" s="51">
        <v>102</v>
      </c>
      <c r="B102" s="51">
        <v>4.4999999999999998E-2</v>
      </c>
      <c r="C102" s="141">
        <f t="shared" si="3"/>
        <v>8.99</v>
      </c>
      <c r="E102" s="51">
        <v>102</v>
      </c>
      <c r="F102">
        <v>7.0000000000000007E-2</v>
      </c>
      <c r="G102" s="141">
        <f t="shared" si="4"/>
        <v>9.99</v>
      </c>
      <c r="I102" s="51">
        <v>102</v>
      </c>
      <c r="J102">
        <v>0.125</v>
      </c>
      <c r="K102" s="141">
        <f t="shared" si="5"/>
        <v>19.989999999999998</v>
      </c>
      <c r="M102" s="51">
        <v>102</v>
      </c>
      <c r="N102">
        <v>199</v>
      </c>
    </row>
    <row r="103" spans="1:14">
      <c r="A103" s="51">
        <v>103</v>
      </c>
      <c r="B103" s="51">
        <v>4.4999999999999998E-2</v>
      </c>
      <c r="C103" s="141">
        <f t="shared" si="3"/>
        <v>8.99</v>
      </c>
      <c r="E103" s="51">
        <v>103</v>
      </c>
      <c r="F103">
        <v>7.0000000000000007E-2</v>
      </c>
      <c r="G103" s="141">
        <f t="shared" si="4"/>
        <v>9.99</v>
      </c>
      <c r="I103" s="51">
        <v>103</v>
      </c>
      <c r="J103">
        <v>0.125</v>
      </c>
      <c r="K103" s="141">
        <f t="shared" si="5"/>
        <v>19.989999999999998</v>
      </c>
      <c r="M103" s="51">
        <v>103</v>
      </c>
      <c r="N103">
        <v>199</v>
      </c>
    </row>
    <row r="104" spans="1:14">
      <c r="A104" s="51">
        <v>104</v>
      </c>
      <c r="B104" s="51">
        <v>4.4999999999999998E-2</v>
      </c>
      <c r="C104" s="141">
        <f t="shared" si="3"/>
        <v>8.99</v>
      </c>
      <c r="E104" s="51">
        <v>104</v>
      </c>
      <c r="F104">
        <v>7.0000000000000007E-2</v>
      </c>
      <c r="G104" s="141">
        <f t="shared" si="4"/>
        <v>9.99</v>
      </c>
      <c r="I104" s="51">
        <v>104</v>
      </c>
      <c r="J104">
        <v>0.125</v>
      </c>
      <c r="K104" s="141">
        <f t="shared" si="5"/>
        <v>19.989999999999998</v>
      </c>
      <c r="M104" s="51">
        <v>104</v>
      </c>
      <c r="N104">
        <v>199</v>
      </c>
    </row>
    <row r="105" spans="1:14">
      <c r="A105" s="51">
        <v>105</v>
      </c>
      <c r="B105" s="51">
        <v>4.4999999999999998E-2</v>
      </c>
      <c r="C105" s="141">
        <f t="shared" si="3"/>
        <v>8.99</v>
      </c>
      <c r="E105" s="51">
        <v>105</v>
      </c>
      <c r="F105">
        <v>7.0000000000000007E-2</v>
      </c>
      <c r="G105" s="141">
        <f t="shared" si="4"/>
        <v>9.99</v>
      </c>
      <c r="I105" s="51">
        <v>105</v>
      </c>
      <c r="J105">
        <v>0.125</v>
      </c>
      <c r="K105" s="141">
        <f t="shared" si="5"/>
        <v>19.989999999999998</v>
      </c>
      <c r="M105" s="51">
        <v>105</v>
      </c>
      <c r="N105">
        <v>199</v>
      </c>
    </row>
    <row r="106" spans="1:14">
      <c r="A106" s="51">
        <v>106</v>
      </c>
      <c r="B106" s="51">
        <v>4.4999999999999998E-2</v>
      </c>
      <c r="C106" s="141">
        <f t="shared" si="3"/>
        <v>8.99</v>
      </c>
      <c r="E106" s="51">
        <v>106</v>
      </c>
      <c r="F106">
        <v>7.0000000000000007E-2</v>
      </c>
      <c r="G106" s="141">
        <f t="shared" si="4"/>
        <v>9.99</v>
      </c>
      <c r="I106" s="51">
        <v>106</v>
      </c>
      <c r="J106">
        <v>0.125</v>
      </c>
      <c r="K106" s="141">
        <f t="shared" si="5"/>
        <v>19.989999999999998</v>
      </c>
      <c r="M106" s="51">
        <v>106</v>
      </c>
      <c r="N106">
        <v>199</v>
      </c>
    </row>
    <row r="107" spans="1:14">
      <c r="A107" s="51">
        <v>107</v>
      </c>
      <c r="B107" s="51">
        <v>4.4999999999999998E-2</v>
      </c>
      <c r="C107" s="141">
        <f t="shared" si="3"/>
        <v>8.99</v>
      </c>
      <c r="E107" s="51">
        <v>107</v>
      </c>
      <c r="F107">
        <v>7.0000000000000007E-2</v>
      </c>
      <c r="G107" s="141">
        <f t="shared" si="4"/>
        <v>9.99</v>
      </c>
      <c r="I107" s="51">
        <v>107</v>
      </c>
      <c r="J107">
        <v>0.125</v>
      </c>
      <c r="K107" s="141">
        <f t="shared" si="5"/>
        <v>19.989999999999998</v>
      </c>
      <c r="M107" s="51">
        <v>107</v>
      </c>
      <c r="N107">
        <v>209</v>
      </c>
    </row>
    <row r="108" spans="1:14">
      <c r="A108" s="51">
        <v>108</v>
      </c>
      <c r="B108" s="51">
        <v>4.4999999999999998E-2</v>
      </c>
      <c r="C108" s="141">
        <f t="shared" si="3"/>
        <v>8.99</v>
      </c>
      <c r="E108" s="51">
        <v>108</v>
      </c>
      <c r="F108">
        <v>7.0000000000000007E-2</v>
      </c>
      <c r="G108" s="141">
        <f t="shared" si="4"/>
        <v>9.99</v>
      </c>
      <c r="I108" s="51">
        <v>108</v>
      </c>
      <c r="J108">
        <v>0.125</v>
      </c>
      <c r="K108" s="141">
        <f t="shared" si="5"/>
        <v>19.989999999999998</v>
      </c>
      <c r="M108" s="51">
        <v>108</v>
      </c>
      <c r="N108">
        <v>209</v>
      </c>
    </row>
    <row r="109" spans="1:14">
      <c r="A109" s="51">
        <v>109</v>
      </c>
      <c r="B109" s="51">
        <v>4.4999999999999998E-2</v>
      </c>
      <c r="C109" s="141">
        <f t="shared" si="3"/>
        <v>8.99</v>
      </c>
      <c r="E109" s="51">
        <v>109</v>
      </c>
      <c r="F109">
        <v>7.0000000000000007E-2</v>
      </c>
      <c r="G109" s="141">
        <f t="shared" si="4"/>
        <v>9.99</v>
      </c>
      <c r="I109" s="51">
        <v>109</v>
      </c>
      <c r="J109">
        <v>0.125</v>
      </c>
      <c r="K109" s="141">
        <f t="shared" si="5"/>
        <v>19.989999999999998</v>
      </c>
      <c r="M109" s="51">
        <v>109</v>
      </c>
      <c r="N109">
        <v>209</v>
      </c>
    </row>
    <row r="110" spans="1:14">
      <c r="A110" s="51">
        <v>110</v>
      </c>
      <c r="B110" s="51">
        <v>4.4999999999999998E-2</v>
      </c>
      <c r="C110" s="141">
        <f t="shared" si="3"/>
        <v>8.99</v>
      </c>
      <c r="E110" s="51">
        <v>110</v>
      </c>
      <c r="F110">
        <v>7.0000000000000007E-2</v>
      </c>
      <c r="G110" s="141">
        <f t="shared" si="4"/>
        <v>9.99</v>
      </c>
      <c r="I110" s="51">
        <v>110</v>
      </c>
      <c r="J110">
        <v>0.125</v>
      </c>
      <c r="K110" s="141">
        <f t="shared" si="5"/>
        <v>19.989999999999998</v>
      </c>
      <c r="M110" s="51">
        <v>110</v>
      </c>
      <c r="N110">
        <v>209</v>
      </c>
    </row>
    <row r="111" spans="1:14">
      <c r="A111" s="51">
        <v>111</v>
      </c>
      <c r="B111" s="51">
        <v>4.4999999999999998E-2</v>
      </c>
      <c r="C111" s="141">
        <f t="shared" si="3"/>
        <v>8.99</v>
      </c>
      <c r="E111" s="51">
        <v>111</v>
      </c>
      <c r="F111">
        <v>7.0000000000000007E-2</v>
      </c>
      <c r="G111" s="141">
        <f t="shared" si="4"/>
        <v>9.99</v>
      </c>
      <c r="I111" s="51">
        <v>111</v>
      </c>
      <c r="J111">
        <v>0.125</v>
      </c>
      <c r="K111" s="141">
        <f t="shared" si="5"/>
        <v>19.989999999999998</v>
      </c>
      <c r="M111" s="51">
        <v>111</v>
      </c>
      <c r="N111">
        <v>209</v>
      </c>
    </row>
    <row r="112" spans="1:14">
      <c r="A112" s="51">
        <v>112</v>
      </c>
      <c r="B112" s="51">
        <v>4.4999999999999998E-2</v>
      </c>
      <c r="C112" s="141">
        <f t="shared" si="3"/>
        <v>8.99</v>
      </c>
      <c r="E112" s="51">
        <v>112</v>
      </c>
      <c r="F112">
        <v>7.0000000000000007E-2</v>
      </c>
      <c r="G112" s="141">
        <f t="shared" si="4"/>
        <v>9.99</v>
      </c>
      <c r="I112" s="51">
        <v>112</v>
      </c>
      <c r="J112">
        <v>0.125</v>
      </c>
      <c r="K112" s="141">
        <f t="shared" si="5"/>
        <v>19.989999999999998</v>
      </c>
      <c r="M112" s="51">
        <v>112</v>
      </c>
      <c r="N112">
        <v>209</v>
      </c>
    </row>
    <row r="113" spans="1:14">
      <c r="A113" s="51">
        <v>113</v>
      </c>
      <c r="B113" s="51">
        <v>4.4999999999999998E-2</v>
      </c>
      <c r="C113" s="141">
        <f t="shared" si="3"/>
        <v>8.99</v>
      </c>
      <c r="E113" s="51">
        <v>113</v>
      </c>
      <c r="F113">
        <v>7.0000000000000007E-2</v>
      </c>
      <c r="G113" s="141">
        <f t="shared" si="4"/>
        <v>9.99</v>
      </c>
      <c r="I113" s="51">
        <v>113</v>
      </c>
      <c r="J113">
        <v>0.125</v>
      </c>
      <c r="K113" s="141">
        <f t="shared" si="5"/>
        <v>19.989999999999998</v>
      </c>
      <c r="M113" s="51">
        <v>113</v>
      </c>
      <c r="N113">
        <v>209</v>
      </c>
    </row>
    <row r="114" spans="1:14">
      <c r="A114" s="51">
        <v>114</v>
      </c>
      <c r="B114" s="51">
        <v>4.4999999999999998E-2</v>
      </c>
      <c r="C114" s="141">
        <f t="shared" si="3"/>
        <v>8.99</v>
      </c>
      <c r="E114" s="51">
        <v>114</v>
      </c>
      <c r="F114">
        <v>7.0000000000000007E-2</v>
      </c>
      <c r="G114" s="141">
        <f t="shared" si="4"/>
        <v>9.99</v>
      </c>
      <c r="I114" s="51">
        <v>114</v>
      </c>
      <c r="J114">
        <v>0.125</v>
      </c>
      <c r="K114" s="141">
        <f t="shared" si="5"/>
        <v>19.989999999999998</v>
      </c>
      <c r="M114" s="51">
        <v>114</v>
      </c>
      <c r="N114">
        <v>209</v>
      </c>
    </row>
    <row r="115" spans="1:14">
      <c r="A115" s="51">
        <v>115</v>
      </c>
      <c r="B115" s="51">
        <v>4.4999999999999998E-2</v>
      </c>
      <c r="C115" s="141">
        <f t="shared" si="3"/>
        <v>8.99</v>
      </c>
      <c r="E115" s="51">
        <v>115</v>
      </c>
      <c r="F115">
        <v>7.0000000000000007E-2</v>
      </c>
      <c r="G115" s="141">
        <f t="shared" si="4"/>
        <v>9.99</v>
      </c>
      <c r="I115" s="51">
        <v>115</v>
      </c>
      <c r="J115">
        <v>0.125</v>
      </c>
      <c r="K115" s="141">
        <f t="shared" si="5"/>
        <v>19.989999999999998</v>
      </c>
      <c r="M115" s="51">
        <v>115</v>
      </c>
      <c r="N115">
        <v>209</v>
      </c>
    </row>
    <row r="116" spans="1:14">
      <c r="A116" s="51">
        <v>116</v>
      </c>
      <c r="B116" s="51">
        <v>4.4999999999999998E-2</v>
      </c>
      <c r="C116" s="141">
        <f t="shared" si="3"/>
        <v>8.99</v>
      </c>
      <c r="E116" s="51">
        <v>116</v>
      </c>
      <c r="F116">
        <v>7.0000000000000007E-2</v>
      </c>
      <c r="G116" s="141">
        <f t="shared" si="4"/>
        <v>9.99</v>
      </c>
      <c r="I116" s="51">
        <v>116</v>
      </c>
      <c r="J116">
        <v>0.125</v>
      </c>
      <c r="K116" s="141">
        <f t="shared" si="5"/>
        <v>19.989999999999998</v>
      </c>
      <c r="M116" s="51">
        <v>116</v>
      </c>
      <c r="N116">
        <v>209</v>
      </c>
    </row>
    <row r="117" spans="1:14">
      <c r="A117" s="51">
        <v>117</v>
      </c>
      <c r="B117" s="51">
        <v>4.4999999999999998E-2</v>
      </c>
      <c r="C117" s="141">
        <f t="shared" si="3"/>
        <v>8.99</v>
      </c>
      <c r="E117" s="51">
        <v>117</v>
      </c>
      <c r="F117">
        <v>7.0000000000000007E-2</v>
      </c>
      <c r="G117" s="141">
        <f t="shared" si="4"/>
        <v>9.99</v>
      </c>
      <c r="I117" s="51">
        <v>117</v>
      </c>
      <c r="J117">
        <v>0.125</v>
      </c>
      <c r="K117" s="141">
        <f t="shared" si="5"/>
        <v>19.989999999999998</v>
      </c>
      <c r="M117" s="51">
        <v>117</v>
      </c>
      <c r="N117">
        <v>209</v>
      </c>
    </row>
    <row r="118" spans="1:14">
      <c r="A118" s="51">
        <v>118</v>
      </c>
      <c r="B118" s="51">
        <v>4.4999999999999998E-2</v>
      </c>
      <c r="C118" s="141">
        <f t="shared" si="3"/>
        <v>8.99</v>
      </c>
      <c r="E118" s="51">
        <v>118</v>
      </c>
      <c r="F118">
        <v>7.0000000000000007E-2</v>
      </c>
      <c r="G118" s="141">
        <f t="shared" si="4"/>
        <v>9.99</v>
      </c>
      <c r="I118" s="51">
        <v>118</v>
      </c>
      <c r="J118">
        <v>0.125</v>
      </c>
      <c r="K118" s="141">
        <f t="shared" si="5"/>
        <v>19.989999999999998</v>
      </c>
      <c r="M118" s="51">
        <v>118</v>
      </c>
      <c r="N118">
        <v>219</v>
      </c>
    </row>
    <row r="119" spans="1:14">
      <c r="A119" s="51">
        <v>119</v>
      </c>
      <c r="B119" s="51">
        <v>4.4999999999999998E-2</v>
      </c>
      <c r="C119" s="141">
        <f t="shared" si="3"/>
        <v>8.99</v>
      </c>
      <c r="E119" s="51">
        <v>119</v>
      </c>
      <c r="F119">
        <v>7.0000000000000007E-2</v>
      </c>
      <c r="G119" s="141">
        <f t="shared" si="4"/>
        <v>9.99</v>
      </c>
      <c r="I119" s="51">
        <v>119</v>
      </c>
      <c r="J119">
        <v>0.125</v>
      </c>
      <c r="K119" s="141">
        <f t="shared" si="5"/>
        <v>19.989999999999998</v>
      </c>
      <c r="M119" s="51">
        <v>119</v>
      </c>
      <c r="N119">
        <v>219</v>
      </c>
    </row>
    <row r="120" spans="1:14">
      <c r="A120" s="51">
        <v>120</v>
      </c>
      <c r="B120" s="51">
        <v>4.4999999999999998E-2</v>
      </c>
      <c r="C120" s="141">
        <f t="shared" si="3"/>
        <v>8.99</v>
      </c>
      <c r="E120" s="51">
        <v>120</v>
      </c>
      <c r="F120">
        <v>7.0000000000000007E-2</v>
      </c>
      <c r="G120" s="141">
        <f t="shared" si="4"/>
        <v>9.99</v>
      </c>
      <c r="I120" s="51">
        <v>120</v>
      </c>
      <c r="J120">
        <v>0.125</v>
      </c>
      <c r="K120" s="141">
        <f t="shared" si="5"/>
        <v>19.989999999999998</v>
      </c>
      <c r="M120" s="51">
        <v>120</v>
      </c>
      <c r="N120">
        <v>219</v>
      </c>
    </row>
    <row r="121" spans="1:14">
      <c r="A121" s="51">
        <v>121</v>
      </c>
      <c r="B121" s="51">
        <v>4.4999999999999998E-2</v>
      </c>
      <c r="C121" s="141">
        <f t="shared" si="3"/>
        <v>8.99</v>
      </c>
      <c r="E121" s="51">
        <v>121</v>
      </c>
      <c r="F121">
        <v>7.0000000000000007E-2</v>
      </c>
      <c r="G121" s="141">
        <f t="shared" si="4"/>
        <v>9.99</v>
      </c>
      <c r="I121" s="51">
        <v>121</v>
      </c>
      <c r="J121">
        <v>0.125</v>
      </c>
      <c r="K121" s="141">
        <f t="shared" si="5"/>
        <v>19.989999999999998</v>
      </c>
      <c r="M121" s="51">
        <v>121</v>
      </c>
      <c r="N121">
        <v>219</v>
      </c>
    </row>
    <row r="122" spans="1:14">
      <c r="A122" s="51">
        <v>122</v>
      </c>
      <c r="B122" s="51">
        <v>4.4999999999999998E-2</v>
      </c>
      <c r="C122" s="141">
        <f t="shared" si="3"/>
        <v>8.99</v>
      </c>
      <c r="E122" s="51">
        <v>122</v>
      </c>
      <c r="F122">
        <v>7.0000000000000007E-2</v>
      </c>
      <c r="G122" s="141">
        <f t="shared" si="4"/>
        <v>9.99</v>
      </c>
      <c r="I122" s="51">
        <v>122</v>
      </c>
      <c r="J122">
        <v>0.125</v>
      </c>
      <c r="K122" s="141">
        <f t="shared" si="5"/>
        <v>19.989999999999998</v>
      </c>
      <c r="M122" s="51">
        <v>122</v>
      </c>
      <c r="N122">
        <v>219</v>
      </c>
    </row>
    <row r="123" spans="1:14">
      <c r="A123" s="51">
        <v>123</v>
      </c>
      <c r="B123" s="51">
        <v>4.4999999999999998E-2</v>
      </c>
      <c r="C123" s="141">
        <f t="shared" si="3"/>
        <v>8.99</v>
      </c>
      <c r="E123" s="51">
        <v>123</v>
      </c>
      <c r="F123">
        <v>7.0000000000000007E-2</v>
      </c>
      <c r="G123" s="141">
        <f t="shared" si="4"/>
        <v>9.99</v>
      </c>
      <c r="I123" s="51">
        <v>123</v>
      </c>
      <c r="J123">
        <v>0.125</v>
      </c>
      <c r="K123" s="141">
        <f t="shared" si="5"/>
        <v>19.989999999999998</v>
      </c>
      <c r="M123" s="51">
        <v>123</v>
      </c>
      <c r="N123">
        <v>219</v>
      </c>
    </row>
    <row r="124" spans="1:14">
      <c r="A124" s="51">
        <v>124</v>
      </c>
      <c r="B124" s="51">
        <v>4.4999999999999998E-2</v>
      </c>
      <c r="C124" s="141">
        <f t="shared" si="3"/>
        <v>8.99</v>
      </c>
      <c r="E124" s="51">
        <v>124</v>
      </c>
      <c r="F124">
        <v>7.0000000000000007E-2</v>
      </c>
      <c r="G124" s="141">
        <f t="shared" si="4"/>
        <v>9.99</v>
      </c>
      <c r="I124" s="51">
        <v>124</v>
      </c>
      <c r="J124">
        <v>0.125</v>
      </c>
      <c r="K124" s="141">
        <f t="shared" si="5"/>
        <v>19.989999999999998</v>
      </c>
      <c r="M124" s="51">
        <v>124</v>
      </c>
      <c r="N124">
        <v>219</v>
      </c>
    </row>
    <row r="125" spans="1:14">
      <c r="A125" s="51">
        <v>125</v>
      </c>
      <c r="B125" s="51">
        <v>4.4999999999999998E-2</v>
      </c>
      <c r="C125" s="141">
        <f t="shared" si="3"/>
        <v>8.99</v>
      </c>
      <c r="E125" s="51">
        <v>125</v>
      </c>
      <c r="F125">
        <v>7.0000000000000007E-2</v>
      </c>
      <c r="G125" s="141">
        <f t="shared" si="4"/>
        <v>9.99</v>
      </c>
      <c r="I125" s="51">
        <v>125</v>
      </c>
      <c r="J125">
        <v>0.125</v>
      </c>
      <c r="K125" s="141">
        <f t="shared" si="5"/>
        <v>19.989999999999998</v>
      </c>
      <c r="M125" s="51">
        <v>125</v>
      </c>
      <c r="N125">
        <v>219</v>
      </c>
    </row>
    <row r="126" spans="1:14">
      <c r="A126" s="51">
        <v>126</v>
      </c>
      <c r="B126" s="51">
        <v>4.4999999999999998E-2</v>
      </c>
      <c r="C126" s="141">
        <f t="shared" si="3"/>
        <v>8.99</v>
      </c>
      <c r="E126" s="51">
        <v>126</v>
      </c>
      <c r="F126">
        <v>7.0000000000000007E-2</v>
      </c>
      <c r="G126" s="141">
        <f t="shared" si="4"/>
        <v>9.99</v>
      </c>
      <c r="I126" s="51">
        <v>126</v>
      </c>
      <c r="J126">
        <v>0.125</v>
      </c>
      <c r="K126" s="141">
        <f t="shared" si="5"/>
        <v>19.989999999999998</v>
      </c>
      <c r="M126" s="51">
        <v>126</v>
      </c>
      <c r="N126">
        <v>219</v>
      </c>
    </row>
    <row r="127" spans="1:14">
      <c r="A127" s="51">
        <v>127</v>
      </c>
      <c r="B127" s="51">
        <v>4.4999999999999998E-2</v>
      </c>
      <c r="C127" s="141">
        <f t="shared" si="3"/>
        <v>8.99</v>
      </c>
      <c r="E127" s="51">
        <v>127</v>
      </c>
      <c r="F127">
        <v>7.0000000000000007E-2</v>
      </c>
      <c r="G127" s="141">
        <f t="shared" si="4"/>
        <v>9.99</v>
      </c>
      <c r="I127" s="51">
        <v>127</v>
      </c>
      <c r="J127">
        <v>0.125</v>
      </c>
      <c r="K127" s="141">
        <f t="shared" si="5"/>
        <v>19.989999999999998</v>
      </c>
      <c r="M127" s="51">
        <v>127</v>
      </c>
      <c r="N127">
        <v>219</v>
      </c>
    </row>
    <row r="128" spans="1:14">
      <c r="A128" s="51">
        <v>128</v>
      </c>
      <c r="B128" s="51">
        <v>4.4999999999999998E-2</v>
      </c>
      <c r="C128" s="141">
        <f t="shared" si="3"/>
        <v>8.99</v>
      </c>
      <c r="E128" s="51">
        <v>128</v>
      </c>
      <c r="F128">
        <v>7.0000000000000007E-2</v>
      </c>
      <c r="G128" s="141">
        <f t="shared" si="4"/>
        <v>9.99</v>
      </c>
      <c r="I128" s="51">
        <v>128</v>
      </c>
      <c r="J128">
        <v>0.125</v>
      </c>
      <c r="K128" s="141">
        <f t="shared" si="5"/>
        <v>19.989999999999998</v>
      </c>
      <c r="M128" s="51">
        <v>128</v>
      </c>
      <c r="N128">
        <v>219</v>
      </c>
    </row>
    <row r="129" spans="1:14">
      <c r="A129" s="51">
        <v>129</v>
      </c>
      <c r="B129" s="51">
        <v>4.4999999999999998E-2</v>
      </c>
      <c r="C129" s="141">
        <f t="shared" si="3"/>
        <v>8.99</v>
      </c>
      <c r="E129" s="51">
        <v>129</v>
      </c>
      <c r="F129">
        <v>7.0000000000000007E-2</v>
      </c>
      <c r="G129" s="141">
        <f t="shared" si="4"/>
        <v>9.99</v>
      </c>
      <c r="I129" s="51">
        <v>129</v>
      </c>
      <c r="J129">
        <v>0.125</v>
      </c>
      <c r="K129" s="141">
        <f t="shared" si="5"/>
        <v>19.989999999999998</v>
      </c>
      <c r="M129" s="51">
        <v>129</v>
      </c>
      <c r="N129">
        <v>219</v>
      </c>
    </row>
    <row r="130" spans="1:14">
      <c r="A130" s="51">
        <v>130</v>
      </c>
      <c r="B130" s="51">
        <v>4.4999999999999998E-2</v>
      </c>
      <c r="C130" s="141">
        <f t="shared" ref="C130:C193" si="6">MAX(A130*B130, 8.99)</f>
        <v>8.99</v>
      </c>
      <c r="E130" s="51">
        <v>130</v>
      </c>
      <c r="F130">
        <v>7.0000000000000007E-2</v>
      </c>
      <c r="G130" s="141">
        <f t="shared" ref="G130:G193" si="7">MAX(E130*F130, 9.99)</f>
        <v>9.99</v>
      </c>
      <c r="I130" s="51">
        <v>130</v>
      </c>
      <c r="J130">
        <v>0.125</v>
      </c>
      <c r="K130" s="141">
        <f t="shared" ref="K130:K193" si="8">MAX(I130*J130, 19.99)</f>
        <v>19.989999999999998</v>
      </c>
      <c r="M130" s="51">
        <v>130</v>
      </c>
      <c r="N130">
        <v>219</v>
      </c>
    </row>
    <row r="131" spans="1:14">
      <c r="A131" s="51">
        <v>131</v>
      </c>
      <c r="B131" s="51">
        <v>4.4999999999999998E-2</v>
      </c>
      <c r="C131" s="141">
        <f t="shared" si="6"/>
        <v>8.99</v>
      </c>
      <c r="E131" s="51">
        <v>131</v>
      </c>
      <c r="F131">
        <v>7.0000000000000007E-2</v>
      </c>
      <c r="G131" s="141">
        <f t="shared" si="7"/>
        <v>9.99</v>
      </c>
      <c r="I131" s="51">
        <v>131</v>
      </c>
      <c r="J131">
        <v>0.125</v>
      </c>
      <c r="K131" s="141">
        <f t="shared" si="8"/>
        <v>19.989999999999998</v>
      </c>
      <c r="M131" s="51">
        <v>131</v>
      </c>
      <c r="N131">
        <v>229</v>
      </c>
    </row>
    <row r="132" spans="1:14">
      <c r="A132" s="51">
        <v>132</v>
      </c>
      <c r="B132" s="51">
        <v>4.4999999999999998E-2</v>
      </c>
      <c r="C132" s="141">
        <f t="shared" si="6"/>
        <v>8.99</v>
      </c>
      <c r="E132" s="51">
        <v>132</v>
      </c>
      <c r="F132">
        <v>7.0000000000000007E-2</v>
      </c>
      <c r="G132" s="141">
        <f t="shared" si="7"/>
        <v>9.99</v>
      </c>
      <c r="I132" s="51">
        <v>132</v>
      </c>
      <c r="J132">
        <v>0.125</v>
      </c>
      <c r="K132" s="141">
        <f t="shared" si="8"/>
        <v>19.989999999999998</v>
      </c>
      <c r="M132" s="51">
        <v>132</v>
      </c>
      <c r="N132">
        <v>229</v>
      </c>
    </row>
    <row r="133" spans="1:14">
      <c r="A133" s="51">
        <v>133</v>
      </c>
      <c r="B133" s="51">
        <v>4.4999999999999998E-2</v>
      </c>
      <c r="C133" s="141">
        <f t="shared" si="6"/>
        <v>8.99</v>
      </c>
      <c r="E133" s="51">
        <v>133</v>
      </c>
      <c r="F133">
        <v>7.0000000000000007E-2</v>
      </c>
      <c r="G133" s="141">
        <f t="shared" si="7"/>
        <v>9.99</v>
      </c>
      <c r="I133" s="51">
        <v>133</v>
      </c>
      <c r="J133">
        <v>0.125</v>
      </c>
      <c r="K133" s="141">
        <f t="shared" si="8"/>
        <v>19.989999999999998</v>
      </c>
      <c r="M133" s="51">
        <v>133</v>
      </c>
      <c r="N133">
        <v>229</v>
      </c>
    </row>
    <row r="134" spans="1:14">
      <c r="A134" s="51">
        <v>134</v>
      </c>
      <c r="B134" s="51">
        <v>4.4999999999999998E-2</v>
      </c>
      <c r="C134" s="141">
        <f t="shared" si="6"/>
        <v>8.99</v>
      </c>
      <c r="E134" s="51">
        <v>134</v>
      </c>
      <c r="F134">
        <v>7.0000000000000007E-2</v>
      </c>
      <c r="G134" s="141">
        <f t="shared" si="7"/>
        <v>9.99</v>
      </c>
      <c r="I134" s="51">
        <v>134</v>
      </c>
      <c r="J134">
        <v>0.125</v>
      </c>
      <c r="K134" s="141">
        <f t="shared" si="8"/>
        <v>19.989999999999998</v>
      </c>
      <c r="M134" s="51">
        <v>134</v>
      </c>
      <c r="N134">
        <v>229</v>
      </c>
    </row>
    <row r="135" spans="1:14">
      <c r="A135" s="51">
        <v>135</v>
      </c>
      <c r="B135" s="51">
        <v>4.4999999999999998E-2</v>
      </c>
      <c r="C135" s="141">
        <f t="shared" si="6"/>
        <v>8.99</v>
      </c>
      <c r="E135" s="51">
        <v>135</v>
      </c>
      <c r="F135">
        <v>7.0000000000000007E-2</v>
      </c>
      <c r="G135" s="141">
        <f t="shared" si="7"/>
        <v>9.99</v>
      </c>
      <c r="I135" s="51">
        <v>135</v>
      </c>
      <c r="J135">
        <v>0.125</v>
      </c>
      <c r="K135" s="141">
        <f t="shared" si="8"/>
        <v>19.989999999999998</v>
      </c>
      <c r="M135" s="51">
        <v>135</v>
      </c>
      <c r="N135">
        <v>229</v>
      </c>
    </row>
    <row r="136" spans="1:14">
      <c r="A136" s="51">
        <v>136</v>
      </c>
      <c r="B136" s="51">
        <v>4.4999999999999998E-2</v>
      </c>
      <c r="C136" s="141">
        <f t="shared" si="6"/>
        <v>8.99</v>
      </c>
      <c r="E136" s="51">
        <v>136</v>
      </c>
      <c r="F136">
        <v>7.0000000000000007E-2</v>
      </c>
      <c r="G136" s="141">
        <f t="shared" si="7"/>
        <v>9.99</v>
      </c>
      <c r="I136" s="51">
        <v>136</v>
      </c>
      <c r="J136">
        <v>0.125</v>
      </c>
      <c r="K136" s="141">
        <f t="shared" si="8"/>
        <v>19.989999999999998</v>
      </c>
      <c r="M136" s="51">
        <v>136</v>
      </c>
      <c r="N136">
        <v>229</v>
      </c>
    </row>
    <row r="137" spans="1:14">
      <c r="A137" s="51">
        <v>137</v>
      </c>
      <c r="B137" s="51">
        <v>4.4999999999999998E-2</v>
      </c>
      <c r="C137" s="141">
        <f t="shared" si="6"/>
        <v>8.99</v>
      </c>
      <c r="E137" s="51">
        <v>137</v>
      </c>
      <c r="F137">
        <v>7.0000000000000007E-2</v>
      </c>
      <c r="G137" s="141">
        <f t="shared" si="7"/>
        <v>9.99</v>
      </c>
      <c r="I137" s="51">
        <v>137</v>
      </c>
      <c r="J137">
        <v>0.125</v>
      </c>
      <c r="K137" s="141">
        <f t="shared" si="8"/>
        <v>19.989999999999998</v>
      </c>
      <c r="M137" s="51">
        <v>137</v>
      </c>
      <c r="N137">
        <v>229</v>
      </c>
    </row>
    <row r="138" spans="1:14">
      <c r="A138" s="51">
        <v>138</v>
      </c>
      <c r="B138" s="51">
        <v>4.4999999999999998E-2</v>
      </c>
      <c r="C138" s="141">
        <f t="shared" si="6"/>
        <v>8.99</v>
      </c>
      <c r="E138" s="51">
        <v>138</v>
      </c>
      <c r="F138">
        <v>7.0000000000000007E-2</v>
      </c>
      <c r="G138" s="141">
        <f t="shared" si="7"/>
        <v>9.99</v>
      </c>
      <c r="I138" s="51">
        <v>138</v>
      </c>
      <c r="J138">
        <v>0.125</v>
      </c>
      <c r="K138" s="141">
        <f t="shared" si="8"/>
        <v>19.989999999999998</v>
      </c>
      <c r="M138" s="51">
        <v>138</v>
      </c>
      <c r="N138">
        <v>229</v>
      </c>
    </row>
    <row r="139" spans="1:14">
      <c r="A139" s="51">
        <v>139</v>
      </c>
      <c r="B139" s="51">
        <v>4.4999999999999998E-2</v>
      </c>
      <c r="C139" s="141">
        <f t="shared" si="6"/>
        <v>8.99</v>
      </c>
      <c r="E139" s="51">
        <v>139</v>
      </c>
      <c r="F139">
        <v>7.0000000000000007E-2</v>
      </c>
      <c r="G139" s="141">
        <f t="shared" si="7"/>
        <v>9.99</v>
      </c>
      <c r="I139" s="51">
        <v>139</v>
      </c>
      <c r="J139">
        <v>0.125</v>
      </c>
      <c r="K139" s="141">
        <f t="shared" si="8"/>
        <v>19.989999999999998</v>
      </c>
      <c r="M139" s="51">
        <v>139</v>
      </c>
      <c r="N139">
        <v>229</v>
      </c>
    </row>
    <row r="140" spans="1:14">
      <c r="A140" s="51">
        <v>140</v>
      </c>
      <c r="B140" s="51">
        <v>4.4999999999999998E-2</v>
      </c>
      <c r="C140" s="141">
        <f t="shared" si="6"/>
        <v>8.99</v>
      </c>
      <c r="E140" s="51">
        <v>140</v>
      </c>
      <c r="F140">
        <v>7.0000000000000007E-2</v>
      </c>
      <c r="G140" s="141">
        <f t="shared" si="7"/>
        <v>9.99</v>
      </c>
      <c r="I140" s="51">
        <v>140</v>
      </c>
      <c r="J140">
        <v>0.125</v>
      </c>
      <c r="K140" s="141">
        <f t="shared" si="8"/>
        <v>19.989999999999998</v>
      </c>
      <c r="M140" s="51">
        <v>140</v>
      </c>
      <c r="N140">
        <v>379</v>
      </c>
    </row>
    <row r="141" spans="1:14">
      <c r="A141" s="51">
        <v>141</v>
      </c>
      <c r="B141" s="51">
        <v>4.4999999999999998E-2</v>
      </c>
      <c r="C141" s="141">
        <f t="shared" si="6"/>
        <v>8.99</v>
      </c>
      <c r="E141" s="51">
        <v>141</v>
      </c>
      <c r="F141">
        <v>7.0000000000000007E-2</v>
      </c>
      <c r="G141" s="141">
        <f t="shared" si="7"/>
        <v>9.99</v>
      </c>
      <c r="I141" s="51">
        <v>141</v>
      </c>
      <c r="J141">
        <v>0.125</v>
      </c>
      <c r="K141" s="141">
        <f t="shared" si="8"/>
        <v>19.989999999999998</v>
      </c>
      <c r="M141" s="51">
        <v>141</v>
      </c>
      <c r="N141">
        <v>379</v>
      </c>
    </row>
    <row r="142" spans="1:14">
      <c r="A142" s="51">
        <v>142</v>
      </c>
      <c r="B142" s="51">
        <v>4.4999999999999998E-2</v>
      </c>
      <c r="C142" s="141">
        <f t="shared" si="6"/>
        <v>8.99</v>
      </c>
      <c r="E142" s="51">
        <v>142</v>
      </c>
      <c r="F142">
        <v>7.0000000000000007E-2</v>
      </c>
      <c r="G142" s="141">
        <f t="shared" si="7"/>
        <v>9.99</v>
      </c>
      <c r="I142" s="51">
        <v>142</v>
      </c>
      <c r="J142">
        <v>0.125</v>
      </c>
      <c r="K142" s="141">
        <f t="shared" si="8"/>
        <v>19.989999999999998</v>
      </c>
      <c r="M142" s="51">
        <v>142</v>
      </c>
      <c r="N142">
        <v>379</v>
      </c>
    </row>
    <row r="143" spans="1:14">
      <c r="A143" s="51">
        <v>143</v>
      </c>
      <c r="B143" s="51">
        <v>4.4999999999999998E-2</v>
      </c>
      <c r="C143" s="141">
        <f t="shared" si="6"/>
        <v>8.99</v>
      </c>
      <c r="E143" s="51">
        <v>143</v>
      </c>
      <c r="F143">
        <v>7.0000000000000007E-2</v>
      </c>
      <c r="G143" s="141">
        <f t="shared" si="7"/>
        <v>10.010000000000002</v>
      </c>
      <c r="I143" s="51">
        <v>143</v>
      </c>
      <c r="J143">
        <v>0.125</v>
      </c>
      <c r="K143" s="141">
        <f t="shared" si="8"/>
        <v>19.989999999999998</v>
      </c>
      <c r="M143" s="51">
        <v>143</v>
      </c>
      <c r="N143">
        <v>379</v>
      </c>
    </row>
    <row r="144" spans="1:14">
      <c r="A144" s="51">
        <v>144</v>
      </c>
      <c r="B144" s="51">
        <v>4.4999999999999998E-2</v>
      </c>
      <c r="C144" s="141">
        <f t="shared" si="6"/>
        <v>8.99</v>
      </c>
      <c r="E144" s="51">
        <v>144</v>
      </c>
      <c r="F144">
        <v>7.0000000000000007E-2</v>
      </c>
      <c r="G144" s="141">
        <f t="shared" si="7"/>
        <v>10.080000000000002</v>
      </c>
      <c r="I144" s="51">
        <v>144</v>
      </c>
      <c r="J144">
        <v>0.125</v>
      </c>
      <c r="K144" s="141">
        <f t="shared" si="8"/>
        <v>19.989999999999998</v>
      </c>
      <c r="M144" s="51">
        <v>144</v>
      </c>
      <c r="N144">
        <v>599</v>
      </c>
    </row>
    <row r="145" spans="1:14">
      <c r="A145" s="51">
        <v>145</v>
      </c>
      <c r="B145" s="51">
        <v>4.4999999999999998E-2</v>
      </c>
      <c r="C145" s="141">
        <f t="shared" si="6"/>
        <v>8.99</v>
      </c>
      <c r="E145" s="51">
        <v>145</v>
      </c>
      <c r="F145">
        <v>7.0000000000000007E-2</v>
      </c>
      <c r="G145" s="141">
        <f t="shared" si="7"/>
        <v>10.15</v>
      </c>
      <c r="I145" s="51">
        <v>145</v>
      </c>
      <c r="J145">
        <v>0.125</v>
      </c>
      <c r="K145" s="141">
        <f t="shared" si="8"/>
        <v>19.989999999999998</v>
      </c>
      <c r="M145" s="51">
        <v>145</v>
      </c>
      <c r="N145">
        <v>599</v>
      </c>
    </row>
    <row r="146" spans="1:14">
      <c r="A146" s="51">
        <v>146</v>
      </c>
      <c r="B146" s="51">
        <v>4.4999999999999998E-2</v>
      </c>
      <c r="C146" s="141">
        <f t="shared" si="6"/>
        <v>8.99</v>
      </c>
      <c r="E146" s="51">
        <v>146</v>
      </c>
      <c r="F146">
        <v>7.0000000000000007E-2</v>
      </c>
      <c r="G146" s="141">
        <f t="shared" si="7"/>
        <v>10.220000000000001</v>
      </c>
      <c r="I146" s="51">
        <v>146</v>
      </c>
      <c r="J146">
        <v>0.125</v>
      </c>
      <c r="K146" s="141">
        <f t="shared" si="8"/>
        <v>19.989999999999998</v>
      </c>
      <c r="M146" s="51">
        <v>146</v>
      </c>
      <c r="N146">
        <v>599</v>
      </c>
    </row>
    <row r="147" spans="1:14">
      <c r="A147" s="51">
        <v>147</v>
      </c>
      <c r="B147" s="51">
        <v>4.4999999999999998E-2</v>
      </c>
      <c r="C147" s="141">
        <f t="shared" si="6"/>
        <v>8.99</v>
      </c>
      <c r="E147" s="51">
        <v>147</v>
      </c>
      <c r="F147">
        <v>7.0000000000000007E-2</v>
      </c>
      <c r="G147" s="141">
        <f t="shared" si="7"/>
        <v>10.290000000000001</v>
      </c>
      <c r="I147" s="51">
        <v>147</v>
      </c>
      <c r="J147">
        <v>0.125</v>
      </c>
      <c r="K147" s="141">
        <f t="shared" si="8"/>
        <v>19.989999999999998</v>
      </c>
      <c r="M147" s="51">
        <v>147</v>
      </c>
      <c r="N147">
        <v>599</v>
      </c>
    </row>
    <row r="148" spans="1:14">
      <c r="A148" s="51">
        <v>148</v>
      </c>
      <c r="B148" s="51">
        <v>4.4999999999999998E-2</v>
      </c>
      <c r="C148" s="141">
        <f t="shared" si="6"/>
        <v>8.99</v>
      </c>
      <c r="E148" s="51">
        <v>148</v>
      </c>
      <c r="F148">
        <v>7.0000000000000007E-2</v>
      </c>
      <c r="G148" s="141">
        <f t="shared" si="7"/>
        <v>10.360000000000001</v>
      </c>
      <c r="I148" s="51">
        <v>148</v>
      </c>
      <c r="J148">
        <v>0.125</v>
      </c>
      <c r="K148" s="141">
        <f t="shared" si="8"/>
        <v>19.989999999999998</v>
      </c>
      <c r="M148" s="51">
        <v>148</v>
      </c>
      <c r="N148">
        <v>599</v>
      </c>
    </row>
    <row r="149" spans="1:14">
      <c r="A149" s="51">
        <v>149</v>
      </c>
      <c r="B149" s="51">
        <v>4.4999999999999998E-2</v>
      </c>
      <c r="C149" s="141">
        <f t="shared" si="6"/>
        <v>8.99</v>
      </c>
      <c r="E149" s="51">
        <v>149</v>
      </c>
      <c r="F149">
        <v>7.0000000000000007E-2</v>
      </c>
      <c r="G149" s="141">
        <f t="shared" si="7"/>
        <v>10.430000000000001</v>
      </c>
      <c r="I149" s="51">
        <v>149</v>
      </c>
      <c r="J149">
        <v>0.125</v>
      </c>
      <c r="K149" s="141">
        <f t="shared" si="8"/>
        <v>19.989999999999998</v>
      </c>
      <c r="M149" s="51">
        <v>149</v>
      </c>
      <c r="N149">
        <v>599</v>
      </c>
    </row>
    <row r="150" spans="1:14">
      <c r="A150" s="51">
        <v>150</v>
      </c>
      <c r="B150" s="51">
        <v>4.4999999999999998E-2</v>
      </c>
      <c r="C150" s="141">
        <f t="shared" si="6"/>
        <v>8.99</v>
      </c>
      <c r="E150" s="51">
        <v>150</v>
      </c>
      <c r="F150">
        <v>7.0000000000000007E-2</v>
      </c>
      <c r="G150" s="141">
        <f t="shared" si="7"/>
        <v>10.500000000000002</v>
      </c>
      <c r="I150" s="51">
        <v>150</v>
      </c>
      <c r="J150">
        <v>0.125</v>
      </c>
      <c r="K150" s="141">
        <f t="shared" si="8"/>
        <v>19.989999999999998</v>
      </c>
      <c r="M150" s="51">
        <v>150</v>
      </c>
      <c r="N150">
        <v>599</v>
      </c>
    </row>
    <row r="151" spans="1:14">
      <c r="A151" s="51">
        <v>151</v>
      </c>
      <c r="B151" s="51">
        <v>4.4999999999999998E-2</v>
      </c>
      <c r="C151" s="141">
        <f t="shared" si="6"/>
        <v>8.99</v>
      </c>
      <c r="E151" s="51">
        <v>151</v>
      </c>
      <c r="F151">
        <v>7.0000000000000007E-2</v>
      </c>
      <c r="G151" s="141">
        <f t="shared" si="7"/>
        <v>10.57</v>
      </c>
      <c r="I151" s="51">
        <v>151</v>
      </c>
      <c r="J151">
        <v>0.125</v>
      </c>
      <c r="K151" s="141">
        <f t="shared" si="8"/>
        <v>19.989999999999998</v>
      </c>
      <c r="M151" s="51">
        <v>151</v>
      </c>
      <c r="N151">
        <v>599</v>
      </c>
    </row>
    <row r="152" spans="1:14">
      <c r="A152" s="51">
        <v>152</v>
      </c>
      <c r="B152" s="51">
        <v>4.4999999999999998E-2</v>
      </c>
      <c r="C152" s="141">
        <f t="shared" si="6"/>
        <v>8.99</v>
      </c>
      <c r="E152" s="51">
        <v>152</v>
      </c>
      <c r="F152">
        <v>7.0000000000000007E-2</v>
      </c>
      <c r="G152" s="141">
        <f t="shared" si="7"/>
        <v>10.64</v>
      </c>
      <c r="I152" s="51">
        <v>152</v>
      </c>
      <c r="J152">
        <v>0.125</v>
      </c>
      <c r="K152" s="141">
        <f t="shared" si="8"/>
        <v>19.989999999999998</v>
      </c>
      <c r="M152" s="51">
        <v>152</v>
      </c>
      <c r="N152">
        <v>599</v>
      </c>
    </row>
    <row r="153" spans="1:14">
      <c r="A153" s="51">
        <v>153</v>
      </c>
      <c r="B153" s="51">
        <v>4.4999999999999998E-2</v>
      </c>
      <c r="C153" s="141">
        <f t="shared" si="6"/>
        <v>8.99</v>
      </c>
      <c r="E153" s="51">
        <v>153</v>
      </c>
      <c r="F153">
        <v>7.0000000000000007E-2</v>
      </c>
      <c r="G153" s="141">
        <f t="shared" si="7"/>
        <v>10.71</v>
      </c>
      <c r="I153" s="51">
        <v>153</v>
      </c>
      <c r="J153">
        <v>0.125</v>
      </c>
      <c r="K153" s="141">
        <f t="shared" si="8"/>
        <v>19.989999999999998</v>
      </c>
      <c r="M153" s="51">
        <v>153</v>
      </c>
      <c r="N153">
        <v>599</v>
      </c>
    </row>
    <row r="154" spans="1:14">
      <c r="A154" s="51">
        <v>154</v>
      </c>
      <c r="B154" s="51">
        <v>4.4999999999999998E-2</v>
      </c>
      <c r="C154" s="141">
        <f t="shared" si="6"/>
        <v>8.99</v>
      </c>
      <c r="E154" s="51">
        <v>154</v>
      </c>
      <c r="F154">
        <v>7.0000000000000007E-2</v>
      </c>
      <c r="G154" s="141">
        <f t="shared" si="7"/>
        <v>10.780000000000001</v>
      </c>
      <c r="I154" s="51">
        <v>154</v>
      </c>
      <c r="J154">
        <v>0.125</v>
      </c>
      <c r="K154" s="141">
        <f t="shared" si="8"/>
        <v>19.989999999999998</v>
      </c>
      <c r="M154" s="51">
        <v>154</v>
      </c>
      <c r="N154">
        <v>599</v>
      </c>
    </row>
    <row r="155" spans="1:14">
      <c r="A155" s="51">
        <v>155</v>
      </c>
      <c r="B155" s="51">
        <v>4.4999999999999998E-2</v>
      </c>
      <c r="C155" s="141">
        <f t="shared" si="6"/>
        <v>8.99</v>
      </c>
      <c r="E155" s="51">
        <v>155</v>
      </c>
      <c r="F155">
        <v>7.0000000000000007E-2</v>
      </c>
      <c r="G155" s="141">
        <f t="shared" si="7"/>
        <v>10.850000000000001</v>
      </c>
      <c r="I155" s="51">
        <v>155</v>
      </c>
      <c r="J155">
        <v>0.125</v>
      </c>
      <c r="K155" s="141">
        <f t="shared" si="8"/>
        <v>19.989999999999998</v>
      </c>
      <c r="M155" s="51">
        <v>155</v>
      </c>
      <c r="N155">
        <v>599</v>
      </c>
    </row>
    <row r="156" spans="1:14">
      <c r="A156" s="51">
        <v>156</v>
      </c>
      <c r="B156" s="51">
        <v>4.4999999999999998E-2</v>
      </c>
      <c r="C156" s="141">
        <f t="shared" si="6"/>
        <v>8.99</v>
      </c>
      <c r="E156" s="51">
        <v>156</v>
      </c>
      <c r="F156">
        <v>7.0000000000000007E-2</v>
      </c>
      <c r="G156" s="141">
        <f t="shared" si="7"/>
        <v>10.920000000000002</v>
      </c>
      <c r="I156" s="51">
        <v>156</v>
      </c>
      <c r="J156">
        <v>0.125</v>
      </c>
      <c r="K156" s="141">
        <f t="shared" si="8"/>
        <v>19.989999999999998</v>
      </c>
      <c r="M156" s="51">
        <v>156</v>
      </c>
      <c r="N156">
        <v>599</v>
      </c>
    </row>
    <row r="157" spans="1:14">
      <c r="A157" s="51">
        <v>157</v>
      </c>
      <c r="B157" s="51">
        <v>4.4999999999999998E-2</v>
      </c>
      <c r="C157" s="141">
        <f t="shared" si="6"/>
        <v>8.99</v>
      </c>
      <c r="E157" s="51">
        <v>157</v>
      </c>
      <c r="F157">
        <v>7.0000000000000007E-2</v>
      </c>
      <c r="G157" s="141">
        <f t="shared" si="7"/>
        <v>10.99</v>
      </c>
      <c r="I157" s="51">
        <v>157</v>
      </c>
      <c r="J157">
        <v>0.125</v>
      </c>
      <c r="K157" s="141">
        <f t="shared" si="8"/>
        <v>19.989999999999998</v>
      </c>
      <c r="M157" s="51">
        <v>157</v>
      </c>
      <c r="N157">
        <v>599</v>
      </c>
    </row>
    <row r="158" spans="1:14">
      <c r="A158" s="51">
        <v>158</v>
      </c>
      <c r="B158" s="51">
        <v>4.4999999999999998E-2</v>
      </c>
      <c r="C158" s="141">
        <f t="shared" si="6"/>
        <v>8.99</v>
      </c>
      <c r="E158" s="51">
        <v>158</v>
      </c>
      <c r="F158">
        <v>7.0000000000000007E-2</v>
      </c>
      <c r="G158" s="141">
        <f t="shared" si="7"/>
        <v>11.06</v>
      </c>
      <c r="I158" s="51">
        <v>158</v>
      </c>
      <c r="J158">
        <v>0.125</v>
      </c>
      <c r="K158" s="141">
        <f t="shared" si="8"/>
        <v>19.989999999999998</v>
      </c>
      <c r="M158" s="51">
        <v>158</v>
      </c>
      <c r="N158">
        <v>599</v>
      </c>
    </row>
    <row r="159" spans="1:14">
      <c r="A159" s="51">
        <v>159</v>
      </c>
      <c r="B159" s="51">
        <v>4.4999999999999998E-2</v>
      </c>
      <c r="C159" s="141">
        <f t="shared" si="6"/>
        <v>8.99</v>
      </c>
      <c r="E159" s="51">
        <v>159</v>
      </c>
      <c r="F159">
        <v>7.0000000000000007E-2</v>
      </c>
      <c r="G159" s="141">
        <f t="shared" si="7"/>
        <v>11.13</v>
      </c>
      <c r="I159" s="51">
        <v>159</v>
      </c>
      <c r="J159">
        <v>0.125</v>
      </c>
      <c r="K159" s="141">
        <f t="shared" si="8"/>
        <v>19.989999999999998</v>
      </c>
      <c r="M159" s="51">
        <v>159</v>
      </c>
      <c r="N159">
        <v>599</v>
      </c>
    </row>
    <row r="160" spans="1:14">
      <c r="A160" s="51">
        <v>160</v>
      </c>
      <c r="B160" s="51">
        <v>4.4999999999999998E-2</v>
      </c>
      <c r="C160" s="141">
        <f t="shared" si="6"/>
        <v>8.99</v>
      </c>
      <c r="E160" s="51">
        <v>160</v>
      </c>
      <c r="F160">
        <v>7.0000000000000007E-2</v>
      </c>
      <c r="G160" s="141">
        <f t="shared" si="7"/>
        <v>11.200000000000001</v>
      </c>
      <c r="I160" s="51">
        <v>160</v>
      </c>
      <c r="J160">
        <v>0.125</v>
      </c>
      <c r="K160" s="141">
        <f t="shared" si="8"/>
        <v>20</v>
      </c>
      <c r="M160" s="51">
        <v>160</v>
      </c>
      <c r="N160">
        <v>599</v>
      </c>
    </row>
    <row r="161" spans="1:14">
      <c r="A161" s="51">
        <v>161</v>
      </c>
      <c r="B161" s="51">
        <v>4.4999999999999998E-2</v>
      </c>
      <c r="C161" s="141">
        <f t="shared" si="6"/>
        <v>8.99</v>
      </c>
      <c r="E161" s="51">
        <v>161</v>
      </c>
      <c r="F161">
        <v>7.0000000000000007E-2</v>
      </c>
      <c r="G161" s="141">
        <f t="shared" si="7"/>
        <v>11.270000000000001</v>
      </c>
      <c r="I161" s="51">
        <v>161</v>
      </c>
      <c r="J161">
        <v>0.125</v>
      </c>
      <c r="K161" s="141">
        <f t="shared" si="8"/>
        <v>20.125</v>
      </c>
      <c r="M161" s="51">
        <v>161</v>
      </c>
      <c r="N161">
        <v>599</v>
      </c>
    </row>
    <row r="162" spans="1:14">
      <c r="A162" s="51">
        <v>162</v>
      </c>
      <c r="B162" s="51">
        <v>4.4999999999999998E-2</v>
      </c>
      <c r="C162" s="141">
        <f t="shared" si="6"/>
        <v>8.99</v>
      </c>
      <c r="E162" s="51">
        <v>162</v>
      </c>
      <c r="F162">
        <v>7.0000000000000007E-2</v>
      </c>
      <c r="G162" s="141">
        <f t="shared" si="7"/>
        <v>11.340000000000002</v>
      </c>
      <c r="I162" s="51">
        <v>162</v>
      </c>
      <c r="J162">
        <v>0.125</v>
      </c>
      <c r="K162" s="141">
        <f t="shared" si="8"/>
        <v>20.25</v>
      </c>
      <c r="M162" s="51">
        <v>162</v>
      </c>
      <c r="N162">
        <v>599</v>
      </c>
    </row>
    <row r="163" spans="1:14">
      <c r="A163" s="51">
        <v>163</v>
      </c>
      <c r="B163" s="51">
        <v>4.4999999999999998E-2</v>
      </c>
      <c r="C163" s="141">
        <f t="shared" si="6"/>
        <v>8.99</v>
      </c>
      <c r="E163" s="51">
        <v>163</v>
      </c>
      <c r="F163">
        <v>7.0000000000000007E-2</v>
      </c>
      <c r="G163" s="141">
        <f t="shared" si="7"/>
        <v>11.410000000000002</v>
      </c>
      <c r="I163" s="51">
        <v>163</v>
      </c>
      <c r="J163">
        <v>0.125</v>
      </c>
      <c r="K163" s="141">
        <f t="shared" si="8"/>
        <v>20.375</v>
      </c>
      <c r="M163" s="51">
        <v>163</v>
      </c>
      <c r="N163">
        <v>599</v>
      </c>
    </row>
    <row r="164" spans="1:14">
      <c r="A164" s="51">
        <v>164</v>
      </c>
      <c r="B164" s="51">
        <v>4.4999999999999998E-2</v>
      </c>
      <c r="C164" s="141">
        <f t="shared" si="6"/>
        <v>8.99</v>
      </c>
      <c r="E164" s="51">
        <v>164</v>
      </c>
      <c r="F164">
        <v>7.0000000000000007E-2</v>
      </c>
      <c r="G164" s="141">
        <f t="shared" si="7"/>
        <v>11.48</v>
      </c>
      <c r="I164" s="51">
        <v>164</v>
      </c>
      <c r="J164">
        <v>0.125</v>
      </c>
      <c r="K164" s="141">
        <f t="shared" si="8"/>
        <v>20.5</v>
      </c>
      <c r="M164" s="51">
        <v>164</v>
      </c>
      <c r="N164">
        <v>599</v>
      </c>
    </row>
    <row r="165" spans="1:14">
      <c r="A165" s="51">
        <v>165</v>
      </c>
      <c r="B165" s="51">
        <v>4.4999999999999998E-2</v>
      </c>
      <c r="C165" s="141">
        <f t="shared" si="6"/>
        <v>8.99</v>
      </c>
      <c r="E165" s="51">
        <v>165</v>
      </c>
      <c r="F165">
        <v>7.0000000000000007E-2</v>
      </c>
      <c r="G165" s="141">
        <f t="shared" si="7"/>
        <v>11.55</v>
      </c>
      <c r="I165" s="51">
        <v>165</v>
      </c>
      <c r="J165">
        <v>0.125</v>
      </c>
      <c r="K165" s="141">
        <f t="shared" si="8"/>
        <v>20.625</v>
      </c>
      <c r="M165" s="51">
        <v>165</v>
      </c>
      <c r="N165">
        <v>599</v>
      </c>
    </row>
    <row r="166" spans="1:14">
      <c r="A166" s="51">
        <v>166</v>
      </c>
      <c r="B166" s="51">
        <v>4.4999999999999998E-2</v>
      </c>
      <c r="C166" s="141">
        <f t="shared" si="6"/>
        <v>8.99</v>
      </c>
      <c r="E166" s="51">
        <v>166</v>
      </c>
      <c r="F166">
        <v>7.0000000000000007E-2</v>
      </c>
      <c r="G166" s="141">
        <f t="shared" si="7"/>
        <v>11.620000000000001</v>
      </c>
      <c r="I166" s="51">
        <v>166</v>
      </c>
      <c r="J166">
        <v>0.125</v>
      </c>
      <c r="K166" s="141">
        <f t="shared" si="8"/>
        <v>20.75</v>
      </c>
      <c r="M166" s="51">
        <v>166</v>
      </c>
      <c r="N166">
        <v>599</v>
      </c>
    </row>
    <row r="167" spans="1:14">
      <c r="A167" s="51">
        <v>167</v>
      </c>
      <c r="B167" s="51">
        <v>4.4999999999999998E-2</v>
      </c>
      <c r="C167" s="141">
        <f t="shared" si="6"/>
        <v>8.99</v>
      </c>
      <c r="E167" s="51">
        <v>167</v>
      </c>
      <c r="F167">
        <v>7.0000000000000007E-2</v>
      </c>
      <c r="G167" s="141">
        <f t="shared" si="7"/>
        <v>11.690000000000001</v>
      </c>
      <c r="I167" s="51">
        <v>167</v>
      </c>
      <c r="J167">
        <v>0.125</v>
      </c>
      <c r="K167" s="141">
        <f t="shared" si="8"/>
        <v>20.875</v>
      </c>
      <c r="M167" s="51">
        <v>167</v>
      </c>
      <c r="N167">
        <v>599</v>
      </c>
    </row>
    <row r="168" spans="1:14">
      <c r="A168" s="51">
        <v>168</v>
      </c>
      <c r="B168" s="51">
        <v>4.4999999999999998E-2</v>
      </c>
      <c r="C168" s="141">
        <f t="shared" si="6"/>
        <v>8.99</v>
      </c>
      <c r="E168" s="51">
        <v>168</v>
      </c>
      <c r="F168">
        <v>7.0000000000000007E-2</v>
      </c>
      <c r="G168" s="141">
        <f t="shared" si="7"/>
        <v>11.760000000000002</v>
      </c>
      <c r="I168" s="51">
        <v>168</v>
      </c>
      <c r="J168">
        <v>0.125</v>
      </c>
      <c r="K168" s="141">
        <f t="shared" si="8"/>
        <v>21</v>
      </c>
      <c r="M168" s="51">
        <v>168</v>
      </c>
      <c r="N168">
        <v>599</v>
      </c>
    </row>
    <row r="169" spans="1:14">
      <c r="A169" s="51">
        <v>169</v>
      </c>
      <c r="B169" s="51">
        <v>4.4999999999999998E-2</v>
      </c>
      <c r="C169" s="141">
        <f t="shared" si="6"/>
        <v>8.99</v>
      </c>
      <c r="E169" s="51">
        <v>169</v>
      </c>
      <c r="F169">
        <v>7.0000000000000007E-2</v>
      </c>
      <c r="G169" s="141">
        <f t="shared" si="7"/>
        <v>11.830000000000002</v>
      </c>
      <c r="I169" s="51">
        <v>169</v>
      </c>
      <c r="J169">
        <v>0.125</v>
      </c>
      <c r="K169" s="141">
        <f t="shared" si="8"/>
        <v>21.125</v>
      </c>
      <c r="M169" s="51">
        <v>169</v>
      </c>
      <c r="N169">
        <v>599</v>
      </c>
    </row>
    <row r="170" spans="1:14">
      <c r="A170" s="51">
        <v>170</v>
      </c>
      <c r="B170" s="51">
        <v>4.4999999999999998E-2</v>
      </c>
      <c r="C170" s="141">
        <f t="shared" si="6"/>
        <v>8.99</v>
      </c>
      <c r="E170" s="51">
        <v>170</v>
      </c>
      <c r="F170">
        <v>7.0000000000000007E-2</v>
      </c>
      <c r="G170" s="141">
        <f t="shared" si="7"/>
        <v>11.9</v>
      </c>
      <c r="I170" s="51">
        <v>170</v>
      </c>
      <c r="J170">
        <v>0.125</v>
      </c>
      <c r="K170" s="141">
        <f t="shared" si="8"/>
        <v>21.25</v>
      </c>
      <c r="M170" s="51">
        <v>170</v>
      </c>
      <c r="N170">
        <v>599</v>
      </c>
    </row>
    <row r="171" spans="1:14">
      <c r="A171" s="51">
        <v>171</v>
      </c>
      <c r="B171" s="51">
        <v>4.4999999999999998E-2</v>
      </c>
      <c r="C171" s="141">
        <f t="shared" si="6"/>
        <v>8.99</v>
      </c>
      <c r="E171" s="51">
        <v>171</v>
      </c>
      <c r="F171">
        <v>7.0000000000000007E-2</v>
      </c>
      <c r="G171" s="141">
        <f t="shared" si="7"/>
        <v>11.97</v>
      </c>
      <c r="I171" s="51">
        <v>171</v>
      </c>
      <c r="J171">
        <v>0.125</v>
      </c>
      <c r="K171" s="141">
        <f t="shared" si="8"/>
        <v>21.375</v>
      </c>
      <c r="M171" s="51">
        <v>171</v>
      </c>
      <c r="N171">
        <v>599</v>
      </c>
    </row>
    <row r="172" spans="1:14">
      <c r="A172" s="51">
        <v>172</v>
      </c>
      <c r="B172" s="51">
        <v>4.4999999999999998E-2</v>
      </c>
      <c r="C172" s="141">
        <f t="shared" si="6"/>
        <v>8.99</v>
      </c>
      <c r="E172" s="51">
        <v>172</v>
      </c>
      <c r="F172">
        <v>7.0000000000000007E-2</v>
      </c>
      <c r="G172" s="141">
        <f t="shared" si="7"/>
        <v>12.040000000000001</v>
      </c>
      <c r="I172" s="51">
        <v>172</v>
      </c>
      <c r="J172">
        <v>0.125</v>
      </c>
      <c r="K172" s="141">
        <f t="shared" si="8"/>
        <v>21.5</v>
      </c>
      <c r="M172" s="51">
        <v>172</v>
      </c>
      <c r="N172">
        <v>599</v>
      </c>
    </row>
    <row r="173" spans="1:14">
      <c r="A173" s="51">
        <v>173</v>
      </c>
      <c r="B173" s="51">
        <v>4.4999999999999998E-2</v>
      </c>
      <c r="C173" s="141">
        <f t="shared" si="6"/>
        <v>8.99</v>
      </c>
      <c r="E173" s="51">
        <v>173</v>
      </c>
      <c r="F173">
        <v>7.0000000000000007E-2</v>
      </c>
      <c r="G173" s="141">
        <f t="shared" si="7"/>
        <v>12.110000000000001</v>
      </c>
      <c r="I173" s="51">
        <v>173</v>
      </c>
      <c r="J173">
        <v>0.125</v>
      </c>
      <c r="K173" s="141">
        <f t="shared" si="8"/>
        <v>21.625</v>
      </c>
      <c r="M173" s="51">
        <v>173</v>
      </c>
      <c r="N173">
        <v>599</v>
      </c>
    </row>
    <row r="174" spans="1:14">
      <c r="A174" s="51">
        <v>174</v>
      </c>
      <c r="B174" s="51">
        <v>4.4999999999999998E-2</v>
      </c>
      <c r="C174" s="141">
        <f t="shared" si="6"/>
        <v>8.99</v>
      </c>
      <c r="E174" s="51">
        <v>174</v>
      </c>
      <c r="F174">
        <v>7.0000000000000007E-2</v>
      </c>
      <c r="G174" s="141">
        <f t="shared" si="7"/>
        <v>12.180000000000001</v>
      </c>
      <c r="I174" s="51">
        <v>174</v>
      </c>
      <c r="J174">
        <v>0.125</v>
      </c>
      <c r="K174" s="141">
        <f t="shared" si="8"/>
        <v>21.75</v>
      </c>
      <c r="M174" s="51">
        <v>174</v>
      </c>
      <c r="N174">
        <v>599</v>
      </c>
    </row>
    <row r="175" spans="1:14">
      <c r="A175" s="51">
        <v>175</v>
      </c>
      <c r="B175" s="51">
        <v>4.4999999999999998E-2</v>
      </c>
      <c r="C175" s="141">
        <f t="shared" si="6"/>
        <v>8.99</v>
      </c>
      <c r="E175" s="51">
        <v>175</v>
      </c>
      <c r="F175">
        <v>7.0000000000000007E-2</v>
      </c>
      <c r="G175" s="141">
        <f t="shared" si="7"/>
        <v>12.250000000000002</v>
      </c>
      <c r="I175" s="51">
        <v>175</v>
      </c>
      <c r="J175">
        <v>0.125</v>
      </c>
      <c r="K175" s="141">
        <f t="shared" si="8"/>
        <v>21.875</v>
      </c>
      <c r="M175" s="51">
        <v>175</v>
      </c>
      <c r="N175">
        <v>599</v>
      </c>
    </row>
    <row r="176" spans="1:14">
      <c r="A176" s="51">
        <v>176</v>
      </c>
      <c r="B176" s="51">
        <v>4.4999999999999998E-2</v>
      </c>
      <c r="C176" s="141">
        <f t="shared" si="6"/>
        <v>8.99</v>
      </c>
      <c r="E176" s="51">
        <v>176</v>
      </c>
      <c r="F176">
        <v>7.0000000000000007E-2</v>
      </c>
      <c r="G176" s="141">
        <f t="shared" si="7"/>
        <v>12.32</v>
      </c>
      <c r="I176" s="51">
        <v>176</v>
      </c>
      <c r="J176">
        <v>0.125</v>
      </c>
      <c r="K176" s="141">
        <f t="shared" si="8"/>
        <v>22</v>
      </c>
      <c r="M176" s="51">
        <v>176</v>
      </c>
      <c r="N176">
        <v>599</v>
      </c>
    </row>
    <row r="177" spans="1:14">
      <c r="A177" s="51">
        <v>177</v>
      </c>
      <c r="B177" s="51">
        <v>4.4999999999999998E-2</v>
      </c>
      <c r="C177" s="141">
        <f t="shared" si="6"/>
        <v>8.99</v>
      </c>
      <c r="E177" s="51">
        <v>177</v>
      </c>
      <c r="F177">
        <v>7.0000000000000007E-2</v>
      </c>
      <c r="G177" s="141">
        <f t="shared" si="7"/>
        <v>12.39</v>
      </c>
      <c r="I177" s="51">
        <v>177</v>
      </c>
      <c r="J177">
        <v>0.125</v>
      </c>
      <c r="K177" s="141">
        <f t="shared" si="8"/>
        <v>22.125</v>
      </c>
      <c r="M177" s="51">
        <v>177</v>
      </c>
      <c r="N177">
        <v>599</v>
      </c>
    </row>
    <row r="178" spans="1:14">
      <c r="A178" s="51">
        <v>178</v>
      </c>
      <c r="B178" s="51">
        <v>4.4999999999999998E-2</v>
      </c>
      <c r="C178" s="141">
        <f t="shared" si="6"/>
        <v>8.99</v>
      </c>
      <c r="E178" s="51">
        <v>178</v>
      </c>
      <c r="F178">
        <v>7.0000000000000007E-2</v>
      </c>
      <c r="G178" s="141">
        <f t="shared" si="7"/>
        <v>12.46</v>
      </c>
      <c r="I178" s="51">
        <v>178</v>
      </c>
      <c r="J178">
        <v>0.125</v>
      </c>
      <c r="K178" s="141">
        <f t="shared" si="8"/>
        <v>22.25</v>
      </c>
      <c r="M178" s="51">
        <v>178</v>
      </c>
      <c r="N178">
        <v>599</v>
      </c>
    </row>
    <row r="179" spans="1:14">
      <c r="A179" s="51">
        <v>179</v>
      </c>
      <c r="B179" s="51">
        <v>4.4999999999999998E-2</v>
      </c>
      <c r="C179" s="141">
        <f t="shared" si="6"/>
        <v>8.99</v>
      </c>
      <c r="E179" s="51">
        <v>179</v>
      </c>
      <c r="F179">
        <v>7.0000000000000007E-2</v>
      </c>
      <c r="G179" s="141">
        <f t="shared" si="7"/>
        <v>12.530000000000001</v>
      </c>
      <c r="I179" s="51">
        <v>179</v>
      </c>
      <c r="J179">
        <v>0.125</v>
      </c>
      <c r="K179" s="141">
        <f t="shared" si="8"/>
        <v>22.375</v>
      </c>
      <c r="M179" s="51">
        <v>179</v>
      </c>
      <c r="N179">
        <v>599</v>
      </c>
    </row>
    <row r="180" spans="1:14">
      <c r="A180" s="51">
        <v>180</v>
      </c>
      <c r="B180" s="51">
        <v>4.4999999999999998E-2</v>
      </c>
      <c r="C180" s="141">
        <f t="shared" si="6"/>
        <v>8.99</v>
      </c>
      <c r="E180" s="51">
        <v>180</v>
      </c>
      <c r="F180">
        <v>7.0000000000000007E-2</v>
      </c>
      <c r="G180" s="141">
        <f t="shared" si="7"/>
        <v>12.600000000000001</v>
      </c>
      <c r="I180" s="51">
        <v>180</v>
      </c>
      <c r="J180">
        <v>0.125</v>
      </c>
      <c r="K180" s="141">
        <f t="shared" si="8"/>
        <v>22.5</v>
      </c>
      <c r="M180" s="51">
        <v>180</v>
      </c>
      <c r="N180">
        <v>599</v>
      </c>
    </row>
    <row r="181" spans="1:14">
      <c r="A181" s="51">
        <v>181</v>
      </c>
      <c r="B181" s="51">
        <v>4.4999999999999998E-2</v>
      </c>
      <c r="C181" s="141">
        <f t="shared" si="6"/>
        <v>8.99</v>
      </c>
      <c r="E181" s="51">
        <v>181</v>
      </c>
      <c r="F181">
        <v>7.0000000000000007E-2</v>
      </c>
      <c r="G181" s="141">
        <f t="shared" si="7"/>
        <v>12.670000000000002</v>
      </c>
      <c r="I181" s="51">
        <v>181</v>
      </c>
      <c r="J181">
        <v>0.125</v>
      </c>
      <c r="K181" s="141">
        <f t="shared" si="8"/>
        <v>22.625</v>
      </c>
      <c r="M181" s="51">
        <v>181</v>
      </c>
      <c r="N181">
        <v>599</v>
      </c>
    </row>
    <row r="182" spans="1:14">
      <c r="A182" s="51">
        <v>182</v>
      </c>
      <c r="B182" s="51">
        <v>4.4999999999999998E-2</v>
      </c>
      <c r="C182" s="141">
        <f t="shared" si="6"/>
        <v>8.99</v>
      </c>
      <c r="E182" s="51">
        <v>182</v>
      </c>
      <c r="F182">
        <v>7.0000000000000007E-2</v>
      </c>
      <c r="G182" s="141">
        <f t="shared" si="7"/>
        <v>12.740000000000002</v>
      </c>
      <c r="I182" s="51">
        <v>182</v>
      </c>
      <c r="J182">
        <v>0.125</v>
      </c>
      <c r="K182" s="141">
        <f t="shared" si="8"/>
        <v>22.75</v>
      </c>
      <c r="M182" s="51">
        <v>182</v>
      </c>
      <c r="N182">
        <v>599</v>
      </c>
    </row>
    <row r="183" spans="1:14">
      <c r="A183" s="51">
        <v>183</v>
      </c>
      <c r="B183" s="51">
        <v>4.4999999999999998E-2</v>
      </c>
      <c r="C183" s="141">
        <f t="shared" si="6"/>
        <v>8.99</v>
      </c>
      <c r="E183" s="51">
        <v>183</v>
      </c>
      <c r="F183">
        <v>7.0000000000000007E-2</v>
      </c>
      <c r="G183" s="141">
        <f t="shared" si="7"/>
        <v>12.81</v>
      </c>
      <c r="I183" s="51">
        <v>183</v>
      </c>
      <c r="J183">
        <v>0.125</v>
      </c>
      <c r="K183" s="141">
        <f t="shared" si="8"/>
        <v>22.875</v>
      </c>
      <c r="M183" s="51">
        <v>183</v>
      </c>
      <c r="N183">
        <v>599</v>
      </c>
    </row>
    <row r="184" spans="1:14">
      <c r="A184" s="51">
        <v>184</v>
      </c>
      <c r="B184" s="51">
        <v>4.4999999999999998E-2</v>
      </c>
      <c r="C184" s="141">
        <f t="shared" si="6"/>
        <v>8.99</v>
      </c>
      <c r="E184" s="51">
        <v>184</v>
      </c>
      <c r="F184">
        <v>7.0000000000000007E-2</v>
      </c>
      <c r="G184" s="141">
        <f t="shared" si="7"/>
        <v>12.88</v>
      </c>
      <c r="I184" s="51">
        <v>184</v>
      </c>
      <c r="J184">
        <v>0.125</v>
      </c>
      <c r="K184" s="141">
        <f t="shared" si="8"/>
        <v>23</v>
      </c>
      <c r="M184" s="51">
        <v>184</v>
      </c>
      <c r="N184">
        <v>599</v>
      </c>
    </row>
    <row r="185" spans="1:14">
      <c r="A185" s="51">
        <v>185</v>
      </c>
      <c r="B185" s="51">
        <v>4.4999999999999998E-2</v>
      </c>
      <c r="C185" s="141">
        <f t="shared" si="6"/>
        <v>8.99</v>
      </c>
      <c r="E185" s="51">
        <v>185</v>
      </c>
      <c r="F185">
        <v>7.0000000000000007E-2</v>
      </c>
      <c r="G185" s="141">
        <f t="shared" si="7"/>
        <v>12.950000000000001</v>
      </c>
      <c r="I185" s="51">
        <v>185</v>
      </c>
      <c r="J185">
        <v>0.125</v>
      </c>
      <c r="K185" s="141">
        <f t="shared" si="8"/>
        <v>23.125</v>
      </c>
      <c r="M185" s="51">
        <v>185</v>
      </c>
      <c r="N185">
        <v>599</v>
      </c>
    </row>
    <row r="186" spans="1:14">
      <c r="A186" s="51">
        <v>186</v>
      </c>
      <c r="B186" s="51">
        <v>4.4999999999999998E-2</v>
      </c>
      <c r="C186" s="141">
        <f t="shared" si="6"/>
        <v>8.99</v>
      </c>
      <c r="E186" s="51">
        <v>186</v>
      </c>
      <c r="F186">
        <v>7.0000000000000007E-2</v>
      </c>
      <c r="G186" s="141">
        <f t="shared" si="7"/>
        <v>13.020000000000001</v>
      </c>
      <c r="I186" s="51">
        <v>186</v>
      </c>
      <c r="J186">
        <v>0.125</v>
      </c>
      <c r="K186" s="141">
        <f t="shared" si="8"/>
        <v>23.25</v>
      </c>
      <c r="M186" s="51">
        <v>186</v>
      </c>
      <c r="N186">
        <v>599</v>
      </c>
    </row>
    <row r="187" spans="1:14">
      <c r="A187" s="51">
        <v>187</v>
      </c>
      <c r="B187" s="51">
        <v>4.4999999999999998E-2</v>
      </c>
      <c r="C187" s="141">
        <f t="shared" si="6"/>
        <v>8.99</v>
      </c>
      <c r="E187" s="51">
        <v>187</v>
      </c>
      <c r="F187">
        <v>7.0000000000000007E-2</v>
      </c>
      <c r="G187" s="141">
        <f t="shared" si="7"/>
        <v>13.090000000000002</v>
      </c>
      <c r="I187" s="51">
        <v>187</v>
      </c>
      <c r="J187">
        <v>0.125</v>
      </c>
      <c r="K187" s="141">
        <f t="shared" si="8"/>
        <v>23.375</v>
      </c>
      <c r="M187" s="51">
        <v>187</v>
      </c>
      <c r="N187">
        <v>599</v>
      </c>
    </row>
    <row r="188" spans="1:14">
      <c r="A188" s="51">
        <v>188</v>
      </c>
      <c r="B188" s="51">
        <v>4.4999999999999998E-2</v>
      </c>
      <c r="C188" s="141">
        <f t="shared" si="6"/>
        <v>8.99</v>
      </c>
      <c r="E188" s="51">
        <v>188</v>
      </c>
      <c r="F188">
        <v>7.0000000000000007E-2</v>
      </c>
      <c r="G188" s="141">
        <f t="shared" si="7"/>
        <v>13.160000000000002</v>
      </c>
      <c r="I188" s="51">
        <v>188</v>
      </c>
      <c r="J188">
        <v>0.125</v>
      </c>
      <c r="K188" s="141">
        <f t="shared" si="8"/>
        <v>23.5</v>
      </c>
      <c r="M188" s="51">
        <v>188</v>
      </c>
      <c r="N188">
        <v>599</v>
      </c>
    </row>
    <row r="189" spans="1:14">
      <c r="A189" s="51">
        <v>189</v>
      </c>
      <c r="B189" s="51">
        <v>4.4999999999999998E-2</v>
      </c>
      <c r="C189" s="141">
        <f t="shared" si="6"/>
        <v>8.99</v>
      </c>
      <c r="E189" s="51">
        <v>189</v>
      </c>
      <c r="F189">
        <v>7.0000000000000007E-2</v>
      </c>
      <c r="G189" s="141">
        <f t="shared" si="7"/>
        <v>13.23</v>
      </c>
      <c r="I189" s="51">
        <v>189</v>
      </c>
      <c r="J189">
        <v>0.125</v>
      </c>
      <c r="K189" s="141">
        <f t="shared" si="8"/>
        <v>23.625</v>
      </c>
      <c r="M189" s="51">
        <v>189</v>
      </c>
      <c r="N189">
        <v>599</v>
      </c>
    </row>
    <row r="190" spans="1:14">
      <c r="A190" s="51">
        <v>190</v>
      </c>
      <c r="B190" s="51">
        <v>4.4999999999999998E-2</v>
      </c>
      <c r="C190" s="141">
        <f t="shared" si="6"/>
        <v>8.99</v>
      </c>
      <c r="E190" s="51">
        <v>190</v>
      </c>
      <c r="F190">
        <v>7.0000000000000007E-2</v>
      </c>
      <c r="G190" s="141">
        <f t="shared" si="7"/>
        <v>13.3</v>
      </c>
      <c r="I190" s="51">
        <v>190</v>
      </c>
      <c r="J190">
        <v>0.125</v>
      </c>
      <c r="K190" s="141">
        <f t="shared" si="8"/>
        <v>23.75</v>
      </c>
      <c r="M190" s="51">
        <v>190</v>
      </c>
      <c r="N190">
        <v>599</v>
      </c>
    </row>
    <row r="191" spans="1:14">
      <c r="A191" s="51">
        <v>191</v>
      </c>
      <c r="B191" s="51">
        <v>4.4999999999999998E-2</v>
      </c>
      <c r="C191" s="141">
        <f t="shared" si="6"/>
        <v>8.99</v>
      </c>
      <c r="E191" s="51">
        <v>191</v>
      </c>
      <c r="F191">
        <v>7.0000000000000007E-2</v>
      </c>
      <c r="G191" s="141">
        <f t="shared" si="7"/>
        <v>13.370000000000001</v>
      </c>
      <c r="I191" s="51">
        <v>191</v>
      </c>
      <c r="J191">
        <v>0.125</v>
      </c>
      <c r="K191" s="141">
        <f t="shared" si="8"/>
        <v>23.875</v>
      </c>
      <c r="M191" s="51">
        <v>191</v>
      </c>
      <c r="N191">
        <v>599</v>
      </c>
    </row>
    <row r="192" spans="1:14">
      <c r="A192" s="51">
        <v>192</v>
      </c>
      <c r="B192" s="51">
        <v>4.4999999999999998E-2</v>
      </c>
      <c r="C192" s="141">
        <f t="shared" si="6"/>
        <v>8.99</v>
      </c>
      <c r="E192" s="51">
        <v>192</v>
      </c>
      <c r="F192">
        <v>7.0000000000000007E-2</v>
      </c>
      <c r="G192" s="141">
        <f t="shared" si="7"/>
        <v>13.440000000000001</v>
      </c>
      <c r="I192" s="51">
        <v>192</v>
      </c>
      <c r="J192">
        <v>0.125</v>
      </c>
      <c r="K192" s="141">
        <f t="shared" si="8"/>
        <v>24</v>
      </c>
      <c r="M192" s="51">
        <v>192</v>
      </c>
      <c r="N192">
        <v>699</v>
      </c>
    </row>
    <row r="193" spans="1:14">
      <c r="A193" s="51">
        <v>193</v>
      </c>
      <c r="B193" s="51">
        <v>4.4999999999999998E-2</v>
      </c>
      <c r="C193" s="141">
        <f t="shared" si="6"/>
        <v>8.99</v>
      </c>
      <c r="E193" s="51">
        <v>193</v>
      </c>
      <c r="F193">
        <v>7.0000000000000007E-2</v>
      </c>
      <c r="G193" s="141">
        <f t="shared" si="7"/>
        <v>13.510000000000002</v>
      </c>
      <c r="I193" s="51">
        <v>193</v>
      </c>
      <c r="J193">
        <v>0.125</v>
      </c>
      <c r="K193" s="141">
        <f t="shared" si="8"/>
        <v>24.125</v>
      </c>
      <c r="M193" s="51">
        <v>193</v>
      </c>
      <c r="N193">
        <v>699</v>
      </c>
    </row>
    <row r="194" spans="1:14">
      <c r="A194" s="51">
        <v>194</v>
      </c>
      <c r="B194" s="51">
        <v>4.4999999999999998E-2</v>
      </c>
      <c r="C194" s="141">
        <f t="shared" ref="C194:C257" si="9">MAX(A194*B194, 8.99)</f>
        <v>8.99</v>
      </c>
      <c r="E194" s="51">
        <v>194</v>
      </c>
      <c r="F194">
        <v>7.0000000000000007E-2</v>
      </c>
      <c r="G194" s="141">
        <f t="shared" ref="G194:G257" si="10">MAX(E194*F194, 9.99)</f>
        <v>13.580000000000002</v>
      </c>
      <c r="I194" s="51">
        <v>194</v>
      </c>
      <c r="J194">
        <v>0.125</v>
      </c>
      <c r="K194" s="141">
        <f t="shared" ref="K194:K257" si="11">MAX(I194*J194, 19.99)</f>
        <v>24.25</v>
      </c>
      <c r="M194" s="51">
        <v>194</v>
      </c>
      <c r="N194">
        <v>699</v>
      </c>
    </row>
    <row r="195" spans="1:14">
      <c r="A195" s="51">
        <v>195</v>
      </c>
      <c r="B195" s="51">
        <v>4.4999999999999998E-2</v>
      </c>
      <c r="C195" s="141">
        <f t="shared" si="9"/>
        <v>8.99</v>
      </c>
      <c r="E195" s="51">
        <v>195</v>
      </c>
      <c r="F195">
        <v>7.0000000000000007E-2</v>
      </c>
      <c r="G195" s="141">
        <f t="shared" si="10"/>
        <v>13.650000000000002</v>
      </c>
      <c r="I195" s="51">
        <v>195</v>
      </c>
      <c r="J195">
        <v>0.125</v>
      </c>
      <c r="K195" s="141">
        <f t="shared" si="11"/>
        <v>24.375</v>
      </c>
      <c r="M195" s="51">
        <v>195</v>
      </c>
      <c r="N195">
        <v>699</v>
      </c>
    </row>
    <row r="196" spans="1:14">
      <c r="A196" s="51">
        <v>196</v>
      </c>
      <c r="B196" s="51">
        <v>4.4999999999999998E-2</v>
      </c>
      <c r="C196" s="141">
        <f t="shared" si="9"/>
        <v>8.99</v>
      </c>
      <c r="E196" s="51">
        <v>196</v>
      </c>
      <c r="F196">
        <v>7.0000000000000007E-2</v>
      </c>
      <c r="G196" s="141">
        <f t="shared" si="10"/>
        <v>13.72</v>
      </c>
      <c r="I196" s="51">
        <v>196</v>
      </c>
      <c r="J196">
        <v>0.125</v>
      </c>
      <c r="K196" s="141">
        <f t="shared" si="11"/>
        <v>24.5</v>
      </c>
      <c r="M196" s="51">
        <v>196</v>
      </c>
      <c r="N196">
        <v>699</v>
      </c>
    </row>
    <row r="197" spans="1:14">
      <c r="A197" s="51">
        <v>197</v>
      </c>
      <c r="B197" s="51">
        <v>4.4999999999999998E-2</v>
      </c>
      <c r="C197" s="141">
        <f t="shared" si="9"/>
        <v>8.99</v>
      </c>
      <c r="E197" s="51">
        <v>197</v>
      </c>
      <c r="F197">
        <v>7.0000000000000007E-2</v>
      </c>
      <c r="G197" s="141">
        <f t="shared" si="10"/>
        <v>13.790000000000001</v>
      </c>
      <c r="I197" s="51">
        <v>197</v>
      </c>
      <c r="J197">
        <v>0.125</v>
      </c>
      <c r="K197" s="141">
        <f t="shared" si="11"/>
        <v>24.625</v>
      </c>
      <c r="M197" s="51">
        <v>197</v>
      </c>
      <c r="N197">
        <v>699</v>
      </c>
    </row>
    <row r="198" spans="1:14">
      <c r="A198" s="51">
        <v>198</v>
      </c>
      <c r="B198" s="51">
        <v>4.4999999999999998E-2</v>
      </c>
      <c r="C198" s="141">
        <f t="shared" si="9"/>
        <v>8.99</v>
      </c>
      <c r="E198" s="51">
        <v>198</v>
      </c>
      <c r="F198">
        <v>7.0000000000000007E-2</v>
      </c>
      <c r="G198" s="141">
        <f t="shared" si="10"/>
        <v>13.860000000000001</v>
      </c>
      <c r="I198" s="51">
        <v>198</v>
      </c>
      <c r="J198">
        <v>0.125</v>
      </c>
      <c r="K198" s="141">
        <f t="shared" si="11"/>
        <v>24.75</v>
      </c>
      <c r="M198" s="51">
        <v>198</v>
      </c>
      <c r="N198">
        <v>699</v>
      </c>
    </row>
    <row r="199" spans="1:14">
      <c r="A199" s="51">
        <v>199</v>
      </c>
      <c r="B199" s="51">
        <v>4.4999999999999998E-2</v>
      </c>
      <c r="C199" s="141">
        <f t="shared" si="9"/>
        <v>8.99</v>
      </c>
      <c r="E199" s="51">
        <v>199</v>
      </c>
      <c r="F199">
        <v>7.0000000000000007E-2</v>
      </c>
      <c r="G199" s="141">
        <f t="shared" si="10"/>
        <v>13.930000000000001</v>
      </c>
      <c r="I199" s="51">
        <v>199</v>
      </c>
      <c r="J199">
        <v>0.125</v>
      </c>
      <c r="K199" s="141">
        <f t="shared" si="11"/>
        <v>24.875</v>
      </c>
      <c r="M199" s="51">
        <v>199</v>
      </c>
      <c r="N199">
        <v>699</v>
      </c>
    </row>
    <row r="200" spans="1:14">
      <c r="A200" s="51">
        <v>200</v>
      </c>
      <c r="B200" s="51">
        <v>4.4999999999999998E-2</v>
      </c>
      <c r="C200" s="141">
        <f t="shared" si="9"/>
        <v>9</v>
      </c>
      <c r="E200" s="51">
        <v>200</v>
      </c>
      <c r="F200">
        <v>7.0000000000000007E-2</v>
      </c>
      <c r="G200" s="141">
        <f t="shared" si="10"/>
        <v>14.000000000000002</v>
      </c>
      <c r="I200" s="51">
        <v>200</v>
      </c>
      <c r="J200">
        <v>0.125</v>
      </c>
      <c r="K200" s="141">
        <f t="shared" si="11"/>
        <v>25</v>
      </c>
      <c r="M200" s="51">
        <v>200</v>
      </c>
      <c r="N200">
        <v>699</v>
      </c>
    </row>
    <row r="201" spans="1:14">
      <c r="A201" s="51">
        <v>201</v>
      </c>
      <c r="B201" s="51">
        <v>4.4999999999999998E-2</v>
      </c>
      <c r="C201" s="141">
        <f t="shared" si="9"/>
        <v>9.0449999999999999</v>
      </c>
      <c r="E201" s="51">
        <v>201</v>
      </c>
      <c r="F201">
        <v>7.0000000000000007E-2</v>
      </c>
      <c r="G201" s="141">
        <f t="shared" si="10"/>
        <v>14.070000000000002</v>
      </c>
      <c r="I201" s="51">
        <v>201</v>
      </c>
      <c r="J201">
        <v>0.125</v>
      </c>
      <c r="K201" s="141">
        <f t="shared" si="11"/>
        <v>25.125</v>
      </c>
      <c r="M201" s="51">
        <v>201</v>
      </c>
      <c r="N201">
        <v>699</v>
      </c>
    </row>
    <row r="202" spans="1:14">
      <c r="A202" s="51">
        <v>202</v>
      </c>
      <c r="B202" s="51">
        <v>4.4999999999999998E-2</v>
      </c>
      <c r="C202" s="141">
        <f t="shared" si="9"/>
        <v>9.09</v>
      </c>
      <c r="E202" s="51">
        <v>202</v>
      </c>
      <c r="F202">
        <v>7.0000000000000007E-2</v>
      </c>
      <c r="G202" s="141">
        <f t="shared" si="10"/>
        <v>14.14</v>
      </c>
      <c r="I202" s="51">
        <v>202</v>
      </c>
      <c r="J202">
        <v>0.125</v>
      </c>
      <c r="K202" s="141">
        <f t="shared" si="11"/>
        <v>25.25</v>
      </c>
      <c r="M202" s="51">
        <v>202</v>
      </c>
      <c r="N202">
        <v>699</v>
      </c>
    </row>
    <row r="203" spans="1:14">
      <c r="A203" s="51">
        <v>203</v>
      </c>
      <c r="B203" s="51">
        <v>4.4999999999999998E-2</v>
      </c>
      <c r="C203" s="141">
        <f t="shared" si="9"/>
        <v>9.1349999999999998</v>
      </c>
      <c r="E203" s="51">
        <v>203</v>
      </c>
      <c r="F203">
        <v>7.0000000000000007E-2</v>
      </c>
      <c r="G203" s="141">
        <f t="shared" si="10"/>
        <v>14.21</v>
      </c>
      <c r="I203" s="51">
        <v>203</v>
      </c>
      <c r="J203">
        <v>0.125</v>
      </c>
      <c r="K203" s="141">
        <f t="shared" si="11"/>
        <v>25.375</v>
      </c>
      <c r="M203" s="51">
        <v>203</v>
      </c>
      <c r="N203">
        <v>699</v>
      </c>
    </row>
    <row r="204" spans="1:14">
      <c r="A204" s="51">
        <v>204</v>
      </c>
      <c r="B204" s="51">
        <v>4.4999999999999998E-2</v>
      </c>
      <c r="C204" s="141">
        <f t="shared" si="9"/>
        <v>9.18</v>
      </c>
      <c r="E204" s="51">
        <v>204</v>
      </c>
      <c r="F204">
        <v>7.0000000000000007E-2</v>
      </c>
      <c r="G204" s="141">
        <f t="shared" si="10"/>
        <v>14.280000000000001</v>
      </c>
      <c r="I204" s="51">
        <v>204</v>
      </c>
      <c r="J204">
        <v>0.125</v>
      </c>
      <c r="K204" s="141">
        <f t="shared" si="11"/>
        <v>25.5</v>
      </c>
      <c r="M204" s="51">
        <v>204</v>
      </c>
      <c r="N204">
        <v>699</v>
      </c>
    </row>
    <row r="205" spans="1:14">
      <c r="A205" s="51">
        <v>205</v>
      </c>
      <c r="B205" s="51">
        <v>4.4999999999999998E-2</v>
      </c>
      <c r="C205" s="141">
        <f t="shared" si="9"/>
        <v>9.2249999999999996</v>
      </c>
      <c r="E205" s="51">
        <v>205</v>
      </c>
      <c r="F205">
        <v>7.0000000000000007E-2</v>
      </c>
      <c r="G205" s="141">
        <f t="shared" si="10"/>
        <v>14.350000000000001</v>
      </c>
      <c r="I205" s="51">
        <v>205</v>
      </c>
      <c r="J205">
        <v>0.125</v>
      </c>
      <c r="K205" s="141">
        <f t="shared" si="11"/>
        <v>25.625</v>
      </c>
      <c r="M205" s="51">
        <v>205</v>
      </c>
      <c r="N205">
        <v>699</v>
      </c>
    </row>
    <row r="206" spans="1:14">
      <c r="A206" s="51">
        <v>206</v>
      </c>
      <c r="B206" s="51">
        <v>4.4999999999999998E-2</v>
      </c>
      <c r="C206" s="141">
        <f t="shared" si="9"/>
        <v>9.27</v>
      </c>
      <c r="E206" s="51">
        <v>206</v>
      </c>
      <c r="F206">
        <v>7.0000000000000007E-2</v>
      </c>
      <c r="G206" s="141">
        <f t="shared" si="10"/>
        <v>14.420000000000002</v>
      </c>
      <c r="I206" s="51">
        <v>206</v>
      </c>
      <c r="J206">
        <v>0.125</v>
      </c>
      <c r="K206" s="141">
        <f t="shared" si="11"/>
        <v>25.75</v>
      </c>
      <c r="M206" s="51">
        <v>206</v>
      </c>
      <c r="N206">
        <v>699</v>
      </c>
    </row>
    <row r="207" spans="1:14">
      <c r="A207" s="51">
        <v>207</v>
      </c>
      <c r="B207" s="51">
        <v>4.4999999999999998E-2</v>
      </c>
      <c r="C207" s="141">
        <f t="shared" si="9"/>
        <v>9.3149999999999995</v>
      </c>
      <c r="E207" s="51">
        <v>207</v>
      </c>
      <c r="F207">
        <v>7.0000000000000007E-2</v>
      </c>
      <c r="G207" s="141">
        <f t="shared" si="10"/>
        <v>14.490000000000002</v>
      </c>
      <c r="I207" s="51">
        <v>207</v>
      </c>
      <c r="J207">
        <v>0.125</v>
      </c>
      <c r="K207" s="141">
        <f t="shared" si="11"/>
        <v>25.875</v>
      </c>
      <c r="M207" s="51">
        <v>207</v>
      </c>
      <c r="N207">
        <v>699</v>
      </c>
    </row>
    <row r="208" spans="1:14">
      <c r="A208" s="51">
        <v>208</v>
      </c>
      <c r="B208" s="51">
        <v>4.4999999999999998E-2</v>
      </c>
      <c r="C208" s="141">
        <f t="shared" si="9"/>
        <v>9.36</v>
      </c>
      <c r="E208" s="51">
        <v>208</v>
      </c>
      <c r="F208">
        <v>7.0000000000000007E-2</v>
      </c>
      <c r="G208" s="141">
        <f t="shared" si="10"/>
        <v>14.560000000000002</v>
      </c>
      <c r="I208" s="51">
        <v>208</v>
      </c>
      <c r="J208">
        <v>0.125</v>
      </c>
      <c r="K208" s="141">
        <f t="shared" si="11"/>
        <v>26</v>
      </c>
      <c r="M208" s="51">
        <v>208</v>
      </c>
      <c r="N208">
        <v>699</v>
      </c>
    </row>
    <row r="209" spans="1:14">
      <c r="A209" s="51">
        <v>209</v>
      </c>
      <c r="B209" s="51">
        <v>4.4999999999999998E-2</v>
      </c>
      <c r="C209" s="141">
        <f t="shared" si="9"/>
        <v>9.4049999999999994</v>
      </c>
      <c r="E209" s="51">
        <v>209</v>
      </c>
      <c r="F209">
        <v>7.0000000000000007E-2</v>
      </c>
      <c r="G209" s="141">
        <f t="shared" si="10"/>
        <v>14.63</v>
      </c>
      <c r="I209" s="51">
        <v>209</v>
      </c>
      <c r="J209">
        <v>0.125</v>
      </c>
      <c r="K209" s="141">
        <f t="shared" si="11"/>
        <v>26.125</v>
      </c>
      <c r="M209" s="51">
        <v>209</v>
      </c>
      <c r="N209">
        <v>699</v>
      </c>
    </row>
    <row r="210" spans="1:14">
      <c r="A210" s="51">
        <v>210</v>
      </c>
      <c r="B210" s="51">
        <v>4.4999999999999998E-2</v>
      </c>
      <c r="C210" s="141">
        <f t="shared" si="9"/>
        <v>9.4499999999999993</v>
      </c>
      <c r="E210" s="51">
        <v>210</v>
      </c>
      <c r="F210">
        <v>7.0000000000000007E-2</v>
      </c>
      <c r="G210" s="141">
        <f t="shared" si="10"/>
        <v>14.700000000000001</v>
      </c>
      <c r="I210" s="51">
        <v>210</v>
      </c>
      <c r="J210">
        <v>0.125</v>
      </c>
      <c r="K210" s="141">
        <f t="shared" si="11"/>
        <v>26.25</v>
      </c>
      <c r="M210" s="51">
        <v>210</v>
      </c>
      <c r="N210">
        <v>699</v>
      </c>
    </row>
    <row r="211" spans="1:14">
      <c r="A211" s="51">
        <v>211</v>
      </c>
      <c r="B211" s="51">
        <v>4.4999999999999998E-2</v>
      </c>
      <c r="C211" s="141">
        <f t="shared" si="9"/>
        <v>9.4949999999999992</v>
      </c>
      <c r="E211" s="51">
        <v>211</v>
      </c>
      <c r="F211">
        <v>7.0000000000000007E-2</v>
      </c>
      <c r="G211" s="141">
        <f t="shared" si="10"/>
        <v>14.770000000000001</v>
      </c>
      <c r="I211" s="51">
        <v>211</v>
      </c>
      <c r="J211">
        <v>0.125</v>
      </c>
      <c r="K211" s="141">
        <f t="shared" si="11"/>
        <v>26.375</v>
      </c>
      <c r="M211" s="51">
        <v>211</v>
      </c>
      <c r="N211">
        <v>699</v>
      </c>
    </row>
    <row r="212" spans="1:14">
      <c r="A212" s="51">
        <v>212</v>
      </c>
      <c r="B212" s="51">
        <v>4.4999999999999998E-2</v>
      </c>
      <c r="C212" s="141">
        <f t="shared" si="9"/>
        <v>9.5399999999999991</v>
      </c>
      <c r="E212" s="51">
        <v>212</v>
      </c>
      <c r="F212">
        <v>7.0000000000000007E-2</v>
      </c>
      <c r="G212" s="141">
        <f t="shared" si="10"/>
        <v>14.840000000000002</v>
      </c>
      <c r="I212" s="51">
        <v>212</v>
      </c>
      <c r="J212">
        <v>0.125</v>
      </c>
      <c r="K212" s="141">
        <f t="shared" si="11"/>
        <v>26.5</v>
      </c>
      <c r="M212" s="51">
        <v>212</v>
      </c>
      <c r="N212">
        <v>699</v>
      </c>
    </row>
    <row r="213" spans="1:14">
      <c r="A213" s="51">
        <v>213</v>
      </c>
      <c r="B213" s="51">
        <v>4.4999999999999998E-2</v>
      </c>
      <c r="C213" s="141">
        <f t="shared" si="9"/>
        <v>9.5849999999999991</v>
      </c>
      <c r="E213" s="51">
        <v>213</v>
      </c>
      <c r="F213">
        <v>7.0000000000000007E-2</v>
      </c>
      <c r="G213" s="141">
        <f t="shared" si="10"/>
        <v>14.910000000000002</v>
      </c>
      <c r="I213" s="51">
        <v>213</v>
      </c>
      <c r="J213">
        <v>0.125</v>
      </c>
      <c r="K213" s="141">
        <f t="shared" si="11"/>
        <v>26.625</v>
      </c>
      <c r="M213" s="51">
        <v>213</v>
      </c>
      <c r="N213">
        <v>699</v>
      </c>
    </row>
    <row r="214" spans="1:14">
      <c r="A214" s="51">
        <v>214</v>
      </c>
      <c r="B214" s="51">
        <v>4.4999999999999998E-2</v>
      </c>
      <c r="C214" s="141">
        <f t="shared" si="9"/>
        <v>9.629999999999999</v>
      </c>
      <c r="E214" s="51">
        <v>214</v>
      </c>
      <c r="F214">
        <v>7.0000000000000007E-2</v>
      </c>
      <c r="G214" s="141">
        <f t="shared" si="10"/>
        <v>14.980000000000002</v>
      </c>
      <c r="I214" s="51">
        <v>214</v>
      </c>
      <c r="J214">
        <v>0.125</v>
      </c>
      <c r="K214" s="141">
        <f t="shared" si="11"/>
        <v>26.75</v>
      </c>
      <c r="M214" s="51">
        <v>214</v>
      </c>
      <c r="N214">
        <v>699</v>
      </c>
    </row>
    <row r="215" spans="1:14">
      <c r="A215" s="51">
        <v>215</v>
      </c>
      <c r="B215" s="51">
        <v>4.4999999999999998E-2</v>
      </c>
      <c r="C215" s="141">
        <f t="shared" si="9"/>
        <v>9.6749999999999989</v>
      </c>
      <c r="E215" s="51">
        <v>215</v>
      </c>
      <c r="F215">
        <v>7.0000000000000007E-2</v>
      </c>
      <c r="G215" s="141">
        <f t="shared" si="10"/>
        <v>15.05</v>
      </c>
      <c r="I215" s="51">
        <v>215</v>
      </c>
      <c r="J215">
        <v>0.125</v>
      </c>
      <c r="K215" s="141">
        <f t="shared" si="11"/>
        <v>26.875</v>
      </c>
      <c r="M215" s="51">
        <v>215</v>
      </c>
      <c r="N215">
        <v>699</v>
      </c>
    </row>
    <row r="216" spans="1:14">
      <c r="A216" s="51">
        <v>216</v>
      </c>
      <c r="B216" s="51">
        <v>4.4999999999999998E-2</v>
      </c>
      <c r="C216" s="141">
        <f t="shared" si="9"/>
        <v>9.7199999999999989</v>
      </c>
      <c r="E216" s="51">
        <v>216</v>
      </c>
      <c r="F216">
        <v>7.0000000000000007E-2</v>
      </c>
      <c r="G216" s="141">
        <f t="shared" si="10"/>
        <v>15.120000000000001</v>
      </c>
      <c r="I216" s="51">
        <v>216</v>
      </c>
      <c r="J216">
        <v>0.125</v>
      </c>
      <c r="K216" s="141">
        <f t="shared" si="11"/>
        <v>27</v>
      </c>
      <c r="M216" s="51">
        <v>216</v>
      </c>
      <c r="N216">
        <v>699</v>
      </c>
    </row>
    <row r="217" spans="1:14">
      <c r="A217" s="51">
        <v>217</v>
      </c>
      <c r="B217" s="51">
        <v>4.4999999999999998E-2</v>
      </c>
      <c r="C217" s="141">
        <f t="shared" si="9"/>
        <v>9.7649999999999988</v>
      </c>
      <c r="E217" s="51">
        <v>217</v>
      </c>
      <c r="F217">
        <v>7.0000000000000007E-2</v>
      </c>
      <c r="G217" s="141">
        <f t="shared" si="10"/>
        <v>15.190000000000001</v>
      </c>
      <c r="I217" s="51">
        <v>217</v>
      </c>
      <c r="J217">
        <v>0.125</v>
      </c>
      <c r="K217" s="141">
        <f t="shared" si="11"/>
        <v>27.125</v>
      </c>
      <c r="M217" s="51">
        <v>217</v>
      </c>
      <c r="N217">
        <v>699</v>
      </c>
    </row>
    <row r="218" spans="1:14">
      <c r="A218" s="51">
        <v>218</v>
      </c>
      <c r="B218" s="51">
        <v>4.4999999999999998E-2</v>
      </c>
      <c r="C218" s="141">
        <f t="shared" si="9"/>
        <v>9.81</v>
      </c>
      <c r="E218" s="51">
        <v>218</v>
      </c>
      <c r="F218">
        <v>7.0000000000000007E-2</v>
      </c>
      <c r="G218" s="141">
        <f t="shared" si="10"/>
        <v>15.260000000000002</v>
      </c>
      <c r="I218" s="51">
        <v>218</v>
      </c>
      <c r="J218">
        <v>0.125</v>
      </c>
      <c r="K218" s="141">
        <f t="shared" si="11"/>
        <v>27.25</v>
      </c>
      <c r="M218" s="51">
        <v>218</v>
      </c>
      <c r="N218">
        <v>699</v>
      </c>
    </row>
    <row r="219" spans="1:14">
      <c r="A219" s="51">
        <v>219</v>
      </c>
      <c r="B219" s="51">
        <v>4.4999999999999998E-2</v>
      </c>
      <c r="C219" s="141">
        <f t="shared" si="9"/>
        <v>9.8550000000000004</v>
      </c>
      <c r="E219" s="51">
        <v>219</v>
      </c>
      <c r="F219">
        <v>7.0000000000000007E-2</v>
      </c>
      <c r="G219" s="141">
        <f t="shared" si="10"/>
        <v>15.330000000000002</v>
      </c>
      <c r="I219" s="51">
        <v>219</v>
      </c>
      <c r="J219">
        <v>0.125</v>
      </c>
      <c r="K219" s="141">
        <f t="shared" si="11"/>
        <v>27.375</v>
      </c>
      <c r="M219" s="51">
        <v>219</v>
      </c>
      <c r="N219">
        <v>699</v>
      </c>
    </row>
    <row r="220" spans="1:14">
      <c r="A220" s="51">
        <v>220</v>
      </c>
      <c r="B220" s="51">
        <v>4.4999999999999998E-2</v>
      </c>
      <c r="C220" s="141">
        <f t="shared" si="9"/>
        <v>9.9</v>
      </c>
      <c r="E220" s="51">
        <v>220</v>
      </c>
      <c r="F220">
        <v>7.0000000000000007E-2</v>
      </c>
      <c r="G220" s="141">
        <f t="shared" si="10"/>
        <v>15.400000000000002</v>
      </c>
      <c r="I220" s="51">
        <v>220</v>
      </c>
      <c r="J220">
        <v>0.125</v>
      </c>
      <c r="K220" s="141">
        <f t="shared" si="11"/>
        <v>27.5</v>
      </c>
      <c r="M220" s="51">
        <v>220</v>
      </c>
      <c r="N220">
        <v>699</v>
      </c>
    </row>
    <row r="221" spans="1:14">
      <c r="A221" s="51">
        <v>221</v>
      </c>
      <c r="B221" s="51">
        <v>4.4999999999999998E-2</v>
      </c>
      <c r="C221" s="141">
        <f t="shared" si="9"/>
        <v>9.9450000000000003</v>
      </c>
      <c r="E221" s="51">
        <v>221</v>
      </c>
      <c r="F221">
        <v>7.0000000000000007E-2</v>
      </c>
      <c r="G221" s="141">
        <f t="shared" si="10"/>
        <v>15.47</v>
      </c>
      <c r="I221" s="51">
        <v>221</v>
      </c>
      <c r="J221">
        <v>0.125</v>
      </c>
      <c r="K221" s="141">
        <f t="shared" si="11"/>
        <v>27.625</v>
      </c>
      <c r="M221" s="51">
        <v>221</v>
      </c>
      <c r="N221">
        <v>699</v>
      </c>
    </row>
    <row r="222" spans="1:14">
      <c r="A222" s="51">
        <v>222</v>
      </c>
      <c r="B222" s="51">
        <v>4.4999999999999998E-2</v>
      </c>
      <c r="C222" s="141">
        <f t="shared" si="9"/>
        <v>9.99</v>
      </c>
      <c r="E222" s="51">
        <v>222</v>
      </c>
      <c r="F222">
        <v>7.0000000000000007E-2</v>
      </c>
      <c r="G222" s="141">
        <f t="shared" si="10"/>
        <v>15.540000000000001</v>
      </c>
      <c r="I222" s="51">
        <v>222</v>
      </c>
      <c r="J222">
        <v>0.125</v>
      </c>
      <c r="K222" s="141">
        <f t="shared" si="11"/>
        <v>27.75</v>
      </c>
      <c r="M222" s="51">
        <v>222</v>
      </c>
      <c r="N222">
        <v>699</v>
      </c>
    </row>
    <row r="223" spans="1:14">
      <c r="A223" s="51">
        <v>223</v>
      </c>
      <c r="B223" s="51">
        <v>4.4999999999999998E-2</v>
      </c>
      <c r="C223" s="141">
        <f t="shared" si="9"/>
        <v>10.035</v>
      </c>
      <c r="E223" s="51">
        <v>223</v>
      </c>
      <c r="F223">
        <v>7.0000000000000007E-2</v>
      </c>
      <c r="G223" s="141">
        <f t="shared" si="10"/>
        <v>15.610000000000001</v>
      </c>
      <c r="I223" s="51">
        <v>223</v>
      </c>
      <c r="J223">
        <v>0.125</v>
      </c>
      <c r="K223" s="141">
        <f t="shared" si="11"/>
        <v>27.875</v>
      </c>
      <c r="M223" s="51">
        <v>223</v>
      </c>
      <c r="N223">
        <v>699</v>
      </c>
    </row>
    <row r="224" spans="1:14">
      <c r="A224" s="51">
        <v>224</v>
      </c>
      <c r="B224" s="51">
        <v>4.4999999999999998E-2</v>
      </c>
      <c r="C224" s="141">
        <f t="shared" si="9"/>
        <v>10.08</v>
      </c>
      <c r="E224" s="51">
        <v>224</v>
      </c>
      <c r="F224">
        <v>7.0000000000000007E-2</v>
      </c>
      <c r="G224" s="141">
        <f t="shared" si="10"/>
        <v>15.680000000000001</v>
      </c>
      <c r="I224" s="51">
        <v>224</v>
      </c>
      <c r="J224">
        <v>0.125</v>
      </c>
      <c r="K224" s="141">
        <f t="shared" si="11"/>
        <v>28</v>
      </c>
      <c r="M224" s="51">
        <v>224</v>
      </c>
      <c r="N224">
        <v>699</v>
      </c>
    </row>
    <row r="225" spans="1:14">
      <c r="A225" s="51">
        <v>225</v>
      </c>
      <c r="B225" s="51">
        <v>4.4999999999999998E-2</v>
      </c>
      <c r="C225" s="141">
        <f t="shared" si="9"/>
        <v>10.125</v>
      </c>
      <c r="E225" s="51">
        <v>225</v>
      </c>
      <c r="F225">
        <v>7.0000000000000007E-2</v>
      </c>
      <c r="G225" s="141">
        <f t="shared" si="10"/>
        <v>15.750000000000002</v>
      </c>
      <c r="I225" s="51">
        <v>225</v>
      </c>
      <c r="J225">
        <v>0.125</v>
      </c>
      <c r="K225" s="141">
        <f t="shared" si="11"/>
        <v>28.125</v>
      </c>
      <c r="M225" s="51">
        <v>225</v>
      </c>
      <c r="N225">
        <v>699</v>
      </c>
    </row>
    <row r="226" spans="1:14">
      <c r="A226" s="51">
        <v>226</v>
      </c>
      <c r="B226" s="51">
        <v>4.4999999999999998E-2</v>
      </c>
      <c r="C226" s="141">
        <f t="shared" si="9"/>
        <v>10.17</v>
      </c>
      <c r="E226" s="51">
        <v>226</v>
      </c>
      <c r="F226">
        <v>7.0000000000000007E-2</v>
      </c>
      <c r="G226" s="141">
        <f t="shared" si="10"/>
        <v>15.820000000000002</v>
      </c>
      <c r="I226" s="51">
        <v>226</v>
      </c>
      <c r="J226">
        <v>0.125</v>
      </c>
      <c r="K226" s="141">
        <f t="shared" si="11"/>
        <v>28.25</v>
      </c>
      <c r="M226" s="51">
        <v>226</v>
      </c>
      <c r="N226">
        <v>699</v>
      </c>
    </row>
    <row r="227" spans="1:14">
      <c r="A227" s="51">
        <v>227</v>
      </c>
      <c r="B227" s="51">
        <v>4.4999999999999998E-2</v>
      </c>
      <c r="C227" s="141">
        <f t="shared" si="9"/>
        <v>10.215</v>
      </c>
      <c r="E227" s="51">
        <v>227</v>
      </c>
      <c r="F227">
        <v>7.0000000000000007E-2</v>
      </c>
      <c r="G227" s="141">
        <f t="shared" si="10"/>
        <v>15.890000000000002</v>
      </c>
      <c r="I227" s="51">
        <v>227</v>
      </c>
      <c r="J227">
        <v>0.125</v>
      </c>
      <c r="K227" s="141">
        <f t="shared" si="11"/>
        <v>28.375</v>
      </c>
      <c r="M227" s="51">
        <v>227</v>
      </c>
      <c r="N227">
        <v>699</v>
      </c>
    </row>
    <row r="228" spans="1:14">
      <c r="A228" s="51">
        <v>228</v>
      </c>
      <c r="B228" s="51">
        <v>4.4999999999999998E-2</v>
      </c>
      <c r="C228" s="141">
        <f t="shared" si="9"/>
        <v>10.26</v>
      </c>
      <c r="E228" s="51">
        <v>228</v>
      </c>
      <c r="F228">
        <v>7.0000000000000007E-2</v>
      </c>
      <c r="G228" s="141">
        <f t="shared" si="10"/>
        <v>15.96</v>
      </c>
      <c r="I228" s="51">
        <v>228</v>
      </c>
      <c r="J228">
        <v>0.125</v>
      </c>
      <c r="K228" s="141">
        <f t="shared" si="11"/>
        <v>28.5</v>
      </c>
      <c r="M228" s="51">
        <v>228</v>
      </c>
      <c r="N228">
        <v>699</v>
      </c>
    </row>
    <row r="229" spans="1:14">
      <c r="A229" s="51">
        <v>229</v>
      </c>
      <c r="B229" s="51">
        <v>4.4999999999999998E-2</v>
      </c>
      <c r="C229" s="141">
        <f t="shared" si="9"/>
        <v>10.305</v>
      </c>
      <c r="E229" s="51">
        <v>229</v>
      </c>
      <c r="F229">
        <v>7.0000000000000007E-2</v>
      </c>
      <c r="G229" s="141">
        <f t="shared" si="10"/>
        <v>16.03</v>
      </c>
      <c r="I229" s="51">
        <v>229</v>
      </c>
      <c r="J229">
        <v>0.125</v>
      </c>
      <c r="K229" s="141">
        <f t="shared" si="11"/>
        <v>28.625</v>
      </c>
      <c r="M229" s="51">
        <v>229</v>
      </c>
      <c r="N229">
        <v>699</v>
      </c>
    </row>
    <row r="230" spans="1:14">
      <c r="A230" s="51">
        <v>230</v>
      </c>
      <c r="B230" s="51">
        <v>4.4999999999999998E-2</v>
      </c>
      <c r="C230" s="141">
        <f t="shared" si="9"/>
        <v>10.35</v>
      </c>
      <c r="E230" s="51">
        <v>230</v>
      </c>
      <c r="F230">
        <v>7.0000000000000007E-2</v>
      </c>
      <c r="G230" s="141">
        <f t="shared" si="10"/>
        <v>16.100000000000001</v>
      </c>
      <c r="I230" s="51">
        <v>230</v>
      </c>
      <c r="J230">
        <v>0.125</v>
      </c>
      <c r="K230" s="141">
        <f t="shared" si="11"/>
        <v>28.75</v>
      </c>
      <c r="M230" s="51">
        <v>230</v>
      </c>
      <c r="N230">
        <v>699</v>
      </c>
    </row>
    <row r="231" spans="1:14">
      <c r="A231" s="51">
        <v>231</v>
      </c>
      <c r="B231" s="51">
        <v>4.4999999999999998E-2</v>
      </c>
      <c r="C231" s="141">
        <f t="shared" si="9"/>
        <v>10.395</v>
      </c>
      <c r="E231" s="51">
        <v>231</v>
      </c>
      <c r="F231">
        <v>7.0000000000000007E-2</v>
      </c>
      <c r="G231" s="141">
        <f t="shared" si="10"/>
        <v>16.170000000000002</v>
      </c>
      <c r="I231" s="51">
        <v>231</v>
      </c>
      <c r="J231">
        <v>0.125</v>
      </c>
      <c r="K231" s="141">
        <f t="shared" si="11"/>
        <v>28.875</v>
      </c>
      <c r="M231" s="51">
        <v>231</v>
      </c>
      <c r="N231">
        <v>699</v>
      </c>
    </row>
    <row r="232" spans="1:14">
      <c r="A232" s="51">
        <v>232</v>
      </c>
      <c r="B232" s="51">
        <v>4.4999999999999998E-2</v>
      </c>
      <c r="C232" s="141">
        <f t="shared" si="9"/>
        <v>10.44</v>
      </c>
      <c r="E232" s="51">
        <v>232</v>
      </c>
      <c r="F232">
        <v>7.0000000000000007E-2</v>
      </c>
      <c r="G232" s="141">
        <f t="shared" si="10"/>
        <v>16.240000000000002</v>
      </c>
      <c r="I232" s="51">
        <v>232</v>
      </c>
      <c r="J232">
        <v>0.125</v>
      </c>
      <c r="K232" s="141">
        <f t="shared" si="11"/>
        <v>29</v>
      </c>
      <c r="M232" s="51">
        <v>232</v>
      </c>
      <c r="N232">
        <v>699</v>
      </c>
    </row>
    <row r="233" spans="1:14">
      <c r="A233" s="51">
        <v>233</v>
      </c>
      <c r="B233" s="51">
        <v>4.4999999999999998E-2</v>
      </c>
      <c r="C233" s="141">
        <f t="shared" si="9"/>
        <v>10.484999999999999</v>
      </c>
      <c r="E233" s="51">
        <v>233</v>
      </c>
      <c r="F233">
        <v>7.0000000000000007E-2</v>
      </c>
      <c r="G233" s="141">
        <f t="shared" si="10"/>
        <v>16.310000000000002</v>
      </c>
      <c r="I233" s="51">
        <v>233</v>
      </c>
      <c r="J233">
        <v>0.125</v>
      </c>
      <c r="K233" s="141">
        <f t="shared" si="11"/>
        <v>29.125</v>
      </c>
      <c r="M233" s="51">
        <v>233</v>
      </c>
      <c r="N233">
        <v>699</v>
      </c>
    </row>
    <row r="234" spans="1:14">
      <c r="A234" s="51">
        <v>234</v>
      </c>
      <c r="B234" s="51">
        <v>4.4999999999999998E-2</v>
      </c>
      <c r="C234" s="141">
        <f t="shared" si="9"/>
        <v>10.53</v>
      </c>
      <c r="E234" s="51">
        <v>234</v>
      </c>
      <c r="F234">
        <v>7.0000000000000007E-2</v>
      </c>
      <c r="G234" s="141">
        <f t="shared" si="10"/>
        <v>16.380000000000003</v>
      </c>
      <c r="I234" s="51">
        <v>234</v>
      </c>
      <c r="J234">
        <v>0.125</v>
      </c>
      <c r="K234" s="141">
        <f t="shared" si="11"/>
        <v>29.25</v>
      </c>
      <c r="M234" s="51">
        <v>234</v>
      </c>
      <c r="N234">
        <v>699</v>
      </c>
    </row>
    <row r="235" spans="1:14">
      <c r="A235" s="51">
        <v>235</v>
      </c>
      <c r="B235" s="51">
        <v>4.4999999999999998E-2</v>
      </c>
      <c r="C235" s="141">
        <f t="shared" si="9"/>
        <v>10.574999999999999</v>
      </c>
      <c r="E235" s="51">
        <v>235</v>
      </c>
      <c r="F235">
        <v>7.0000000000000007E-2</v>
      </c>
      <c r="G235" s="141">
        <f t="shared" si="10"/>
        <v>16.450000000000003</v>
      </c>
      <c r="I235" s="51">
        <v>235</v>
      </c>
      <c r="J235">
        <v>0.125</v>
      </c>
      <c r="K235" s="141">
        <f t="shared" si="11"/>
        <v>29.375</v>
      </c>
      <c r="M235" s="51">
        <v>235</v>
      </c>
      <c r="N235">
        <v>699</v>
      </c>
    </row>
    <row r="236" spans="1:14">
      <c r="A236" s="51">
        <v>236</v>
      </c>
      <c r="B236" s="51">
        <v>4.4999999999999998E-2</v>
      </c>
      <c r="C236" s="141">
        <f t="shared" si="9"/>
        <v>10.62</v>
      </c>
      <c r="E236" s="51">
        <v>236</v>
      </c>
      <c r="F236">
        <v>7.0000000000000007E-2</v>
      </c>
      <c r="G236" s="141">
        <f t="shared" si="10"/>
        <v>16.520000000000003</v>
      </c>
      <c r="I236" s="51">
        <v>236</v>
      </c>
      <c r="J236">
        <v>0.125</v>
      </c>
      <c r="K236" s="141">
        <f t="shared" si="11"/>
        <v>29.5</v>
      </c>
      <c r="M236" s="51">
        <v>236</v>
      </c>
      <c r="N236">
        <v>699</v>
      </c>
    </row>
    <row r="237" spans="1:14">
      <c r="A237" s="51">
        <v>237</v>
      </c>
      <c r="B237" s="51">
        <v>4.4999999999999998E-2</v>
      </c>
      <c r="C237" s="141">
        <f t="shared" si="9"/>
        <v>10.664999999999999</v>
      </c>
      <c r="E237" s="51">
        <v>237</v>
      </c>
      <c r="F237">
        <v>7.0000000000000007E-2</v>
      </c>
      <c r="G237" s="141">
        <f t="shared" si="10"/>
        <v>16.59</v>
      </c>
      <c r="I237" s="51">
        <v>237</v>
      </c>
      <c r="J237">
        <v>0.125</v>
      </c>
      <c r="K237" s="141">
        <f t="shared" si="11"/>
        <v>29.625</v>
      </c>
      <c r="M237" s="51">
        <v>237</v>
      </c>
      <c r="N237">
        <v>699</v>
      </c>
    </row>
    <row r="238" spans="1:14">
      <c r="A238" s="51">
        <v>238</v>
      </c>
      <c r="B238" s="51">
        <v>4.4999999999999998E-2</v>
      </c>
      <c r="C238" s="141">
        <f t="shared" si="9"/>
        <v>10.709999999999999</v>
      </c>
      <c r="E238" s="51">
        <v>238</v>
      </c>
      <c r="F238">
        <v>7.0000000000000007E-2</v>
      </c>
      <c r="G238" s="141">
        <f t="shared" si="10"/>
        <v>16.66</v>
      </c>
      <c r="I238" s="51">
        <v>238</v>
      </c>
      <c r="J238">
        <v>0.125</v>
      </c>
      <c r="K238" s="141">
        <f t="shared" si="11"/>
        <v>29.75</v>
      </c>
      <c r="M238" s="51">
        <v>238</v>
      </c>
      <c r="N238">
        <v>799</v>
      </c>
    </row>
    <row r="239" spans="1:14">
      <c r="A239" s="51">
        <v>239</v>
      </c>
      <c r="B239" s="51">
        <v>4.4999999999999998E-2</v>
      </c>
      <c r="C239" s="141">
        <f t="shared" si="9"/>
        <v>10.754999999999999</v>
      </c>
      <c r="E239" s="51">
        <v>239</v>
      </c>
      <c r="F239">
        <v>7.0000000000000007E-2</v>
      </c>
      <c r="G239" s="141">
        <f t="shared" si="10"/>
        <v>16.73</v>
      </c>
      <c r="I239" s="51">
        <v>239</v>
      </c>
      <c r="J239">
        <v>0.125</v>
      </c>
      <c r="K239" s="141">
        <f t="shared" si="11"/>
        <v>29.875</v>
      </c>
      <c r="M239" s="51">
        <v>239</v>
      </c>
      <c r="N239">
        <v>799</v>
      </c>
    </row>
    <row r="240" spans="1:14">
      <c r="A240" s="51">
        <v>240</v>
      </c>
      <c r="B240" s="51">
        <v>4.4999999999999998E-2</v>
      </c>
      <c r="C240" s="141">
        <f t="shared" si="9"/>
        <v>10.799999999999999</v>
      </c>
      <c r="E240" s="51">
        <v>240</v>
      </c>
      <c r="F240">
        <v>7.0000000000000007E-2</v>
      </c>
      <c r="G240" s="141">
        <f t="shared" si="10"/>
        <v>16.8</v>
      </c>
      <c r="I240" s="51">
        <v>240</v>
      </c>
      <c r="J240">
        <v>0.125</v>
      </c>
      <c r="K240" s="141">
        <f t="shared" si="11"/>
        <v>30</v>
      </c>
      <c r="M240" s="51">
        <v>240</v>
      </c>
      <c r="N240">
        <v>799</v>
      </c>
    </row>
    <row r="241" spans="1:14">
      <c r="A241" s="51">
        <v>241</v>
      </c>
      <c r="B241" s="51">
        <v>4.4999999999999998E-2</v>
      </c>
      <c r="C241" s="141">
        <f t="shared" si="9"/>
        <v>10.844999999999999</v>
      </c>
      <c r="E241" s="51">
        <v>241</v>
      </c>
      <c r="F241">
        <v>7.0000000000000007E-2</v>
      </c>
      <c r="G241" s="141">
        <f t="shared" si="10"/>
        <v>16.87</v>
      </c>
      <c r="I241" s="51">
        <v>241</v>
      </c>
      <c r="J241">
        <v>0.125</v>
      </c>
      <c r="K241" s="141">
        <f t="shared" si="11"/>
        <v>30.125</v>
      </c>
      <c r="M241" s="51">
        <v>241</v>
      </c>
      <c r="N241">
        <v>799</v>
      </c>
    </row>
    <row r="242" spans="1:14">
      <c r="A242" s="51">
        <v>242</v>
      </c>
      <c r="B242" s="51">
        <v>4.4999999999999998E-2</v>
      </c>
      <c r="C242" s="141">
        <f t="shared" si="9"/>
        <v>10.889999999999999</v>
      </c>
      <c r="E242" s="51">
        <v>242</v>
      </c>
      <c r="F242">
        <v>7.0000000000000007E-2</v>
      </c>
      <c r="G242" s="141">
        <f t="shared" si="10"/>
        <v>16.940000000000001</v>
      </c>
      <c r="I242" s="51">
        <v>242</v>
      </c>
      <c r="J242">
        <v>0.125</v>
      </c>
      <c r="K242" s="141">
        <f t="shared" si="11"/>
        <v>30.25</v>
      </c>
      <c r="M242" s="51">
        <v>242</v>
      </c>
      <c r="N242">
        <v>799</v>
      </c>
    </row>
    <row r="243" spans="1:14">
      <c r="A243" s="51">
        <v>243</v>
      </c>
      <c r="B243" s="51">
        <v>4.4999999999999998E-2</v>
      </c>
      <c r="C243" s="141">
        <f t="shared" si="9"/>
        <v>10.934999999999999</v>
      </c>
      <c r="E243" s="51">
        <v>243</v>
      </c>
      <c r="F243">
        <v>7.0000000000000007E-2</v>
      </c>
      <c r="G243" s="141">
        <f t="shared" si="10"/>
        <v>17.010000000000002</v>
      </c>
      <c r="I243" s="51">
        <v>243</v>
      </c>
      <c r="J243">
        <v>0.125</v>
      </c>
      <c r="K243" s="141">
        <f t="shared" si="11"/>
        <v>30.375</v>
      </c>
      <c r="M243" s="51">
        <v>243</v>
      </c>
      <c r="N243">
        <v>799</v>
      </c>
    </row>
    <row r="244" spans="1:14">
      <c r="A244" s="51">
        <v>244</v>
      </c>
      <c r="B244" s="51">
        <v>4.4999999999999998E-2</v>
      </c>
      <c r="C244" s="141">
        <f t="shared" si="9"/>
        <v>10.98</v>
      </c>
      <c r="E244" s="51">
        <v>244</v>
      </c>
      <c r="F244">
        <v>7.0000000000000007E-2</v>
      </c>
      <c r="G244" s="141">
        <f t="shared" si="10"/>
        <v>17.080000000000002</v>
      </c>
      <c r="I244" s="51">
        <v>244</v>
      </c>
      <c r="J244">
        <v>0.125</v>
      </c>
      <c r="K244" s="141">
        <f t="shared" si="11"/>
        <v>30.5</v>
      </c>
      <c r="M244" s="51">
        <v>244</v>
      </c>
      <c r="N244">
        <v>799</v>
      </c>
    </row>
    <row r="245" spans="1:14">
      <c r="A245" s="51">
        <v>245</v>
      </c>
      <c r="B245" s="51">
        <v>4.4999999999999998E-2</v>
      </c>
      <c r="C245" s="141">
        <f t="shared" si="9"/>
        <v>11.025</v>
      </c>
      <c r="E245" s="51">
        <v>245</v>
      </c>
      <c r="F245">
        <v>7.0000000000000007E-2</v>
      </c>
      <c r="G245" s="141">
        <f t="shared" si="10"/>
        <v>17.150000000000002</v>
      </c>
      <c r="I245" s="51">
        <v>245</v>
      </c>
      <c r="J245">
        <v>0.125</v>
      </c>
      <c r="K245" s="141">
        <f t="shared" si="11"/>
        <v>30.625</v>
      </c>
      <c r="M245" s="51">
        <v>245</v>
      </c>
      <c r="N245">
        <v>799</v>
      </c>
    </row>
    <row r="246" spans="1:14">
      <c r="A246" s="51">
        <v>246</v>
      </c>
      <c r="B246" s="51">
        <v>4.4999999999999998E-2</v>
      </c>
      <c r="C246" s="141">
        <f t="shared" si="9"/>
        <v>11.07</v>
      </c>
      <c r="E246" s="51">
        <v>246</v>
      </c>
      <c r="F246">
        <v>7.0000000000000007E-2</v>
      </c>
      <c r="G246" s="141">
        <f t="shared" si="10"/>
        <v>17.220000000000002</v>
      </c>
      <c r="I246" s="51">
        <v>246</v>
      </c>
      <c r="J246">
        <v>0.125</v>
      </c>
      <c r="K246" s="141">
        <f t="shared" si="11"/>
        <v>30.75</v>
      </c>
      <c r="M246" s="51">
        <v>246</v>
      </c>
      <c r="N246">
        <v>799</v>
      </c>
    </row>
    <row r="247" spans="1:14">
      <c r="A247" s="51">
        <v>247</v>
      </c>
      <c r="B247" s="51">
        <v>4.4999999999999998E-2</v>
      </c>
      <c r="C247" s="141">
        <f t="shared" si="9"/>
        <v>11.115</v>
      </c>
      <c r="E247" s="51">
        <v>247</v>
      </c>
      <c r="F247">
        <v>7.0000000000000007E-2</v>
      </c>
      <c r="G247" s="141">
        <f t="shared" si="10"/>
        <v>17.290000000000003</v>
      </c>
      <c r="I247" s="51">
        <v>247</v>
      </c>
      <c r="J247">
        <v>0.125</v>
      </c>
      <c r="K247" s="141">
        <f t="shared" si="11"/>
        <v>30.875</v>
      </c>
      <c r="M247" s="51">
        <v>247</v>
      </c>
      <c r="N247">
        <v>799</v>
      </c>
    </row>
    <row r="248" spans="1:14">
      <c r="A248" s="51">
        <v>248</v>
      </c>
      <c r="B248" s="51">
        <v>4.4999999999999998E-2</v>
      </c>
      <c r="C248" s="141">
        <f t="shared" si="9"/>
        <v>11.16</v>
      </c>
      <c r="E248" s="51">
        <v>248</v>
      </c>
      <c r="F248">
        <v>7.0000000000000007E-2</v>
      </c>
      <c r="G248" s="141">
        <f t="shared" si="10"/>
        <v>17.360000000000003</v>
      </c>
      <c r="I248" s="51">
        <v>248</v>
      </c>
      <c r="J248">
        <v>0.125</v>
      </c>
      <c r="K248" s="141">
        <f t="shared" si="11"/>
        <v>31</v>
      </c>
      <c r="M248" s="51">
        <v>248</v>
      </c>
      <c r="N248">
        <v>799</v>
      </c>
    </row>
    <row r="249" spans="1:14">
      <c r="A249" s="51">
        <v>249</v>
      </c>
      <c r="B249" s="51">
        <v>4.4999999999999998E-2</v>
      </c>
      <c r="C249" s="141">
        <f t="shared" si="9"/>
        <v>11.205</v>
      </c>
      <c r="E249" s="51">
        <v>249</v>
      </c>
      <c r="F249">
        <v>7.0000000000000007E-2</v>
      </c>
      <c r="G249" s="141">
        <f t="shared" si="10"/>
        <v>17.430000000000003</v>
      </c>
      <c r="I249" s="51">
        <v>249</v>
      </c>
      <c r="J249">
        <v>0.125</v>
      </c>
      <c r="K249" s="141">
        <f t="shared" si="11"/>
        <v>31.125</v>
      </c>
      <c r="M249" s="51">
        <v>249</v>
      </c>
      <c r="N249">
        <v>799</v>
      </c>
    </row>
    <row r="250" spans="1:14">
      <c r="A250" s="51">
        <v>250</v>
      </c>
      <c r="B250" s="51">
        <v>4.4999999999999998E-2</v>
      </c>
      <c r="C250" s="141">
        <f t="shared" si="9"/>
        <v>11.25</v>
      </c>
      <c r="E250" s="51">
        <v>250</v>
      </c>
      <c r="F250">
        <v>7.0000000000000007E-2</v>
      </c>
      <c r="G250" s="141">
        <f t="shared" si="10"/>
        <v>17.5</v>
      </c>
      <c r="I250" s="51">
        <v>250</v>
      </c>
      <c r="J250">
        <v>0.125</v>
      </c>
      <c r="K250" s="141">
        <f t="shared" si="11"/>
        <v>31.25</v>
      </c>
      <c r="M250" s="51">
        <v>250</v>
      </c>
      <c r="N250">
        <v>799</v>
      </c>
    </row>
    <row r="251" spans="1:14">
      <c r="A251" s="51">
        <v>251</v>
      </c>
      <c r="B251" s="51">
        <v>4.4999999999999998E-2</v>
      </c>
      <c r="C251" s="141">
        <f t="shared" si="9"/>
        <v>11.295</v>
      </c>
      <c r="E251" s="51">
        <v>251</v>
      </c>
      <c r="F251">
        <v>7.0000000000000007E-2</v>
      </c>
      <c r="G251" s="141">
        <f t="shared" si="10"/>
        <v>17.57</v>
      </c>
      <c r="I251" s="51">
        <v>251</v>
      </c>
      <c r="J251">
        <v>0.125</v>
      </c>
      <c r="K251" s="141">
        <f t="shared" si="11"/>
        <v>31.375</v>
      </c>
      <c r="M251" s="51">
        <v>251</v>
      </c>
      <c r="N251">
        <v>799</v>
      </c>
    </row>
    <row r="252" spans="1:14">
      <c r="A252" s="51">
        <v>252</v>
      </c>
      <c r="B252" s="51">
        <v>4.4999999999999998E-2</v>
      </c>
      <c r="C252" s="141">
        <f t="shared" si="9"/>
        <v>11.34</v>
      </c>
      <c r="E252" s="51">
        <v>252</v>
      </c>
      <c r="F252">
        <v>7.0000000000000007E-2</v>
      </c>
      <c r="G252" s="141">
        <f t="shared" si="10"/>
        <v>17.64</v>
      </c>
      <c r="I252" s="51">
        <v>252</v>
      </c>
      <c r="J252">
        <v>0.125</v>
      </c>
      <c r="K252" s="141">
        <f t="shared" si="11"/>
        <v>31.5</v>
      </c>
      <c r="M252" s="51">
        <v>252</v>
      </c>
      <c r="N252">
        <v>799</v>
      </c>
    </row>
    <row r="253" spans="1:14">
      <c r="A253" s="51">
        <v>253</v>
      </c>
      <c r="B253" s="51">
        <v>4.4999999999999998E-2</v>
      </c>
      <c r="C253" s="141">
        <f t="shared" si="9"/>
        <v>11.385</v>
      </c>
      <c r="E253" s="51">
        <v>253</v>
      </c>
      <c r="F253">
        <v>7.0000000000000007E-2</v>
      </c>
      <c r="G253" s="141">
        <f t="shared" si="10"/>
        <v>17.71</v>
      </c>
      <c r="I253" s="51">
        <v>253</v>
      </c>
      <c r="J253">
        <v>0.125</v>
      </c>
      <c r="K253" s="141">
        <f t="shared" si="11"/>
        <v>31.625</v>
      </c>
      <c r="M253" s="51">
        <v>253</v>
      </c>
      <c r="N253">
        <v>799</v>
      </c>
    </row>
    <row r="254" spans="1:14">
      <c r="A254" s="51">
        <v>254</v>
      </c>
      <c r="B254" s="51">
        <v>4.4999999999999998E-2</v>
      </c>
      <c r="C254" s="141">
        <f t="shared" si="9"/>
        <v>11.43</v>
      </c>
      <c r="E254" s="51">
        <v>254</v>
      </c>
      <c r="F254">
        <v>7.0000000000000007E-2</v>
      </c>
      <c r="G254" s="141">
        <f t="shared" si="10"/>
        <v>17.78</v>
      </c>
      <c r="I254" s="51">
        <v>254</v>
      </c>
      <c r="J254">
        <v>0.125</v>
      </c>
      <c r="K254" s="141">
        <f t="shared" si="11"/>
        <v>31.75</v>
      </c>
      <c r="M254" s="51">
        <v>254</v>
      </c>
      <c r="N254">
        <v>799</v>
      </c>
    </row>
    <row r="255" spans="1:14">
      <c r="A255" s="51">
        <v>255</v>
      </c>
      <c r="B255" s="51">
        <v>4.4999999999999998E-2</v>
      </c>
      <c r="C255" s="141">
        <f t="shared" si="9"/>
        <v>11.475</v>
      </c>
      <c r="E255" s="51">
        <v>255</v>
      </c>
      <c r="F255">
        <v>7.0000000000000007E-2</v>
      </c>
      <c r="G255" s="141">
        <f t="shared" si="10"/>
        <v>17.850000000000001</v>
      </c>
      <c r="I255" s="51">
        <v>255</v>
      </c>
      <c r="J255">
        <v>0.125</v>
      </c>
      <c r="K255" s="141">
        <f t="shared" si="11"/>
        <v>31.875</v>
      </c>
      <c r="M255" s="51">
        <v>255</v>
      </c>
      <c r="N255">
        <v>799</v>
      </c>
    </row>
    <row r="256" spans="1:14">
      <c r="A256" s="51">
        <v>256</v>
      </c>
      <c r="B256" s="51">
        <v>4.4999999999999998E-2</v>
      </c>
      <c r="C256" s="141">
        <f t="shared" si="9"/>
        <v>11.52</v>
      </c>
      <c r="E256" s="51">
        <v>256</v>
      </c>
      <c r="F256">
        <v>7.0000000000000007E-2</v>
      </c>
      <c r="G256" s="141">
        <f t="shared" si="10"/>
        <v>17.920000000000002</v>
      </c>
      <c r="I256" s="51">
        <v>256</v>
      </c>
      <c r="J256">
        <v>0.125</v>
      </c>
      <c r="K256" s="141">
        <f t="shared" si="11"/>
        <v>32</v>
      </c>
      <c r="M256" s="51">
        <v>256</v>
      </c>
      <c r="N256">
        <v>799</v>
      </c>
    </row>
    <row r="257" spans="1:14">
      <c r="A257" s="51">
        <v>257</v>
      </c>
      <c r="B257" s="51">
        <v>4.4999999999999998E-2</v>
      </c>
      <c r="C257" s="141">
        <f t="shared" si="9"/>
        <v>11.565</v>
      </c>
      <c r="E257" s="51">
        <v>257</v>
      </c>
      <c r="F257">
        <v>7.0000000000000007E-2</v>
      </c>
      <c r="G257" s="141">
        <f t="shared" si="10"/>
        <v>17.990000000000002</v>
      </c>
      <c r="I257" s="51">
        <v>257</v>
      </c>
      <c r="J257">
        <v>0.125</v>
      </c>
      <c r="K257" s="141">
        <f t="shared" si="11"/>
        <v>32.125</v>
      </c>
      <c r="M257" s="51">
        <v>257</v>
      </c>
      <c r="N257">
        <v>799</v>
      </c>
    </row>
    <row r="258" spans="1:14">
      <c r="A258" s="51">
        <v>258</v>
      </c>
      <c r="B258" s="51">
        <v>4.4999999999999998E-2</v>
      </c>
      <c r="C258" s="141">
        <f t="shared" ref="C258:C321" si="12">MAX(A258*B258, 8.99)</f>
        <v>11.61</v>
      </c>
      <c r="E258" s="51">
        <v>258</v>
      </c>
      <c r="F258">
        <v>7.0000000000000007E-2</v>
      </c>
      <c r="G258" s="141">
        <f t="shared" ref="G258:G321" si="13">MAX(E258*F258, 9.99)</f>
        <v>18.060000000000002</v>
      </c>
      <c r="I258" s="51">
        <v>258</v>
      </c>
      <c r="J258">
        <v>0.125</v>
      </c>
      <c r="K258" s="141">
        <f t="shared" ref="K258:K321" si="14">MAX(I258*J258, 19.99)</f>
        <v>32.25</v>
      </c>
      <c r="M258" s="51">
        <v>258</v>
      </c>
      <c r="N258">
        <v>799</v>
      </c>
    </row>
    <row r="259" spans="1:14">
      <c r="A259" s="51">
        <v>259</v>
      </c>
      <c r="B259" s="51">
        <v>4.4999999999999998E-2</v>
      </c>
      <c r="C259" s="141">
        <f t="shared" si="12"/>
        <v>11.654999999999999</v>
      </c>
      <c r="E259" s="51">
        <v>259</v>
      </c>
      <c r="F259">
        <v>7.0000000000000007E-2</v>
      </c>
      <c r="G259" s="141">
        <f t="shared" si="13"/>
        <v>18.130000000000003</v>
      </c>
      <c r="I259" s="51">
        <v>259</v>
      </c>
      <c r="J259">
        <v>0.125</v>
      </c>
      <c r="K259" s="141">
        <f t="shared" si="14"/>
        <v>32.375</v>
      </c>
      <c r="M259" s="51">
        <v>259</v>
      </c>
      <c r="N259">
        <v>799</v>
      </c>
    </row>
    <row r="260" spans="1:14">
      <c r="A260" s="51">
        <v>260</v>
      </c>
      <c r="B260" s="51">
        <v>4.4999999999999998E-2</v>
      </c>
      <c r="C260" s="141">
        <f t="shared" si="12"/>
        <v>11.7</v>
      </c>
      <c r="E260" s="51">
        <v>260</v>
      </c>
      <c r="F260">
        <v>7.0000000000000007E-2</v>
      </c>
      <c r="G260" s="141">
        <f t="shared" si="13"/>
        <v>18.200000000000003</v>
      </c>
      <c r="I260" s="51">
        <v>260</v>
      </c>
      <c r="J260">
        <v>0.125</v>
      </c>
      <c r="K260" s="141">
        <f t="shared" si="14"/>
        <v>32.5</v>
      </c>
      <c r="M260" s="51">
        <v>260</v>
      </c>
      <c r="N260">
        <v>799</v>
      </c>
    </row>
    <row r="261" spans="1:14">
      <c r="A261" s="51">
        <v>261</v>
      </c>
      <c r="B261" s="51">
        <v>4.4999999999999998E-2</v>
      </c>
      <c r="C261" s="141">
        <f t="shared" si="12"/>
        <v>11.744999999999999</v>
      </c>
      <c r="E261" s="51">
        <v>261</v>
      </c>
      <c r="F261">
        <v>7.0000000000000007E-2</v>
      </c>
      <c r="G261" s="141">
        <f t="shared" si="13"/>
        <v>18.270000000000003</v>
      </c>
      <c r="I261" s="51">
        <v>261</v>
      </c>
      <c r="J261">
        <v>0.125</v>
      </c>
      <c r="K261" s="141">
        <f t="shared" si="14"/>
        <v>32.625</v>
      </c>
      <c r="M261" s="51">
        <v>261</v>
      </c>
      <c r="N261">
        <v>799</v>
      </c>
    </row>
    <row r="262" spans="1:14">
      <c r="A262" s="51">
        <v>262</v>
      </c>
      <c r="B262" s="51">
        <v>4.4999999999999998E-2</v>
      </c>
      <c r="C262" s="141">
        <f t="shared" si="12"/>
        <v>11.79</v>
      </c>
      <c r="E262" s="51">
        <v>262</v>
      </c>
      <c r="F262">
        <v>7.0000000000000007E-2</v>
      </c>
      <c r="G262" s="141">
        <f t="shared" si="13"/>
        <v>18.340000000000003</v>
      </c>
      <c r="I262" s="51">
        <v>262</v>
      </c>
      <c r="J262">
        <v>0.125</v>
      </c>
      <c r="K262" s="141">
        <f t="shared" si="14"/>
        <v>32.75</v>
      </c>
      <c r="M262" s="51">
        <v>262</v>
      </c>
      <c r="N262">
        <v>799</v>
      </c>
    </row>
    <row r="263" spans="1:14">
      <c r="A263" s="51">
        <v>263</v>
      </c>
      <c r="B263" s="51">
        <v>4.4999999999999998E-2</v>
      </c>
      <c r="C263" s="141">
        <f t="shared" si="12"/>
        <v>11.834999999999999</v>
      </c>
      <c r="E263" s="51">
        <v>263</v>
      </c>
      <c r="F263">
        <v>7.0000000000000007E-2</v>
      </c>
      <c r="G263" s="141">
        <f t="shared" si="13"/>
        <v>18.41</v>
      </c>
      <c r="I263" s="51">
        <v>263</v>
      </c>
      <c r="J263">
        <v>0.125</v>
      </c>
      <c r="K263" s="141">
        <f t="shared" si="14"/>
        <v>32.875</v>
      </c>
      <c r="M263" s="51">
        <v>263</v>
      </c>
      <c r="N263">
        <v>799</v>
      </c>
    </row>
    <row r="264" spans="1:14">
      <c r="A264" s="51">
        <v>264</v>
      </c>
      <c r="B264" s="51">
        <v>4.4999999999999998E-2</v>
      </c>
      <c r="C264" s="141">
        <f t="shared" si="12"/>
        <v>11.879999999999999</v>
      </c>
      <c r="E264" s="51">
        <v>264</v>
      </c>
      <c r="F264">
        <v>7.0000000000000007E-2</v>
      </c>
      <c r="G264" s="141">
        <f t="shared" si="13"/>
        <v>18.48</v>
      </c>
      <c r="I264" s="51">
        <v>264</v>
      </c>
      <c r="J264">
        <v>0.125</v>
      </c>
      <c r="K264" s="141">
        <f t="shared" si="14"/>
        <v>33</v>
      </c>
      <c r="M264" s="51">
        <v>264</v>
      </c>
      <c r="N264">
        <v>799</v>
      </c>
    </row>
    <row r="265" spans="1:14">
      <c r="A265" s="51">
        <v>265</v>
      </c>
      <c r="B265" s="51">
        <v>4.4999999999999998E-2</v>
      </c>
      <c r="C265" s="141">
        <f t="shared" si="12"/>
        <v>11.924999999999999</v>
      </c>
      <c r="E265" s="51">
        <v>265</v>
      </c>
      <c r="F265">
        <v>7.0000000000000007E-2</v>
      </c>
      <c r="G265" s="141">
        <f t="shared" si="13"/>
        <v>18.55</v>
      </c>
      <c r="I265" s="51">
        <v>265</v>
      </c>
      <c r="J265">
        <v>0.125</v>
      </c>
      <c r="K265" s="141">
        <f t="shared" si="14"/>
        <v>33.125</v>
      </c>
      <c r="M265" s="51">
        <v>265</v>
      </c>
      <c r="N265">
        <v>799</v>
      </c>
    </row>
    <row r="266" spans="1:14">
      <c r="A266" s="51">
        <v>266</v>
      </c>
      <c r="B266" s="51">
        <v>4.4999999999999998E-2</v>
      </c>
      <c r="C266" s="141">
        <f t="shared" si="12"/>
        <v>11.969999999999999</v>
      </c>
      <c r="E266" s="51">
        <v>266</v>
      </c>
      <c r="F266">
        <v>7.0000000000000007E-2</v>
      </c>
      <c r="G266" s="141">
        <f t="shared" si="13"/>
        <v>18.62</v>
      </c>
      <c r="I266" s="51">
        <v>266</v>
      </c>
      <c r="J266">
        <v>0.125</v>
      </c>
      <c r="K266" s="141">
        <f t="shared" si="14"/>
        <v>33.25</v>
      </c>
      <c r="M266" s="51">
        <v>266</v>
      </c>
      <c r="N266">
        <v>799</v>
      </c>
    </row>
    <row r="267" spans="1:14">
      <c r="A267" s="51">
        <v>267</v>
      </c>
      <c r="B267" s="51">
        <v>4.4999999999999998E-2</v>
      </c>
      <c r="C267" s="141">
        <f t="shared" si="12"/>
        <v>12.014999999999999</v>
      </c>
      <c r="E267" s="51">
        <v>267</v>
      </c>
      <c r="F267">
        <v>7.0000000000000007E-2</v>
      </c>
      <c r="G267" s="141">
        <f t="shared" si="13"/>
        <v>18.690000000000001</v>
      </c>
      <c r="I267" s="51">
        <v>267</v>
      </c>
      <c r="J267">
        <v>0.125</v>
      </c>
      <c r="K267" s="141">
        <f t="shared" si="14"/>
        <v>33.375</v>
      </c>
      <c r="M267" s="51">
        <v>267</v>
      </c>
      <c r="N267">
        <v>799</v>
      </c>
    </row>
    <row r="268" spans="1:14">
      <c r="A268" s="51">
        <v>268</v>
      </c>
      <c r="B268" s="51">
        <v>4.4999999999999998E-2</v>
      </c>
      <c r="C268" s="141">
        <f t="shared" si="12"/>
        <v>12.059999999999999</v>
      </c>
      <c r="E268" s="51">
        <v>268</v>
      </c>
      <c r="F268">
        <v>7.0000000000000007E-2</v>
      </c>
      <c r="G268" s="141">
        <f t="shared" si="13"/>
        <v>18.760000000000002</v>
      </c>
      <c r="I268" s="51">
        <v>268</v>
      </c>
      <c r="J268">
        <v>0.125</v>
      </c>
      <c r="K268" s="141">
        <f t="shared" si="14"/>
        <v>33.5</v>
      </c>
      <c r="M268" s="51">
        <v>268</v>
      </c>
      <c r="N268">
        <v>799</v>
      </c>
    </row>
    <row r="269" spans="1:14">
      <c r="A269" s="51">
        <v>269</v>
      </c>
      <c r="B269" s="51">
        <v>4.4999999999999998E-2</v>
      </c>
      <c r="C269" s="141">
        <f t="shared" si="12"/>
        <v>12.105</v>
      </c>
      <c r="E269" s="51">
        <v>269</v>
      </c>
      <c r="F269">
        <v>7.0000000000000007E-2</v>
      </c>
      <c r="G269" s="141">
        <f t="shared" si="13"/>
        <v>18.830000000000002</v>
      </c>
      <c r="I269" s="51">
        <v>269</v>
      </c>
      <c r="J269">
        <v>0.125</v>
      </c>
      <c r="K269" s="141">
        <f t="shared" si="14"/>
        <v>33.625</v>
      </c>
      <c r="M269" s="51">
        <v>269</v>
      </c>
      <c r="N269">
        <v>799</v>
      </c>
    </row>
    <row r="270" spans="1:14">
      <c r="A270" s="51">
        <v>270</v>
      </c>
      <c r="B270" s="51">
        <v>4.4999999999999998E-2</v>
      </c>
      <c r="C270" s="141">
        <f t="shared" si="12"/>
        <v>12.15</v>
      </c>
      <c r="E270" s="51">
        <v>270</v>
      </c>
      <c r="F270">
        <v>7.0000000000000007E-2</v>
      </c>
      <c r="G270" s="141">
        <f t="shared" si="13"/>
        <v>18.900000000000002</v>
      </c>
      <c r="I270" s="51">
        <v>270</v>
      </c>
      <c r="J270">
        <v>0.125</v>
      </c>
      <c r="K270" s="141">
        <f t="shared" si="14"/>
        <v>33.75</v>
      </c>
      <c r="M270" s="51">
        <v>270</v>
      </c>
      <c r="N270">
        <v>799</v>
      </c>
    </row>
    <row r="271" spans="1:14">
      <c r="A271" s="51">
        <v>271</v>
      </c>
      <c r="B271" s="51">
        <v>4.4999999999999998E-2</v>
      </c>
      <c r="C271" s="141">
        <f t="shared" si="12"/>
        <v>12.195</v>
      </c>
      <c r="E271" s="51">
        <v>271</v>
      </c>
      <c r="F271">
        <v>7.0000000000000007E-2</v>
      </c>
      <c r="G271" s="141">
        <f t="shared" si="13"/>
        <v>18.970000000000002</v>
      </c>
      <c r="I271" s="51">
        <v>271</v>
      </c>
      <c r="J271">
        <v>0.125</v>
      </c>
      <c r="K271" s="141">
        <f t="shared" si="14"/>
        <v>33.875</v>
      </c>
      <c r="M271" s="51">
        <v>271</v>
      </c>
      <c r="N271">
        <v>799</v>
      </c>
    </row>
    <row r="272" spans="1:14">
      <c r="A272" s="51">
        <v>272</v>
      </c>
      <c r="B272" s="51">
        <v>4.4999999999999998E-2</v>
      </c>
      <c r="C272" s="141">
        <f t="shared" si="12"/>
        <v>12.24</v>
      </c>
      <c r="E272" s="51">
        <v>272</v>
      </c>
      <c r="F272">
        <v>7.0000000000000007E-2</v>
      </c>
      <c r="G272" s="141">
        <f t="shared" si="13"/>
        <v>19.040000000000003</v>
      </c>
      <c r="I272" s="51">
        <v>272</v>
      </c>
      <c r="J272">
        <v>0.125</v>
      </c>
      <c r="K272" s="141">
        <f t="shared" si="14"/>
        <v>34</v>
      </c>
      <c r="M272" s="51">
        <v>272</v>
      </c>
      <c r="N272">
        <v>799</v>
      </c>
    </row>
    <row r="273" spans="1:14">
      <c r="A273" s="51">
        <v>273</v>
      </c>
      <c r="B273" s="51">
        <v>4.4999999999999998E-2</v>
      </c>
      <c r="C273" s="141">
        <f t="shared" si="12"/>
        <v>12.285</v>
      </c>
      <c r="E273" s="51">
        <v>273</v>
      </c>
      <c r="F273">
        <v>7.0000000000000007E-2</v>
      </c>
      <c r="G273" s="141">
        <f t="shared" si="13"/>
        <v>19.110000000000003</v>
      </c>
      <c r="I273" s="51">
        <v>273</v>
      </c>
      <c r="J273">
        <v>0.125</v>
      </c>
      <c r="K273" s="141">
        <f t="shared" si="14"/>
        <v>34.125</v>
      </c>
      <c r="M273" s="51">
        <v>273</v>
      </c>
      <c r="N273">
        <v>799</v>
      </c>
    </row>
    <row r="274" spans="1:14">
      <c r="A274" s="51">
        <v>274</v>
      </c>
      <c r="B274" s="51">
        <v>4.4999999999999998E-2</v>
      </c>
      <c r="C274" s="141">
        <f t="shared" si="12"/>
        <v>12.33</v>
      </c>
      <c r="E274" s="51">
        <v>274</v>
      </c>
      <c r="F274">
        <v>7.0000000000000007E-2</v>
      </c>
      <c r="G274" s="141">
        <f t="shared" si="13"/>
        <v>19.180000000000003</v>
      </c>
      <c r="I274" s="51">
        <v>274</v>
      </c>
      <c r="J274">
        <v>0.125</v>
      </c>
      <c r="K274" s="141">
        <f t="shared" si="14"/>
        <v>34.25</v>
      </c>
      <c r="M274" s="51">
        <v>274</v>
      </c>
      <c r="N274">
        <v>799</v>
      </c>
    </row>
    <row r="275" spans="1:14">
      <c r="A275" s="51">
        <v>275</v>
      </c>
      <c r="B275" s="51">
        <v>4.4999999999999998E-2</v>
      </c>
      <c r="C275" s="141">
        <f t="shared" si="12"/>
        <v>12.375</v>
      </c>
      <c r="E275" s="51">
        <v>275</v>
      </c>
      <c r="F275">
        <v>7.0000000000000007E-2</v>
      </c>
      <c r="G275" s="141">
        <f t="shared" si="13"/>
        <v>19.250000000000004</v>
      </c>
      <c r="I275" s="51">
        <v>275</v>
      </c>
      <c r="J275">
        <v>0.125</v>
      </c>
      <c r="K275" s="141">
        <f t="shared" si="14"/>
        <v>34.375</v>
      </c>
      <c r="M275" s="51">
        <v>275</v>
      </c>
      <c r="N275">
        <v>799</v>
      </c>
    </row>
    <row r="276" spans="1:14">
      <c r="A276" s="51">
        <v>276</v>
      </c>
      <c r="B276" s="51">
        <v>4.4999999999999998E-2</v>
      </c>
      <c r="C276" s="141">
        <f t="shared" si="12"/>
        <v>12.42</v>
      </c>
      <c r="E276" s="51">
        <v>276</v>
      </c>
      <c r="F276">
        <v>7.0000000000000007E-2</v>
      </c>
      <c r="G276" s="141">
        <f t="shared" si="13"/>
        <v>19.32</v>
      </c>
      <c r="I276" s="51">
        <v>276</v>
      </c>
      <c r="J276">
        <v>0.125</v>
      </c>
      <c r="K276" s="141">
        <f t="shared" si="14"/>
        <v>34.5</v>
      </c>
      <c r="M276" s="51">
        <v>276</v>
      </c>
      <c r="N276">
        <v>799</v>
      </c>
    </row>
    <row r="277" spans="1:14">
      <c r="A277" s="51">
        <v>277</v>
      </c>
      <c r="B277" s="51">
        <v>4.4999999999999998E-2</v>
      </c>
      <c r="C277" s="141">
        <f t="shared" si="12"/>
        <v>12.465</v>
      </c>
      <c r="E277" s="51">
        <v>277</v>
      </c>
      <c r="F277">
        <v>7.0000000000000007E-2</v>
      </c>
      <c r="G277" s="141">
        <f t="shared" si="13"/>
        <v>19.39</v>
      </c>
      <c r="I277" s="51">
        <v>277</v>
      </c>
      <c r="J277">
        <v>0.125</v>
      </c>
      <c r="K277" s="141">
        <f t="shared" si="14"/>
        <v>34.625</v>
      </c>
      <c r="M277" s="51">
        <v>277</v>
      </c>
      <c r="N277">
        <v>799</v>
      </c>
    </row>
    <row r="278" spans="1:14">
      <c r="A278" s="51">
        <v>278</v>
      </c>
      <c r="B278" s="51">
        <v>4.4999999999999998E-2</v>
      </c>
      <c r="C278" s="141">
        <f t="shared" si="12"/>
        <v>12.51</v>
      </c>
      <c r="E278" s="51">
        <v>278</v>
      </c>
      <c r="F278">
        <v>7.0000000000000007E-2</v>
      </c>
      <c r="G278" s="141">
        <f t="shared" si="13"/>
        <v>19.46</v>
      </c>
      <c r="I278" s="51">
        <v>278</v>
      </c>
      <c r="J278">
        <v>0.125</v>
      </c>
      <c r="K278" s="141">
        <f t="shared" si="14"/>
        <v>34.75</v>
      </c>
      <c r="M278" s="51">
        <v>278</v>
      </c>
      <c r="N278">
        <v>799</v>
      </c>
    </row>
    <row r="279" spans="1:14">
      <c r="A279" s="51">
        <v>279</v>
      </c>
      <c r="B279" s="51">
        <v>4.4999999999999998E-2</v>
      </c>
      <c r="C279" s="141">
        <f t="shared" si="12"/>
        <v>12.555</v>
      </c>
      <c r="E279" s="51">
        <v>279</v>
      </c>
      <c r="F279">
        <v>7.0000000000000007E-2</v>
      </c>
      <c r="G279" s="141">
        <f t="shared" si="13"/>
        <v>19.53</v>
      </c>
      <c r="I279" s="51">
        <v>279</v>
      </c>
      <c r="J279">
        <v>0.125</v>
      </c>
      <c r="K279" s="141">
        <f t="shared" si="14"/>
        <v>34.875</v>
      </c>
      <c r="M279" s="51">
        <v>279</v>
      </c>
      <c r="N279">
        <v>799</v>
      </c>
    </row>
    <row r="280" spans="1:14">
      <c r="A280" s="51">
        <v>280</v>
      </c>
      <c r="B280" s="51">
        <v>4.4999999999999998E-2</v>
      </c>
      <c r="C280" s="141">
        <f t="shared" si="12"/>
        <v>12.6</v>
      </c>
      <c r="E280" s="51">
        <v>280</v>
      </c>
      <c r="F280">
        <v>7.0000000000000007E-2</v>
      </c>
      <c r="G280" s="141">
        <f t="shared" si="13"/>
        <v>19.600000000000001</v>
      </c>
      <c r="I280" s="51">
        <v>280</v>
      </c>
      <c r="J280">
        <v>0.125</v>
      </c>
      <c r="K280" s="141">
        <f t="shared" si="14"/>
        <v>35</v>
      </c>
      <c r="M280" s="51">
        <v>280</v>
      </c>
      <c r="N280">
        <v>799</v>
      </c>
    </row>
    <row r="281" spans="1:14">
      <c r="A281" s="51">
        <v>281</v>
      </c>
      <c r="B281" s="51">
        <v>4.4999999999999998E-2</v>
      </c>
      <c r="C281" s="141">
        <f t="shared" si="12"/>
        <v>12.645</v>
      </c>
      <c r="E281" s="51">
        <v>281</v>
      </c>
      <c r="F281">
        <v>7.0000000000000007E-2</v>
      </c>
      <c r="G281" s="141">
        <f t="shared" si="13"/>
        <v>19.670000000000002</v>
      </c>
      <c r="I281" s="51">
        <v>281</v>
      </c>
      <c r="J281">
        <v>0.125</v>
      </c>
      <c r="K281" s="141">
        <f t="shared" si="14"/>
        <v>35.125</v>
      </c>
      <c r="M281" s="51">
        <v>281</v>
      </c>
      <c r="N281">
        <v>799</v>
      </c>
    </row>
    <row r="282" spans="1:14">
      <c r="A282" s="51">
        <v>282</v>
      </c>
      <c r="B282" s="51">
        <v>4.4999999999999998E-2</v>
      </c>
      <c r="C282" s="141">
        <f t="shared" si="12"/>
        <v>12.69</v>
      </c>
      <c r="E282" s="51">
        <v>282</v>
      </c>
      <c r="F282">
        <v>7.0000000000000007E-2</v>
      </c>
      <c r="G282" s="141">
        <f t="shared" si="13"/>
        <v>19.740000000000002</v>
      </c>
      <c r="I282" s="51">
        <v>282</v>
      </c>
      <c r="J282">
        <v>0.125</v>
      </c>
      <c r="K282" s="141">
        <f t="shared" si="14"/>
        <v>35.25</v>
      </c>
      <c r="M282" s="51">
        <v>282</v>
      </c>
      <c r="N282">
        <v>799</v>
      </c>
    </row>
    <row r="283" spans="1:14">
      <c r="A283" s="51">
        <v>283</v>
      </c>
      <c r="B283" s="51">
        <v>4.4999999999999998E-2</v>
      </c>
      <c r="C283" s="141">
        <f t="shared" si="12"/>
        <v>12.734999999999999</v>
      </c>
      <c r="E283" s="51">
        <v>283</v>
      </c>
      <c r="F283">
        <v>7.0000000000000007E-2</v>
      </c>
      <c r="G283" s="141">
        <f t="shared" si="13"/>
        <v>19.810000000000002</v>
      </c>
      <c r="I283" s="51">
        <v>283</v>
      </c>
      <c r="J283">
        <v>0.125</v>
      </c>
      <c r="K283" s="141">
        <f t="shared" si="14"/>
        <v>35.375</v>
      </c>
      <c r="M283" s="51">
        <v>283</v>
      </c>
      <c r="N283">
        <v>799</v>
      </c>
    </row>
    <row r="284" spans="1:14">
      <c r="A284" s="51">
        <v>284</v>
      </c>
      <c r="B284" s="51">
        <v>4.4999999999999998E-2</v>
      </c>
      <c r="C284" s="141">
        <f t="shared" si="12"/>
        <v>12.78</v>
      </c>
      <c r="E284" s="51">
        <v>284</v>
      </c>
      <c r="F284">
        <v>7.0000000000000007E-2</v>
      </c>
      <c r="G284" s="141">
        <f t="shared" si="13"/>
        <v>19.880000000000003</v>
      </c>
      <c r="I284" s="51">
        <v>284</v>
      </c>
      <c r="J284">
        <v>0.125</v>
      </c>
      <c r="K284" s="141">
        <f t="shared" si="14"/>
        <v>35.5</v>
      </c>
      <c r="M284" s="51">
        <v>284</v>
      </c>
      <c r="N284">
        <v>799</v>
      </c>
    </row>
    <row r="285" spans="1:14">
      <c r="A285" s="51">
        <v>285</v>
      </c>
      <c r="B285" s="51">
        <v>4.4999999999999998E-2</v>
      </c>
      <c r="C285" s="141">
        <f t="shared" si="12"/>
        <v>12.824999999999999</v>
      </c>
      <c r="E285" s="51">
        <v>285</v>
      </c>
      <c r="F285">
        <v>7.0000000000000007E-2</v>
      </c>
      <c r="G285" s="141">
        <f t="shared" si="13"/>
        <v>19.950000000000003</v>
      </c>
      <c r="I285" s="51">
        <v>285</v>
      </c>
      <c r="J285">
        <v>0.125</v>
      </c>
      <c r="K285" s="141">
        <f t="shared" si="14"/>
        <v>35.625</v>
      </c>
      <c r="M285" s="51">
        <v>285</v>
      </c>
      <c r="N285">
        <v>799</v>
      </c>
    </row>
    <row r="286" spans="1:14">
      <c r="A286" s="51">
        <v>286</v>
      </c>
      <c r="B286" s="51">
        <v>4.4999999999999998E-2</v>
      </c>
      <c r="C286" s="141">
        <f t="shared" si="12"/>
        <v>12.87</v>
      </c>
      <c r="E286" s="51">
        <v>286</v>
      </c>
      <c r="F286">
        <v>7.0000000000000007E-2</v>
      </c>
      <c r="G286" s="141">
        <f t="shared" si="13"/>
        <v>20.020000000000003</v>
      </c>
      <c r="I286" s="51">
        <v>286</v>
      </c>
      <c r="J286">
        <v>0.125</v>
      </c>
      <c r="K286" s="141">
        <f t="shared" si="14"/>
        <v>35.75</v>
      </c>
      <c r="M286" s="51">
        <v>286</v>
      </c>
      <c r="N286">
        <v>799</v>
      </c>
    </row>
    <row r="287" spans="1:14">
      <c r="A287" s="51">
        <v>287</v>
      </c>
      <c r="B287" s="51">
        <v>4.4999999999999998E-2</v>
      </c>
      <c r="C287" s="141">
        <f t="shared" si="12"/>
        <v>12.914999999999999</v>
      </c>
      <c r="E287" s="51">
        <v>287</v>
      </c>
      <c r="F287">
        <v>7.0000000000000007E-2</v>
      </c>
      <c r="G287" s="141">
        <f t="shared" si="13"/>
        <v>20.090000000000003</v>
      </c>
      <c r="I287" s="51">
        <v>287</v>
      </c>
      <c r="J287">
        <v>0.125</v>
      </c>
      <c r="K287" s="141">
        <f t="shared" si="14"/>
        <v>35.875</v>
      </c>
      <c r="M287" s="51">
        <v>287</v>
      </c>
      <c r="N287">
        <v>799</v>
      </c>
    </row>
    <row r="288" spans="1:14">
      <c r="A288" s="51">
        <v>288</v>
      </c>
      <c r="B288" s="51">
        <v>4.4999999999999998E-2</v>
      </c>
      <c r="C288" s="141">
        <f t="shared" si="12"/>
        <v>12.959999999999999</v>
      </c>
      <c r="E288" s="51">
        <v>288</v>
      </c>
      <c r="F288">
        <v>7.0000000000000007E-2</v>
      </c>
      <c r="G288" s="141">
        <f t="shared" si="13"/>
        <v>20.160000000000004</v>
      </c>
      <c r="I288" s="51">
        <v>288</v>
      </c>
      <c r="J288">
        <v>0.125</v>
      </c>
      <c r="K288" s="141">
        <f t="shared" si="14"/>
        <v>36</v>
      </c>
      <c r="M288" s="51">
        <v>288</v>
      </c>
      <c r="N288">
        <v>799</v>
      </c>
    </row>
    <row r="289" spans="1:14">
      <c r="A289" s="51">
        <v>289</v>
      </c>
      <c r="B289" s="51">
        <v>4.4999999999999998E-2</v>
      </c>
      <c r="C289" s="141">
        <f t="shared" si="12"/>
        <v>13.004999999999999</v>
      </c>
      <c r="E289" s="51">
        <v>289</v>
      </c>
      <c r="F289">
        <v>7.0000000000000007E-2</v>
      </c>
      <c r="G289" s="141">
        <f t="shared" si="13"/>
        <v>20.23</v>
      </c>
      <c r="I289" s="51">
        <v>289</v>
      </c>
      <c r="J289">
        <v>0.125</v>
      </c>
      <c r="K289" s="141">
        <f t="shared" si="14"/>
        <v>36.125</v>
      </c>
      <c r="M289" s="51">
        <v>289</v>
      </c>
      <c r="N289">
        <v>799</v>
      </c>
    </row>
    <row r="290" spans="1:14">
      <c r="A290" s="51">
        <v>290</v>
      </c>
      <c r="B290" s="51">
        <v>4.4999999999999998E-2</v>
      </c>
      <c r="C290" s="141">
        <f t="shared" si="12"/>
        <v>13.049999999999999</v>
      </c>
      <c r="E290" s="51">
        <v>290</v>
      </c>
      <c r="F290">
        <v>7.0000000000000007E-2</v>
      </c>
      <c r="G290" s="141">
        <f t="shared" si="13"/>
        <v>20.3</v>
      </c>
      <c r="I290" s="51">
        <v>290</v>
      </c>
      <c r="J290">
        <v>0.125</v>
      </c>
      <c r="K290" s="141">
        <f t="shared" si="14"/>
        <v>36.25</v>
      </c>
      <c r="M290" s="51">
        <v>290</v>
      </c>
      <c r="N290">
        <v>799</v>
      </c>
    </row>
    <row r="291" spans="1:14">
      <c r="A291" s="51">
        <v>291</v>
      </c>
      <c r="B291" s="51">
        <v>4.4999999999999998E-2</v>
      </c>
      <c r="C291" s="141">
        <f t="shared" si="12"/>
        <v>13.094999999999999</v>
      </c>
      <c r="E291" s="51">
        <v>291</v>
      </c>
      <c r="F291">
        <v>7.0000000000000007E-2</v>
      </c>
      <c r="G291" s="141">
        <f t="shared" si="13"/>
        <v>20.37</v>
      </c>
      <c r="I291" s="51">
        <v>291</v>
      </c>
      <c r="J291">
        <v>0.125</v>
      </c>
      <c r="K291" s="141">
        <f t="shared" si="14"/>
        <v>36.375</v>
      </c>
      <c r="M291" s="51">
        <v>291</v>
      </c>
      <c r="N291">
        <v>799</v>
      </c>
    </row>
    <row r="292" spans="1:14">
      <c r="A292" s="51">
        <v>292</v>
      </c>
      <c r="B292" s="51">
        <v>4.4999999999999998E-2</v>
      </c>
      <c r="C292" s="141">
        <f t="shared" si="12"/>
        <v>13.139999999999999</v>
      </c>
      <c r="E292" s="51">
        <v>292</v>
      </c>
      <c r="F292">
        <v>7.0000000000000007E-2</v>
      </c>
      <c r="G292" s="141">
        <f t="shared" si="13"/>
        <v>20.440000000000001</v>
      </c>
      <c r="I292" s="51">
        <v>292</v>
      </c>
      <c r="J292">
        <v>0.125</v>
      </c>
      <c r="K292" s="141">
        <f t="shared" si="14"/>
        <v>36.5</v>
      </c>
      <c r="M292" s="51">
        <v>292</v>
      </c>
      <c r="N292">
        <v>799</v>
      </c>
    </row>
    <row r="293" spans="1:14">
      <c r="A293" s="51">
        <v>293</v>
      </c>
      <c r="B293" s="51">
        <v>4.4999999999999998E-2</v>
      </c>
      <c r="C293" s="141">
        <f t="shared" si="12"/>
        <v>13.184999999999999</v>
      </c>
      <c r="E293" s="51">
        <v>293</v>
      </c>
      <c r="F293">
        <v>7.0000000000000007E-2</v>
      </c>
      <c r="G293" s="141">
        <f t="shared" si="13"/>
        <v>20.51</v>
      </c>
      <c r="I293" s="51">
        <v>293</v>
      </c>
      <c r="J293">
        <v>0.125</v>
      </c>
      <c r="K293" s="141">
        <f t="shared" si="14"/>
        <v>36.625</v>
      </c>
      <c r="M293" s="51">
        <v>293</v>
      </c>
      <c r="N293">
        <v>799</v>
      </c>
    </row>
    <row r="294" spans="1:14">
      <c r="A294" s="51">
        <v>294</v>
      </c>
      <c r="B294" s="51">
        <v>4.4999999999999998E-2</v>
      </c>
      <c r="C294" s="141">
        <f t="shared" si="12"/>
        <v>13.229999999999999</v>
      </c>
      <c r="E294" s="51">
        <v>294</v>
      </c>
      <c r="F294">
        <v>7.0000000000000007E-2</v>
      </c>
      <c r="G294" s="141">
        <f t="shared" si="13"/>
        <v>20.580000000000002</v>
      </c>
      <c r="I294" s="51">
        <v>294</v>
      </c>
      <c r="J294">
        <v>0.125</v>
      </c>
      <c r="K294" s="141">
        <f t="shared" si="14"/>
        <v>36.75</v>
      </c>
      <c r="M294" s="51">
        <v>294</v>
      </c>
      <c r="N294">
        <v>799</v>
      </c>
    </row>
    <row r="295" spans="1:14">
      <c r="A295" s="51">
        <v>295</v>
      </c>
      <c r="B295" s="51">
        <v>4.4999999999999998E-2</v>
      </c>
      <c r="C295" s="141">
        <f t="shared" si="12"/>
        <v>13.275</v>
      </c>
      <c r="E295" s="51">
        <v>295</v>
      </c>
      <c r="F295">
        <v>7.0000000000000007E-2</v>
      </c>
      <c r="G295" s="141">
        <f t="shared" si="13"/>
        <v>20.650000000000002</v>
      </c>
      <c r="I295" s="51">
        <v>295</v>
      </c>
      <c r="J295">
        <v>0.125</v>
      </c>
      <c r="K295" s="141">
        <f t="shared" si="14"/>
        <v>36.875</v>
      </c>
      <c r="M295" s="51">
        <v>295</v>
      </c>
      <c r="N295">
        <v>799</v>
      </c>
    </row>
    <row r="296" spans="1:14">
      <c r="A296" s="51">
        <v>296</v>
      </c>
      <c r="B296" s="51">
        <v>4.4999999999999998E-2</v>
      </c>
      <c r="C296" s="141">
        <f t="shared" si="12"/>
        <v>13.32</v>
      </c>
      <c r="E296" s="51">
        <v>296</v>
      </c>
      <c r="F296">
        <v>7.0000000000000007E-2</v>
      </c>
      <c r="G296" s="141">
        <f t="shared" si="13"/>
        <v>20.720000000000002</v>
      </c>
      <c r="I296" s="51">
        <v>296</v>
      </c>
      <c r="J296">
        <v>0.125</v>
      </c>
      <c r="K296" s="141">
        <f t="shared" si="14"/>
        <v>37</v>
      </c>
      <c r="M296" s="51">
        <v>296</v>
      </c>
      <c r="N296">
        <v>799</v>
      </c>
    </row>
    <row r="297" spans="1:14">
      <c r="A297" s="51">
        <v>297</v>
      </c>
      <c r="B297" s="51">
        <v>4.4999999999999998E-2</v>
      </c>
      <c r="C297" s="141">
        <f t="shared" si="12"/>
        <v>13.365</v>
      </c>
      <c r="E297" s="51">
        <v>297</v>
      </c>
      <c r="F297">
        <v>7.0000000000000007E-2</v>
      </c>
      <c r="G297" s="141">
        <f t="shared" si="13"/>
        <v>20.790000000000003</v>
      </c>
      <c r="I297" s="51">
        <v>297</v>
      </c>
      <c r="J297">
        <v>0.125</v>
      </c>
      <c r="K297" s="141">
        <f t="shared" si="14"/>
        <v>37.125</v>
      </c>
      <c r="M297" s="51">
        <v>297</v>
      </c>
      <c r="N297">
        <v>799</v>
      </c>
    </row>
    <row r="298" spans="1:14">
      <c r="A298" s="51">
        <v>298</v>
      </c>
      <c r="B298" s="51">
        <v>4.4999999999999998E-2</v>
      </c>
      <c r="C298" s="141">
        <f t="shared" si="12"/>
        <v>13.41</v>
      </c>
      <c r="E298" s="51">
        <v>298</v>
      </c>
      <c r="F298">
        <v>7.0000000000000007E-2</v>
      </c>
      <c r="G298" s="141">
        <f t="shared" si="13"/>
        <v>20.860000000000003</v>
      </c>
      <c r="I298" s="51">
        <v>298</v>
      </c>
      <c r="J298">
        <v>0.125</v>
      </c>
      <c r="K298" s="141">
        <f t="shared" si="14"/>
        <v>37.25</v>
      </c>
      <c r="M298" s="51">
        <v>298</v>
      </c>
      <c r="N298">
        <v>799</v>
      </c>
    </row>
    <row r="299" spans="1:14">
      <c r="A299" s="51">
        <v>299</v>
      </c>
      <c r="B299" s="51">
        <v>4.4999999999999998E-2</v>
      </c>
      <c r="C299" s="141">
        <f t="shared" si="12"/>
        <v>13.455</v>
      </c>
      <c r="E299" s="51">
        <v>299</v>
      </c>
      <c r="F299">
        <v>7.0000000000000007E-2</v>
      </c>
      <c r="G299" s="141">
        <f t="shared" si="13"/>
        <v>20.930000000000003</v>
      </c>
      <c r="I299" s="51">
        <v>299</v>
      </c>
      <c r="J299">
        <v>0.125</v>
      </c>
      <c r="K299" s="141">
        <f t="shared" si="14"/>
        <v>37.375</v>
      </c>
      <c r="M299" s="51">
        <v>299</v>
      </c>
      <c r="N299">
        <v>799</v>
      </c>
    </row>
    <row r="300" spans="1:14">
      <c r="A300" s="51">
        <v>300</v>
      </c>
      <c r="B300" s="51">
        <v>4.4999999999999998E-2</v>
      </c>
      <c r="C300" s="141">
        <f t="shared" si="12"/>
        <v>13.5</v>
      </c>
      <c r="E300" s="51">
        <v>300</v>
      </c>
      <c r="F300">
        <v>7.0000000000000007E-2</v>
      </c>
      <c r="G300" s="141">
        <f t="shared" si="13"/>
        <v>21.000000000000004</v>
      </c>
      <c r="I300" s="51">
        <v>300</v>
      </c>
      <c r="J300">
        <v>0.125</v>
      </c>
      <c r="K300" s="141">
        <f t="shared" si="14"/>
        <v>37.5</v>
      </c>
      <c r="M300" s="51">
        <v>300</v>
      </c>
      <c r="N300">
        <v>899</v>
      </c>
    </row>
    <row r="301" spans="1:14">
      <c r="A301" s="51">
        <v>301</v>
      </c>
      <c r="B301" s="51">
        <v>4.4999999999999998E-2</v>
      </c>
      <c r="C301" s="141">
        <f t="shared" si="12"/>
        <v>13.545</v>
      </c>
      <c r="E301" s="51">
        <v>301</v>
      </c>
      <c r="F301">
        <v>7.0000000000000007E-2</v>
      </c>
      <c r="G301" s="141">
        <f t="shared" si="13"/>
        <v>21.07</v>
      </c>
      <c r="I301" s="51">
        <v>301</v>
      </c>
      <c r="J301">
        <v>0.125</v>
      </c>
      <c r="K301" s="141">
        <f t="shared" si="14"/>
        <v>37.625</v>
      </c>
      <c r="M301" s="51">
        <v>301</v>
      </c>
      <c r="N301">
        <v>899</v>
      </c>
    </row>
    <row r="302" spans="1:14">
      <c r="A302" s="51">
        <v>302</v>
      </c>
      <c r="B302" s="51">
        <v>4.4999999999999998E-2</v>
      </c>
      <c r="C302" s="141">
        <f t="shared" si="12"/>
        <v>13.59</v>
      </c>
      <c r="E302" s="51">
        <v>302</v>
      </c>
      <c r="F302">
        <v>7.0000000000000007E-2</v>
      </c>
      <c r="G302" s="141">
        <f t="shared" si="13"/>
        <v>21.14</v>
      </c>
      <c r="I302" s="51">
        <v>302</v>
      </c>
      <c r="J302">
        <v>0.125</v>
      </c>
      <c r="K302" s="141">
        <f t="shared" si="14"/>
        <v>37.75</v>
      </c>
      <c r="M302" s="51">
        <v>302</v>
      </c>
      <c r="N302">
        <v>899</v>
      </c>
    </row>
    <row r="303" spans="1:14">
      <c r="A303" s="51">
        <v>303</v>
      </c>
      <c r="B303" s="51">
        <v>4.4999999999999998E-2</v>
      </c>
      <c r="C303" s="141">
        <f t="shared" si="12"/>
        <v>13.635</v>
      </c>
      <c r="E303" s="51">
        <v>303</v>
      </c>
      <c r="F303">
        <v>7.0000000000000007E-2</v>
      </c>
      <c r="G303" s="141">
        <f t="shared" si="13"/>
        <v>21.21</v>
      </c>
      <c r="I303" s="51">
        <v>303</v>
      </c>
      <c r="J303">
        <v>0.125</v>
      </c>
      <c r="K303" s="141">
        <f t="shared" si="14"/>
        <v>37.875</v>
      </c>
      <c r="M303" s="51">
        <v>303</v>
      </c>
      <c r="N303">
        <v>899</v>
      </c>
    </row>
    <row r="304" spans="1:14">
      <c r="A304" s="51">
        <v>304</v>
      </c>
      <c r="B304" s="51">
        <v>4.4999999999999998E-2</v>
      </c>
      <c r="C304" s="141">
        <f t="shared" si="12"/>
        <v>13.68</v>
      </c>
      <c r="E304" s="51">
        <v>304</v>
      </c>
      <c r="F304">
        <v>7.0000000000000007E-2</v>
      </c>
      <c r="G304" s="141">
        <f t="shared" si="13"/>
        <v>21.28</v>
      </c>
      <c r="I304" s="51">
        <v>304</v>
      </c>
      <c r="J304">
        <v>0.125</v>
      </c>
      <c r="K304" s="141">
        <f t="shared" si="14"/>
        <v>38</v>
      </c>
      <c r="M304" s="51">
        <v>304</v>
      </c>
      <c r="N304">
        <v>899</v>
      </c>
    </row>
    <row r="305" spans="1:14">
      <c r="A305" s="51">
        <v>305</v>
      </c>
      <c r="B305" s="51">
        <v>4.4999999999999998E-2</v>
      </c>
      <c r="C305" s="141">
        <f t="shared" si="12"/>
        <v>13.725</v>
      </c>
      <c r="E305" s="51">
        <v>305</v>
      </c>
      <c r="F305">
        <v>7.0000000000000007E-2</v>
      </c>
      <c r="G305" s="141">
        <f t="shared" si="13"/>
        <v>21.35</v>
      </c>
      <c r="I305" s="51">
        <v>305</v>
      </c>
      <c r="J305">
        <v>0.125</v>
      </c>
      <c r="K305" s="141">
        <f t="shared" si="14"/>
        <v>38.125</v>
      </c>
      <c r="M305" s="51">
        <v>305</v>
      </c>
      <c r="N305">
        <v>899</v>
      </c>
    </row>
    <row r="306" spans="1:14">
      <c r="A306" s="51">
        <v>306</v>
      </c>
      <c r="B306" s="51">
        <v>4.4999999999999998E-2</v>
      </c>
      <c r="C306" s="141">
        <f t="shared" si="12"/>
        <v>13.77</v>
      </c>
      <c r="E306" s="51">
        <v>306</v>
      </c>
      <c r="F306">
        <v>7.0000000000000007E-2</v>
      </c>
      <c r="G306" s="141">
        <f t="shared" si="13"/>
        <v>21.42</v>
      </c>
      <c r="I306" s="51">
        <v>306</v>
      </c>
      <c r="J306">
        <v>0.125</v>
      </c>
      <c r="K306" s="141">
        <f t="shared" si="14"/>
        <v>38.25</v>
      </c>
      <c r="M306" s="51">
        <v>306</v>
      </c>
      <c r="N306">
        <v>899</v>
      </c>
    </row>
    <row r="307" spans="1:14">
      <c r="A307" s="51">
        <v>307</v>
      </c>
      <c r="B307" s="51">
        <v>4.4999999999999998E-2</v>
      </c>
      <c r="C307" s="141">
        <f t="shared" si="12"/>
        <v>13.815</v>
      </c>
      <c r="E307" s="51">
        <v>307</v>
      </c>
      <c r="F307">
        <v>7.0000000000000007E-2</v>
      </c>
      <c r="G307" s="141">
        <f t="shared" si="13"/>
        <v>21.490000000000002</v>
      </c>
      <c r="I307" s="51">
        <v>307</v>
      </c>
      <c r="J307">
        <v>0.125</v>
      </c>
      <c r="K307" s="141">
        <f t="shared" si="14"/>
        <v>38.375</v>
      </c>
      <c r="M307" s="51">
        <v>307</v>
      </c>
      <c r="N307">
        <v>899</v>
      </c>
    </row>
    <row r="308" spans="1:14">
      <c r="A308" s="51">
        <v>308</v>
      </c>
      <c r="B308" s="51">
        <v>4.4999999999999998E-2</v>
      </c>
      <c r="C308" s="141">
        <f t="shared" si="12"/>
        <v>13.86</v>
      </c>
      <c r="E308" s="51">
        <v>308</v>
      </c>
      <c r="F308">
        <v>7.0000000000000007E-2</v>
      </c>
      <c r="G308" s="141">
        <f t="shared" si="13"/>
        <v>21.560000000000002</v>
      </c>
      <c r="I308" s="51">
        <v>308</v>
      </c>
      <c r="J308">
        <v>0.125</v>
      </c>
      <c r="K308" s="141">
        <f t="shared" si="14"/>
        <v>38.5</v>
      </c>
      <c r="M308" s="51">
        <v>308</v>
      </c>
      <c r="N308">
        <v>899</v>
      </c>
    </row>
    <row r="309" spans="1:14">
      <c r="A309" s="51">
        <v>309</v>
      </c>
      <c r="B309" s="51">
        <v>4.4999999999999998E-2</v>
      </c>
      <c r="C309" s="141">
        <f t="shared" si="12"/>
        <v>13.904999999999999</v>
      </c>
      <c r="E309" s="51">
        <v>309</v>
      </c>
      <c r="F309">
        <v>7.0000000000000007E-2</v>
      </c>
      <c r="G309" s="141">
        <f t="shared" si="13"/>
        <v>21.630000000000003</v>
      </c>
      <c r="I309" s="51">
        <v>309</v>
      </c>
      <c r="J309">
        <v>0.125</v>
      </c>
      <c r="K309" s="141">
        <f t="shared" si="14"/>
        <v>38.625</v>
      </c>
      <c r="M309" s="51">
        <v>309</v>
      </c>
      <c r="N309">
        <v>899</v>
      </c>
    </row>
    <row r="310" spans="1:14">
      <c r="A310" s="51">
        <v>310</v>
      </c>
      <c r="B310" s="51">
        <v>4.4999999999999998E-2</v>
      </c>
      <c r="C310" s="141">
        <f t="shared" si="12"/>
        <v>13.95</v>
      </c>
      <c r="E310" s="51">
        <v>310</v>
      </c>
      <c r="F310">
        <v>7.0000000000000007E-2</v>
      </c>
      <c r="G310" s="141">
        <f t="shared" si="13"/>
        <v>21.700000000000003</v>
      </c>
      <c r="I310" s="51">
        <v>310</v>
      </c>
      <c r="J310">
        <v>0.125</v>
      </c>
      <c r="K310" s="141">
        <f t="shared" si="14"/>
        <v>38.75</v>
      </c>
      <c r="M310" s="51">
        <v>310</v>
      </c>
      <c r="N310">
        <v>899</v>
      </c>
    </row>
    <row r="311" spans="1:14">
      <c r="A311" s="51">
        <v>311</v>
      </c>
      <c r="B311" s="51">
        <v>4.4999999999999998E-2</v>
      </c>
      <c r="C311" s="141">
        <f t="shared" si="12"/>
        <v>13.994999999999999</v>
      </c>
      <c r="E311" s="51">
        <v>311</v>
      </c>
      <c r="F311">
        <v>7.0000000000000007E-2</v>
      </c>
      <c r="G311" s="141">
        <f t="shared" si="13"/>
        <v>21.770000000000003</v>
      </c>
      <c r="I311" s="51">
        <v>311</v>
      </c>
      <c r="J311">
        <v>0.125</v>
      </c>
      <c r="K311" s="141">
        <f t="shared" si="14"/>
        <v>38.875</v>
      </c>
      <c r="M311" s="51">
        <v>311</v>
      </c>
      <c r="N311">
        <v>899</v>
      </c>
    </row>
    <row r="312" spans="1:14">
      <c r="A312" s="51">
        <v>312</v>
      </c>
      <c r="B312" s="51">
        <v>4.4999999999999998E-2</v>
      </c>
      <c r="C312" s="141">
        <f t="shared" si="12"/>
        <v>14.04</v>
      </c>
      <c r="E312" s="51">
        <v>312</v>
      </c>
      <c r="F312">
        <v>7.0000000000000007E-2</v>
      </c>
      <c r="G312" s="141">
        <f t="shared" si="13"/>
        <v>21.840000000000003</v>
      </c>
      <c r="I312" s="51">
        <v>312</v>
      </c>
      <c r="J312">
        <v>0.125</v>
      </c>
      <c r="K312" s="141">
        <f t="shared" si="14"/>
        <v>39</v>
      </c>
      <c r="M312" s="51">
        <v>312</v>
      </c>
      <c r="N312">
        <v>899</v>
      </c>
    </row>
    <row r="313" spans="1:14">
      <c r="A313" s="51">
        <v>313</v>
      </c>
      <c r="B313" s="51">
        <v>4.4999999999999998E-2</v>
      </c>
      <c r="C313" s="141">
        <f t="shared" si="12"/>
        <v>14.084999999999999</v>
      </c>
      <c r="E313" s="51">
        <v>313</v>
      </c>
      <c r="F313">
        <v>7.0000000000000007E-2</v>
      </c>
      <c r="G313" s="141">
        <f t="shared" si="13"/>
        <v>21.910000000000004</v>
      </c>
      <c r="I313" s="51">
        <v>313</v>
      </c>
      <c r="J313">
        <v>0.125</v>
      </c>
      <c r="K313" s="141">
        <f t="shared" si="14"/>
        <v>39.125</v>
      </c>
      <c r="M313" s="51">
        <v>313</v>
      </c>
      <c r="N313">
        <v>899</v>
      </c>
    </row>
    <row r="314" spans="1:14">
      <c r="A314" s="51">
        <v>314</v>
      </c>
      <c r="B314" s="51">
        <v>4.4999999999999998E-2</v>
      </c>
      <c r="C314" s="141">
        <f t="shared" si="12"/>
        <v>14.129999999999999</v>
      </c>
      <c r="E314" s="51">
        <v>314</v>
      </c>
      <c r="F314">
        <v>7.0000000000000007E-2</v>
      </c>
      <c r="G314" s="141">
        <f t="shared" si="13"/>
        <v>21.98</v>
      </c>
      <c r="I314" s="51">
        <v>314</v>
      </c>
      <c r="J314">
        <v>0.125</v>
      </c>
      <c r="K314" s="141">
        <f t="shared" si="14"/>
        <v>39.25</v>
      </c>
      <c r="M314" s="51">
        <v>314</v>
      </c>
      <c r="N314">
        <v>899</v>
      </c>
    </row>
    <row r="315" spans="1:14">
      <c r="A315" s="51">
        <v>315</v>
      </c>
      <c r="B315" s="51">
        <v>4.4999999999999998E-2</v>
      </c>
      <c r="C315" s="141">
        <f t="shared" si="12"/>
        <v>14.174999999999999</v>
      </c>
      <c r="E315" s="51">
        <v>315</v>
      </c>
      <c r="F315">
        <v>7.0000000000000007E-2</v>
      </c>
      <c r="G315" s="141">
        <f t="shared" si="13"/>
        <v>22.05</v>
      </c>
      <c r="I315" s="51">
        <v>315</v>
      </c>
      <c r="J315">
        <v>0.125</v>
      </c>
      <c r="K315" s="141">
        <f t="shared" si="14"/>
        <v>39.375</v>
      </c>
      <c r="M315" s="51">
        <v>315</v>
      </c>
      <c r="N315">
        <v>899</v>
      </c>
    </row>
    <row r="316" spans="1:14">
      <c r="A316" s="51">
        <v>316</v>
      </c>
      <c r="B316" s="51">
        <v>4.4999999999999998E-2</v>
      </c>
      <c r="C316" s="141">
        <f t="shared" si="12"/>
        <v>14.219999999999999</v>
      </c>
      <c r="E316" s="51">
        <v>316</v>
      </c>
      <c r="F316">
        <v>7.0000000000000007E-2</v>
      </c>
      <c r="G316" s="141">
        <f t="shared" si="13"/>
        <v>22.12</v>
      </c>
      <c r="I316" s="51">
        <v>316</v>
      </c>
      <c r="J316">
        <v>0.125</v>
      </c>
      <c r="K316" s="141">
        <f t="shared" si="14"/>
        <v>39.5</v>
      </c>
      <c r="M316" s="51">
        <v>316</v>
      </c>
      <c r="N316">
        <v>899</v>
      </c>
    </row>
    <row r="317" spans="1:14">
      <c r="A317" s="51">
        <v>317</v>
      </c>
      <c r="B317" s="51">
        <v>4.4999999999999998E-2</v>
      </c>
      <c r="C317" s="141">
        <f t="shared" si="12"/>
        <v>14.264999999999999</v>
      </c>
      <c r="E317" s="51">
        <v>317</v>
      </c>
      <c r="F317">
        <v>7.0000000000000007E-2</v>
      </c>
      <c r="G317" s="141">
        <f t="shared" si="13"/>
        <v>22.19</v>
      </c>
      <c r="I317" s="51">
        <v>317</v>
      </c>
      <c r="J317">
        <v>0.125</v>
      </c>
      <c r="K317" s="141">
        <f t="shared" si="14"/>
        <v>39.625</v>
      </c>
      <c r="M317" s="51">
        <v>317</v>
      </c>
      <c r="N317">
        <v>899</v>
      </c>
    </row>
    <row r="318" spans="1:14">
      <c r="A318" s="51">
        <v>318</v>
      </c>
      <c r="B318" s="51">
        <v>4.4999999999999998E-2</v>
      </c>
      <c r="C318" s="141">
        <f t="shared" si="12"/>
        <v>14.309999999999999</v>
      </c>
      <c r="E318" s="51">
        <v>318</v>
      </c>
      <c r="F318">
        <v>7.0000000000000007E-2</v>
      </c>
      <c r="G318" s="141">
        <f t="shared" si="13"/>
        <v>22.26</v>
      </c>
      <c r="I318" s="51">
        <v>318</v>
      </c>
      <c r="J318">
        <v>0.125</v>
      </c>
      <c r="K318" s="141">
        <f t="shared" si="14"/>
        <v>39.75</v>
      </c>
      <c r="M318" s="51">
        <v>318</v>
      </c>
      <c r="N318">
        <v>899</v>
      </c>
    </row>
    <row r="319" spans="1:14">
      <c r="A319" s="51">
        <v>319</v>
      </c>
      <c r="B319" s="51">
        <v>4.4999999999999998E-2</v>
      </c>
      <c r="C319" s="141">
        <f t="shared" si="12"/>
        <v>14.354999999999999</v>
      </c>
      <c r="E319" s="51">
        <v>319</v>
      </c>
      <c r="F319">
        <v>7.0000000000000007E-2</v>
      </c>
      <c r="G319" s="141">
        <f t="shared" si="13"/>
        <v>22.330000000000002</v>
      </c>
      <c r="I319" s="51">
        <v>319</v>
      </c>
      <c r="J319">
        <v>0.125</v>
      </c>
      <c r="K319" s="141">
        <f t="shared" si="14"/>
        <v>39.875</v>
      </c>
      <c r="M319" s="51">
        <v>319</v>
      </c>
      <c r="N319">
        <v>899</v>
      </c>
    </row>
    <row r="320" spans="1:14">
      <c r="A320" s="51">
        <v>320</v>
      </c>
      <c r="B320" s="51">
        <v>4.4999999999999998E-2</v>
      </c>
      <c r="C320" s="141">
        <f t="shared" si="12"/>
        <v>14.399999999999999</v>
      </c>
      <c r="E320" s="51">
        <v>320</v>
      </c>
      <c r="F320">
        <v>7.0000000000000007E-2</v>
      </c>
      <c r="G320" s="141">
        <f t="shared" si="13"/>
        <v>22.400000000000002</v>
      </c>
      <c r="I320" s="51">
        <v>320</v>
      </c>
      <c r="J320">
        <v>0.125</v>
      </c>
      <c r="K320" s="141">
        <f t="shared" si="14"/>
        <v>40</v>
      </c>
      <c r="M320" s="51">
        <v>320</v>
      </c>
      <c r="N320">
        <v>899</v>
      </c>
    </row>
    <row r="321" spans="1:14">
      <c r="A321" s="51">
        <v>321</v>
      </c>
      <c r="B321" s="51">
        <v>4.4999999999999998E-2</v>
      </c>
      <c r="C321" s="141">
        <f t="shared" si="12"/>
        <v>14.445</v>
      </c>
      <c r="E321" s="51">
        <v>321</v>
      </c>
      <c r="F321">
        <v>7.0000000000000007E-2</v>
      </c>
      <c r="G321" s="141">
        <f t="shared" si="13"/>
        <v>22.470000000000002</v>
      </c>
      <c r="I321" s="51">
        <v>321</v>
      </c>
      <c r="J321">
        <v>0.125</v>
      </c>
      <c r="K321" s="141">
        <f t="shared" si="14"/>
        <v>40.125</v>
      </c>
      <c r="M321" s="51">
        <v>321</v>
      </c>
      <c r="N321">
        <v>899</v>
      </c>
    </row>
    <row r="322" spans="1:14">
      <c r="A322" s="51">
        <v>322</v>
      </c>
      <c r="B322" s="51">
        <v>4.4999999999999998E-2</v>
      </c>
      <c r="C322" s="141">
        <f t="shared" ref="C322:C385" si="15">MAX(A322*B322, 8.99)</f>
        <v>14.49</v>
      </c>
      <c r="E322" s="51">
        <v>322</v>
      </c>
      <c r="F322">
        <v>7.0000000000000007E-2</v>
      </c>
      <c r="G322" s="141">
        <f t="shared" ref="G322:G385" si="16">MAX(E322*F322, 9.99)</f>
        <v>22.540000000000003</v>
      </c>
      <c r="I322" s="51">
        <v>322</v>
      </c>
      <c r="J322">
        <v>0.125</v>
      </c>
      <c r="K322" s="141">
        <f t="shared" ref="K322:K385" si="17">MAX(I322*J322, 19.99)</f>
        <v>40.25</v>
      </c>
      <c r="M322" s="51">
        <v>322</v>
      </c>
      <c r="N322">
        <v>899</v>
      </c>
    </row>
    <row r="323" spans="1:14">
      <c r="A323" s="51">
        <v>323</v>
      </c>
      <c r="B323" s="51">
        <v>4.4999999999999998E-2</v>
      </c>
      <c r="C323" s="141">
        <f t="shared" si="15"/>
        <v>14.535</v>
      </c>
      <c r="E323" s="51">
        <v>323</v>
      </c>
      <c r="F323">
        <v>7.0000000000000007E-2</v>
      </c>
      <c r="G323" s="141">
        <f t="shared" si="16"/>
        <v>22.610000000000003</v>
      </c>
      <c r="I323" s="51">
        <v>323</v>
      </c>
      <c r="J323">
        <v>0.125</v>
      </c>
      <c r="K323" s="141">
        <f t="shared" si="17"/>
        <v>40.375</v>
      </c>
      <c r="M323" s="51">
        <v>323</v>
      </c>
      <c r="N323">
        <v>899</v>
      </c>
    </row>
    <row r="324" spans="1:14">
      <c r="A324" s="51">
        <v>324</v>
      </c>
      <c r="B324" s="51">
        <v>4.4999999999999998E-2</v>
      </c>
      <c r="C324" s="141">
        <f t="shared" si="15"/>
        <v>14.58</v>
      </c>
      <c r="E324" s="51">
        <v>324</v>
      </c>
      <c r="F324">
        <v>7.0000000000000007E-2</v>
      </c>
      <c r="G324" s="141">
        <f t="shared" si="16"/>
        <v>22.680000000000003</v>
      </c>
      <c r="I324" s="51">
        <v>324</v>
      </c>
      <c r="J324">
        <v>0.125</v>
      </c>
      <c r="K324" s="141">
        <f t="shared" si="17"/>
        <v>40.5</v>
      </c>
      <c r="M324" s="51">
        <v>324</v>
      </c>
      <c r="N324">
        <v>899</v>
      </c>
    </row>
    <row r="325" spans="1:14">
      <c r="A325" s="51">
        <v>325</v>
      </c>
      <c r="B325" s="51">
        <v>4.4999999999999998E-2</v>
      </c>
      <c r="C325" s="141">
        <f t="shared" si="15"/>
        <v>14.625</v>
      </c>
      <c r="E325" s="51">
        <v>325</v>
      </c>
      <c r="F325">
        <v>7.0000000000000007E-2</v>
      </c>
      <c r="G325" s="141">
        <f t="shared" si="16"/>
        <v>22.750000000000004</v>
      </c>
      <c r="I325" s="51">
        <v>325</v>
      </c>
      <c r="J325">
        <v>0.125</v>
      </c>
      <c r="K325" s="141">
        <f t="shared" si="17"/>
        <v>40.625</v>
      </c>
      <c r="M325" s="51">
        <v>325</v>
      </c>
      <c r="N325">
        <v>899</v>
      </c>
    </row>
    <row r="326" spans="1:14">
      <c r="A326" s="51">
        <v>326</v>
      </c>
      <c r="B326" s="51">
        <v>4.4999999999999998E-2</v>
      </c>
      <c r="C326" s="141">
        <f t="shared" si="15"/>
        <v>14.67</v>
      </c>
      <c r="E326" s="51">
        <v>326</v>
      </c>
      <c r="F326">
        <v>7.0000000000000007E-2</v>
      </c>
      <c r="G326" s="141">
        <f t="shared" si="16"/>
        <v>22.820000000000004</v>
      </c>
      <c r="I326" s="51">
        <v>326</v>
      </c>
      <c r="J326">
        <v>0.125</v>
      </c>
      <c r="K326" s="141">
        <f t="shared" si="17"/>
        <v>40.75</v>
      </c>
      <c r="M326" s="51">
        <v>326</v>
      </c>
      <c r="N326">
        <v>899</v>
      </c>
    </row>
    <row r="327" spans="1:14">
      <c r="A327" s="51">
        <v>327</v>
      </c>
      <c r="B327" s="51">
        <v>4.4999999999999998E-2</v>
      </c>
      <c r="C327" s="141">
        <f t="shared" si="15"/>
        <v>14.715</v>
      </c>
      <c r="E327" s="51">
        <v>327</v>
      </c>
      <c r="F327">
        <v>7.0000000000000007E-2</v>
      </c>
      <c r="G327" s="141">
        <f t="shared" si="16"/>
        <v>22.89</v>
      </c>
      <c r="I327" s="51">
        <v>327</v>
      </c>
      <c r="J327">
        <v>0.125</v>
      </c>
      <c r="K327" s="141">
        <f t="shared" si="17"/>
        <v>40.875</v>
      </c>
      <c r="M327" s="51">
        <v>327</v>
      </c>
      <c r="N327">
        <v>899</v>
      </c>
    </row>
    <row r="328" spans="1:14">
      <c r="A328" s="51">
        <v>328</v>
      </c>
      <c r="B328" s="51">
        <v>4.4999999999999998E-2</v>
      </c>
      <c r="C328" s="141">
        <f t="shared" si="15"/>
        <v>14.76</v>
      </c>
      <c r="E328" s="51">
        <v>328</v>
      </c>
      <c r="F328">
        <v>7.0000000000000007E-2</v>
      </c>
      <c r="G328" s="141">
        <f t="shared" si="16"/>
        <v>22.96</v>
      </c>
      <c r="I328" s="51">
        <v>328</v>
      </c>
      <c r="J328">
        <v>0.125</v>
      </c>
      <c r="K328" s="141">
        <f t="shared" si="17"/>
        <v>41</v>
      </c>
      <c r="M328" s="51">
        <v>328</v>
      </c>
      <c r="N328">
        <v>899</v>
      </c>
    </row>
    <row r="329" spans="1:14">
      <c r="A329" s="51">
        <v>329</v>
      </c>
      <c r="B329" s="51">
        <v>4.4999999999999998E-2</v>
      </c>
      <c r="C329" s="141">
        <f t="shared" si="15"/>
        <v>14.805</v>
      </c>
      <c r="E329" s="51">
        <v>329</v>
      </c>
      <c r="F329">
        <v>7.0000000000000007E-2</v>
      </c>
      <c r="G329" s="141">
        <f t="shared" si="16"/>
        <v>23.03</v>
      </c>
      <c r="I329" s="51">
        <v>329</v>
      </c>
      <c r="J329">
        <v>0.125</v>
      </c>
      <c r="K329" s="141">
        <f t="shared" si="17"/>
        <v>41.125</v>
      </c>
      <c r="M329" s="51">
        <v>329</v>
      </c>
      <c r="N329">
        <v>899</v>
      </c>
    </row>
    <row r="330" spans="1:14">
      <c r="A330" s="51">
        <v>330</v>
      </c>
      <c r="B330" s="51">
        <v>4.4999999999999998E-2</v>
      </c>
      <c r="C330" s="141">
        <f t="shared" si="15"/>
        <v>14.85</v>
      </c>
      <c r="E330" s="51">
        <v>330</v>
      </c>
      <c r="F330">
        <v>7.0000000000000007E-2</v>
      </c>
      <c r="G330" s="141">
        <f t="shared" si="16"/>
        <v>23.1</v>
      </c>
      <c r="I330" s="51">
        <v>330</v>
      </c>
      <c r="J330">
        <v>0.125</v>
      </c>
      <c r="K330" s="141">
        <f t="shared" si="17"/>
        <v>41.25</v>
      </c>
      <c r="M330" s="51">
        <v>330</v>
      </c>
      <c r="N330">
        <v>899</v>
      </c>
    </row>
    <row r="331" spans="1:14">
      <c r="A331" s="51">
        <v>331</v>
      </c>
      <c r="B331" s="51">
        <v>4.4999999999999998E-2</v>
      </c>
      <c r="C331" s="141">
        <f t="shared" si="15"/>
        <v>14.895</v>
      </c>
      <c r="E331" s="51">
        <v>331</v>
      </c>
      <c r="F331">
        <v>7.0000000000000007E-2</v>
      </c>
      <c r="G331" s="141">
        <f t="shared" si="16"/>
        <v>23.17</v>
      </c>
      <c r="I331" s="51">
        <v>331</v>
      </c>
      <c r="J331">
        <v>0.125</v>
      </c>
      <c r="K331" s="141">
        <f t="shared" si="17"/>
        <v>41.375</v>
      </c>
      <c r="M331" s="51">
        <v>331</v>
      </c>
      <c r="N331">
        <v>899</v>
      </c>
    </row>
    <row r="332" spans="1:14">
      <c r="A332" s="51">
        <v>332</v>
      </c>
      <c r="B332" s="51">
        <v>4.4999999999999998E-2</v>
      </c>
      <c r="C332" s="141">
        <f t="shared" si="15"/>
        <v>14.94</v>
      </c>
      <c r="E332" s="51">
        <v>332</v>
      </c>
      <c r="F332">
        <v>7.0000000000000007E-2</v>
      </c>
      <c r="G332" s="141">
        <f t="shared" si="16"/>
        <v>23.240000000000002</v>
      </c>
      <c r="I332" s="51">
        <v>332</v>
      </c>
      <c r="J332">
        <v>0.125</v>
      </c>
      <c r="K332" s="141">
        <f t="shared" si="17"/>
        <v>41.5</v>
      </c>
      <c r="M332" s="51">
        <v>332</v>
      </c>
      <c r="N332">
        <v>899</v>
      </c>
    </row>
    <row r="333" spans="1:14">
      <c r="A333" s="51">
        <v>333</v>
      </c>
      <c r="B333" s="51">
        <v>4.4999999999999998E-2</v>
      </c>
      <c r="C333" s="141">
        <f t="shared" si="15"/>
        <v>14.984999999999999</v>
      </c>
      <c r="E333" s="51">
        <v>333</v>
      </c>
      <c r="F333">
        <v>7.0000000000000007E-2</v>
      </c>
      <c r="G333" s="141">
        <f t="shared" si="16"/>
        <v>23.310000000000002</v>
      </c>
      <c r="I333" s="51">
        <v>333</v>
      </c>
      <c r="J333">
        <v>0.125</v>
      </c>
      <c r="K333" s="141">
        <f t="shared" si="17"/>
        <v>41.625</v>
      </c>
      <c r="M333" s="51">
        <v>333</v>
      </c>
      <c r="N333">
        <v>899</v>
      </c>
    </row>
    <row r="334" spans="1:14">
      <c r="A334" s="51">
        <v>334</v>
      </c>
      <c r="B334" s="51">
        <v>4.4999999999999998E-2</v>
      </c>
      <c r="C334" s="141">
        <f t="shared" si="15"/>
        <v>15.03</v>
      </c>
      <c r="E334" s="51">
        <v>334</v>
      </c>
      <c r="F334">
        <v>7.0000000000000007E-2</v>
      </c>
      <c r="G334" s="141">
        <f t="shared" si="16"/>
        <v>23.380000000000003</v>
      </c>
      <c r="I334" s="51">
        <v>334</v>
      </c>
      <c r="J334">
        <v>0.125</v>
      </c>
      <c r="K334" s="141">
        <f t="shared" si="17"/>
        <v>41.75</v>
      </c>
      <c r="M334" s="51">
        <v>334</v>
      </c>
      <c r="N334">
        <v>899</v>
      </c>
    </row>
    <row r="335" spans="1:14">
      <c r="A335" s="51">
        <v>335</v>
      </c>
      <c r="B335" s="51">
        <v>4.4999999999999998E-2</v>
      </c>
      <c r="C335" s="141">
        <f t="shared" si="15"/>
        <v>15.074999999999999</v>
      </c>
      <c r="E335" s="51">
        <v>335</v>
      </c>
      <c r="F335">
        <v>7.0000000000000007E-2</v>
      </c>
      <c r="G335" s="141">
        <f t="shared" si="16"/>
        <v>23.450000000000003</v>
      </c>
      <c r="I335" s="51">
        <v>335</v>
      </c>
      <c r="J335">
        <v>0.125</v>
      </c>
      <c r="K335" s="141">
        <f t="shared" si="17"/>
        <v>41.875</v>
      </c>
      <c r="M335" s="51">
        <v>335</v>
      </c>
      <c r="N335">
        <v>899</v>
      </c>
    </row>
    <row r="336" spans="1:14">
      <c r="A336" s="51">
        <v>336</v>
      </c>
      <c r="B336" s="51">
        <v>4.4999999999999998E-2</v>
      </c>
      <c r="C336" s="141">
        <f t="shared" si="15"/>
        <v>15.12</v>
      </c>
      <c r="E336" s="51">
        <v>336</v>
      </c>
      <c r="F336">
        <v>7.0000000000000007E-2</v>
      </c>
      <c r="G336" s="141">
        <f t="shared" si="16"/>
        <v>23.520000000000003</v>
      </c>
      <c r="I336" s="51">
        <v>336</v>
      </c>
      <c r="J336">
        <v>0.125</v>
      </c>
      <c r="K336" s="141">
        <f t="shared" si="17"/>
        <v>42</v>
      </c>
      <c r="M336" s="51">
        <v>336</v>
      </c>
      <c r="N336">
        <v>899</v>
      </c>
    </row>
    <row r="337" spans="1:14">
      <c r="A337" s="51">
        <v>337</v>
      </c>
      <c r="B337" s="51">
        <v>4.4999999999999998E-2</v>
      </c>
      <c r="C337" s="141">
        <f t="shared" si="15"/>
        <v>15.164999999999999</v>
      </c>
      <c r="E337" s="51">
        <v>337</v>
      </c>
      <c r="F337">
        <v>7.0000000000000007E-2</v>
      </c>
      <c r="G337" s="141">
        <f t="shared" si="16"/>
        <v>23.590000000000003</v>
      </c>
      <c r="I337" s="51">
        <v>337</v>
      </c>
      <c r="J337">
        <v>0.125</v>
      </c>
      <c r="K337" s="141">
        <f t="shared" si="17"/>
        <v>42.125</v>
      </c>
      <c r="M337" s="51">
        <v>337</v>
      </c>
      <c r="N337">
        <v>899</v>
      </c>
    </row>
    <row r="338" spans="1:14">
      <c r="A338" s="51">
        <v>338</v>
      </c>
      <c r="B338" s="51">
        <v>4.4999999999999998E-2</v>
      </c>
      <c r="C338" s="141">
        <f t="shared" si="15"/>
        <v>15.209999999999999</v>
      </c>
      <c r="E338" s="51">
        <v>338</v>
      </c>
      <c r="F338">
        <v>7.0000000000000007E-2</v>
      </c>
      <c r="G338" s="141">
        <f t="shared" si="16"/>
        <v>23.660000000000004</v>
      </c>
      <c r="I338" s="51">
        <v>338</v>
      </c>
      <c r="J338">
        <v>0.125</v>
      </c>
      <c r="K338" s="141">
        <f t="shared" si="17"/>
        <v>42.25</v>
      </c>
      <c r="M338" s="51">
        <v>338</v>
      </c>
      <c r="N338">
        <v>899</v>
      </c>
    </row>
    <row r="339" spans="1:14">
      <c r="A339" s="51">
        <v>339</v>
      </c>
      <c r="B339" s="51">
        <v>4.4999999999999998E-2</v>
      </c>
      <c r="C339" s="141">
        <f t="shared" si="15"/>
        <v>15.254999999999999</v>
      </c>
      <c r="E339" s="51">
        <v>339</v>
      </c>
      <c r="F339">
        <v>7.0000000000000007E-2</v>
      </c>
      <c r="G339" s="141">
        <f t="shared" si="16"/>
        <v>23.730000000000004</v>
      </c>
      <c r="I339" s="51">
        <v>339</v>
      </c>
      <c r="J339">
        <v>0.125</v>
      </c>
      <c r="K339" s="141">
        <f t="shared" si="17"/>
        <v>42.375</v>
      </c>
      <c r="M339" s="51">
        <v>339</v>
      </c>
      <c r="N339">
        <v>899</v>
      </c>
    </row>
    <row r="340" spans="1:14">
      <c r="A340" s="51">
        <v>340</v>
      </c>
      <c r="B340" s="51">
        <v>4.4999999999999998E-2</v>
      </c>
      <c r="C340" s="141">
        <f t="shared" si="15"/>
        <v>15.299999999999999</v>
      </c>
      <c r="E340" s="51">
        <v>340</v>
      </c>
      <c r="F340">
        <v>7.0000000000000007E-2</v>
      </c>
      <c r="G340" s="141">
        <f t="shared" si="16"/>
        <v>23.8</v>
      </c>
      <c r="I340" s="51">
        <v>340</v>
      </c>
      <c r="J340">
        <v>0.125</v>
      </c>
      <c r="K340" s="141">
        <f t="shared" si="17"/>
        <v>42.5</v>
      </c>
      <c r="M340" s="51">
        <v>340</v>
      </c>
      <c r="N340">
        <v>899</v>
      </c>
    </row>
    <row r="341" spans="1:14">
      <c r="A341" s="51">
        <v>341</v>
      </c>
      <c r="B341" s="51">
        <v>4.4999999999999998E-2</v>
      </c>
      <c r="C341" s="141">
        <f t="shared" si="15"/>
        <v>15.344999999999999</v>
      </c>
      <c r="E341" s="51">
        <v>341</v>
      </c>
      <c r="F341">
        <v>7.0000000000000007E-2</v>
      </c>
      <c r="G341" s="141">
        <f t="shared" si="16"/>
        <v>23.87</v>
      </c>
      <c r="I341" s="51">
        <v>341</v>
      </c>
      <c r="J341">
        <v>0.125</v>
      </c>
      <c r="K341" s="141">
        <f t="shared" si="17"/>
        <v>42.625</v>
      </c>
      <c r="M341" s="51">
        <v>341</v>
      </c>
      <c r="N341">
        <v>899</v>
      </c>
    </row>
    <row r="342" spans="1:14">
      <c r="A342" s="51">
        <v>342</v>
      </c>
      <c r="B342" s="51">
        <v>4.4999999999999998E-2</v>
      </c>
      <c r="C342" s="141">
        <f t="shared" si="15"/>
        <v>15.389999999999999</v>
      </c>
      <c r="E342" s="51">
        <v>342</v>
      </c>
      <c r="F342">
        <v>7.0000000000000007E-2</v>
      </c>
      <c r="G342" s="141">
        <f t="shared" si="16"/>
        <v>23.94</v>
      </c>
      <c r="I342" s="51">
        <v>342</v>
      </c>
      <c r="J342">
        <v>0.125</v>
      </c>
      <c r="K342" s="141">
        <f t="shared" si="17"/>
        <v>42.75</v>
      </c>
      <c r="M342" s="51">
        <v>342</v>
      </c>
      <c r="N342">
        <v>899</v>
      </c>
    </row>
    <row r="343" spans="1:14">
      <c r="A343" s="51">
        <v>343</v>
      </c>
      <c r="B343" s="51">
        <v>4.4999999999999998E-2</v>
      </c>
      <c r="C343" s="141">
        <f t="shared" si="15"/>
        <v>15.434999999999999</v>
      </c>
      <c r="E343" s="51">
        <v>343</v>
      </c>
      <c r="F343">
        <v>7.0000000000000007E-2</v>
      </c>
      <c r="G343" s="141">
        <f t="shared" si="16"/>
        <v>24.01</v>
      </c>
      <c r="I343" s="51">
        <v>343</v>
      </c>
      <c r="J343">
        <v>0.125</v>
      </c>
      <c r="K343" s="141">
        <f t="shared" si="17"/>
        <v>42.875</v>
      </c>
      <c r="M343" s="51">
        <v>343</v>
      </c>
      <c r="N343">
        <v>899</v>
      </c>
    </row>
    <row r="344" spans="1:14">
      <c r="A344" s="51">
        <v>344</v>
      </c>
      <c r="B344" s="51">
        <v>4.4999999999999998E-2</v>
      </c>
      <c r="C344" s="141">
        <f t="shared" si="15"/>
        <v>15.479999999999999</v>
      </c>
      <c r="E344" s="51">
        <v>344</v>
      </c>
      <c r="F344">
        <v>7.0000000000000007E-2</v>
      </c>
      <c r="G344" s="141">
        <f t="shared" si="16"/>
        <v>24.080000000000002</v>
      </c>
      <c r="I344" s="51">
        <v>344</v>
      </c>
      <c r="J344">
        <v>0.125</v>
      </c>
      <c r="K344" s="141">
        <f t="shared" si="17"/>
        <v>43</v>
      </c>
      <c r="M344" s="51">
        <v>344</v>
      </c>
      <c r="N344">
        <v>899</v>
      </c>
    </row>
    <row r="345" spans="1:14">
      <c r="A345" s="51">
        <v>345</v>
      </c>
      <c r="B345" s="51">
        <v>4.4999999999999998E-2</v>
      </c>
      <c r="C345" s="141">
        <f t="shared" si="15"/>
        <v>15.524999999999999</v>
      </c>
      <c r="E345" s="51">
        <v>345</v>
      </c>
      <c r="F345">
        <v>7.0000000000000007E-2</v>
      </c>
      <c r="G345" s="141">
        <f t="shared" si="16"/>
        <v>24.150000000000002</v>
      </c>
      <c r="I345" s="51">
        <v>345</v>
      </c>
      <c r="J345">
        <v>0.125</v>
      </c>
      <c r="K345" s="141">
        <f t="shared" si="17"/>
        <v>43.125</v>
      </c>
      <c r="M345" s="51">
        <v>345</v>
      </c>
      <c r="N345">
        <v>899</v>
      </c>
    </row>
    <row r="346" spans="1:14">
      <c r="A346" s="51">
        <v>346</v>
      </c>
      <c r="B346" s="51">
        <v>4.4999999999999998E-2</v>
      </c>
      <c r="C346" s="141">
        <f t="shared" si="15"/>
        <v>15.57</v>
      </c>
      <c r="E346" s="51">
        <v>346</v>
      </c>
      <c r="F346">
        <v>7.0000000000000007E-2</v>
      </c>
      <c r="G346" s="141">
        <f t="shared" si="16"/>
        <v>24.220000000000002</v>
      </c>
      <c r="I346" s="51">
        <v>346</v>
      </c>
      <c r="J346">
        <v>0.125</v>
      </c>
      <c r="K346" s="141">
        <f t="shared" si="17"/>
        <v>43.25</v>
      </c>
      <c r="M346" s="51">
        <v>346</v>
      </c>
      <c r="N346">
        <v>899</v>
      </c>
    </row>
    <row r="347" spans="1:14">
      <c r="A347" s="51">
        <v>347</v>
      </c>
      <c r="B347" s="51">
        <v>4.4999999999999998E-2</v>
      </c>
      <c r="C347" s="141">
        <f t="shared" si="15"/>
        <v>15.615</v>
      </c>
      <c r="E347" s="51">
        <v>347</v>
      </c>
      <c r="F347">
        <v>7.0000000000000007E-2</v>
      </c>
      <c r="G347" s="141">
        <f t="shared" si="16"/>
        <v>24.290000000000003</v>
      </c>
      <c r="I347" s="51">
        <v>347</v>
      </c>
      <c r="J347">
        <v>0.125</v>
      </c>
      <c r="K347" s="141">
        <f t="shared" si="17"/>
        <v>43.375</v>
      </c>
      <c r="M347" s="51">
        <v>347</v>
      </c>
      <c r="N347">
        <v>899</v>
      </c>
    </row>
    <row r="348" spans="1:14">
      <c r="A348" s="51">
        <v>348</v>
      </c>
      <c r="B348" s="51">
        <v>4.4999999999999998E-2</v>
      </c>
      <c r="C348" s="141">
        <f t="shared" si="15"/>
        <v>15.66</v>
      </c>
      <c r="E348" s="51">
        <v>348</v>
      </c>
      <c r="F348">
        <v>7.0000000000000007E-2</v>
      </c>
      <c r="G348" s="141">
        <f t="shared" si="16"/>
        <v>24.360000000000003</v>
      </c>
      <c r="I348" s="51">
        <v>348</v>
      </c>
      <c r="J348">
        <v>0.125</v>
      </c>
      <c r="K348" s="141">
        <f t="shared" si="17"/>
        <v>43.5</v>
      </c>
      <c r="M348" s="51">
        <v>348</v>
      </c>
      <c r="N348">
        <v>899</v>
      </c>
    </row>
    <row r="349" spans="1:14">
      <c r="A349" s="51">
        <v>349</v>
      </c>
      <c r="B349" s="51">
        <v>4.4999999999999998E-2</v>
      </c>
      <c r="C349" s="141">
        <f t="shared" si="15"/>
        <v>15.705</v>
      </c>
      <c r="E349" s="51">
        <v>349</v>
      </c>
      <c r="F349">
        <v>7.0000000000000007E-2</v>
      </c>
      <c r="G349" s="141">
        <f t="shared" si="16"/>
        <v>24.430000000000003</v>
      </c>
      <c r="I349" s="51">
        <v>349</v>
      </c>
      <c r="J349">
        <v>0.125</v>
      </c>
      <c r="K349" s="141">
        <f t="shared" si="17"/>
        <v>43.625</v>
      </c>
      <c r="M349" s="51">
        <v>349</v>
      </c>
      <c r="N349">
        <v>899</v>
      </c>
    </row>
    <row r="350" spans="1:14">
      <c r="A350" s="51">
        <v>350</v>
      </c>
      <c r="B350" s="51">
        <v>4.4999999999999998E-2</v>
      </c>
      <c r="C350" s="141">
        <f t="shared" si="15"/>
        <v>15.75</v>
      </c>
      <c r="E350" s="51">
        <v>350</v>
      </c>
      <c r="F350">
        <v>7.0000000000000007E-2</v>
      </c>
      <c r="G350" s="141">
        <f t="shared" si="16"/>
        <v>24.500000000000004</v>
      </c>
      <c r="I350" s="51">
        <v>350</v>
      </c>
      <c r="J350">
        <v>0.125</v>
      </c>
      <c r="K350" s="141">
        <f t="shared" si="17"/>
        <v>43.75</v>
      </c>
      <c r="M350" s="51">
        <v>350</v>
      </c>
      <c r="N350">
        <v>899</v>
      </c>
    </row>
    <row r="351" spans="1:14">
      <c r="A351" s="51">
        <v>351</v>
      </c>
      <c r="B351" s="51">
        <v>4.4999999999999998E-2</v>
      </c>
      <c r="C351" s="141">
        <f t="shared" si="15"/>
        <v>15.795</v>
      </c>
      <c r="E351" s="51">
        <v>351</v>
      </c>
      <c r="F351">
        <v>7.0000000000000007E-2</v>
      </c>
      <c r="G351" s="141">
        <f t="shared" si="16"/>
        <v>24.570000000000004</v>
      </c>
      <c r="I351" s="51">
        <v>351</v>
      </c>
      <c r="J351">
        <v>0.125</v>
      </c>
      <c r="K351" s="141">
        <f t="shared" si="17"/>
        <v>43.875</v>
      </c>
      <c r="M351" s="51">
        <v>351</v>
      </c>
      <c r="N351">
        <v>899</v>
      </c>
    </row>
    <row r="352" spans="1:14">
      <c r="A352" s="51">
        <v>352</v>
      </c>
      <c r="B352" s="51">
        <v>4.4999999999999998E-2</v>
      </c>
      <c r="C352" s="141">
        <f t="shared" si="15"/>
        <v>15.84</v>
      </c>
      <c r="E352" s="51">
        <v>352</v>
      </c>
      <c r="F352">
        <v>7.0000000000000007E-2</v>
      </c>
      <c r="G352" s="141">
        <f t="shared" si="16"/>
        <v>24.64</v>
      </c>
      <c r="I352" s="51">
        <v>352</v>
      </c>
      <c r="J352">
        <v>0.125</v>
      </c>
      <c r="K352" s="141">
        <f t="shared" si="17"/>
        <v>44</v>
      </c>
      <c r="M352" s="51">
        <v>352</v>
      </c>
      <c r="N352">
        <v>899</v>
      </c>
    </row>
    <row r="353" spans="1:14">
      <c r="A353" s="51">
        <v>353</v>
      </c>
      <c r="B353" s="51">
        <v>4.4999999999999998E-2</v>
      </c>
      <c r="C353" s="141">
        <f t="shared" si="15"/>
        <v>15.885</v>
      </c>
      <c r="E353" s="51">
        <v>353</v>
      </c>
      <c r="F353">
        <v>7.0000000000000007E-2</v>
      </c>
      <c r="G353" s="141">
        <f t="shared" si="16"/>
        <v>24.71</v>
      </c>
      <c r="I353" s="51">
        <v>353</v>
      </c>
      <c r="J353">
        <v>0.125</v>
      </c>
      <c r="K353" s="141">
        <f t="shared" si="17"/>
        <v>44.125</v>
      </c>
      <c r="M353" s="51">
        <v>353</v>
      </c>
      <c r="N353">
        <v>899</v>
      </c>
    </row>
    <row r="354" spans="1:14">
      <c r="A354" s="51">
        <v>354</v>
      </c>
      <c r="B354" s="51">
        <v>4.4999999999999998E-2</v>
      </c>
      <c r="C354" s="141">
        <f t="shared" si="15"/>
        <v>15.93</v>
      </c>
      <c r="E354" s="51">
        <v>354</v>
      </c>
      <c r="F354">
        <v>7.0000000000000007E-2</v>
      </c>
      <c r="G354" s="141">
        <f t="shared" si="16"/>
        <v>24.78</v>
      </c>
      <c r="I354" s="51">
        <v>354</v>
      </c>
      <c r="J354">
        <v>0.125</v>
      </c>
      <c r="K354" s="141">
        <f t="shared" si="17"/>
        <v>44.25</v>
      </c>
      <c r="M354" s="51">
        <v>354</v>
      </c>
      <c r="N354">
        <v>899</v>
      </c>
    </row>
    <row r="355" spans="1:14">
      <c r="A355" s="51">
        <v>355</v>
      </c>
      <c r="B355" s="51">
        <v>4.4999999999999998E-2</v>
      </c>
      <c r="C355" s="141">
        <f t="shared" si="15"/>
        <v>15.975</v>
      </c>
      <c r="E355" s="51">
        <v>355</v>
      </c>
      <c r="F355">
        <v>7.0000000000000007E-2</v>
      </c>
      <c r="G355" s="141">
        <f t="shared" si="16"/>
        <v>24.85</v>
      </c>
      <c r="I355" s="51">
        <v>355</v>
      </c>
      <c r="J355">
        <v>0.125</v>
      </c>
      <c r="K355" s="141">
        <f t="shared" si="17"/>
        <v>44.375</v>
      </c>
      <c r="M355" s="51">
        <v>355</v>
      </c>
      <c r="N355">
        <v>899</v>
      </c>
    </row>
    <row r="356" spans="1:14">
      <c r="A356" s="51">
        <v>356</v>
      </c>
      <c r="B356" s="51">
        <v>4.4999999999999998E-2</v>
      </c>
      <c r="C356" s="141">
        <f t="shared" si="15"/>
        <v>16.02</v>
      </c>
      <c r="E356" s="51">
        <v>356</v>
      </c>
      <c r="F356">
        <v>7.0000000000000007E-2</v>
      </c>
      <c r="G356" s="141">
        <f t="shared" si="16"/>
        <v>24.92</v>
      </c>
      <c r="I356" s="51">
        <v>356</v>
      </c>
      <c r="J356">
        <v>0.125</v>
      </c>
      <c r="K356" s="141">
        <f t="shared" si="17"/>
        <v>44.5</v>
      </c>
      <c r="M356" s="51">
        <v>356</v>
      </c>
      <c r="N356">
        <v>899</v>
      </c>
    </row>
    <row r="357" spans="1:14">
      <c r="A357" s="51">
        <v>357</v>
      </c>
      <c r="B357" s="51">
        <v>4.4999999999999998E-2</v>
      </c>
      <c r="C357" s="141">
        <f t="shared" si="15"/>
        <v>16.064999999999998</v>
      </c>
      <c r="E357" s="51">
        <v>357</v>
      </c>
      <c r="F357">
        <v>7.0000000000000007E-2</v>
      </c>
      <c r="G357" s="141">
        <f t="shared" si="16"/>
        <v>24.990000000000002</v>
      </c>
      <c r="I357" s="51">
        <v>357</v>
      </c>
      <c r="J357">
        <v>0.125</v>
      </c>
      <c r="K357" s="141">
        <f t="shared" si="17"/>
        <v>44.625</v>
      </c>
      <c r="M357" s="51">
        <v>357</v>
      </c>
      <c r="N357">
        <v>899</v>
      </c>
    </row>
    <row r="358" spans="1:14">
      <c r="A358" s="51">
        <v>358</v>
      </c>
      <c r="B358" s="51">
        <v>4.4999999999999998E-2</v>
      </c>
      <c r="C358" s="141">
        <f t="shared" si="15"/>
        <v>16.11</v>
      </c>
      <c r="E358" s="51">
        <v>358</v>
      </c>
      <c r="F358">
        <v>7.0000000000000007E-2</v>
      </c>
      <c r="G358" s="141">
        <f t="shared" si="16"/>
        <v>25.060000000000002</v>
      </c>
      <c r="I358" s="51">
        <v>358</v>
      </c>
      <c r="J358">
        <v>0.125</v>
      </c>
      <c r="K358" s="141">
        <f t="shared" si="17"/>
        <v>44.75</v>
      </c>
      <c r="M358" s="51">
        <v>358</v>
      </c>
      <c r="N358">
        <v>899</v>
      </c>
    </row>
    <row r="359" spans="1:14">
      <c r="A359" s="51">
        <v>359</v>
      </c>
      <c r="B359" s="51">
        <v>4.4999999999999998E-2</v>
      </c>
      <c r="C359" s="141">
        <f t="shared" si="15"/>
        <v>16.155000000000001</v>
      </c>
      <c r="E359" s="51">
        <v>359</v>
      </c>
      <c r="F359">
        <v>7.0000000000000007E-2</v>
      </c>
      <c r="G359" s="141">
        <f t="shared" si="16"/>
        <v>25.130000000000003</v>
      </c>
      <c r="I359" s="51">
        <v>359</v>
      </c>
      <c r="J359">
        <v>0.125</v>
      </c>
      <c r="K359" s="141">
        <f t="shared" si="17"/>
        <v>44.875</v>
      </c>
      <c r="M359" s="51">
        <v>359</v>
      </c>
      <c r="N359">
        <v>899</v>
      </c>
    </row>
    <row r="360" spans="1:14">
      <c r="A360" s="51">
        <v>360</v>
      </c>
      <c r="B360" s="51">
        <v>4.4999999999999998E-2</v>
      </c>
      <c r="C360" s="141">
        <f t="shared" si="15"/>
        <v>16.2</v>
      </c>
      <c r="E360" s="51">
        <v>360</v>
      </c>
      <c r="F360">
        <v>7.0000000000000007E-2</v>
      </c>
      <c r="G360" s="141">
        <f t="shared" si="16"/>
        <v>25.200000000000003</v>
      </c>
      <c r="I360" s="51">
        <v>360</v>
      </c>
      <c r="J360">
        <v>0.125</v>
      </c>
      <c r="K360" s="141">
        <f t="shared" si="17"/>
        <v>45</v>
      </c>
      <c r="M360" s="51">
        <v>360</v>
      </c>
      <c r="N360">
        <v>899</v>
      </c>
    </row>
    <row r="361" spans="1:14">
      <c r="A361" s="51">
        <v>361</v>
      </c>
      <c r="B361" s="51">
        <v>4.4999999999999998E-2</v>
      </c>
      <c r="C361" s="141">
        <f t="shared" si="15"/>
        <v>16.245000000000001</v>
      </c>
      <c r="E361" s="51">
        <v>361</v>
      </c>
      <c r="F361">
        <v>7.0000000000000007E-2</v>
      </c>
      <c r="G361" s="141">
        <f t="shared" si="16"/>
        <v>25.270000000000003</v>
      </c>
      <c r="I361" s="51">
        <v>361</v>
      </c>
      <c r="J361">
        <v>0.125</v>
      </c>
      <c r="K361" s="141">
        <f t="shared" si="17"/>
        <v>45.125</v>
      </c>
      <c r="M361" s="51">
        <v>361</v>
      </c>
      <c r="N361">
        <v>899</v>
      </c>
    </row>
    <row r="362" spans="1:14">
      <c r="A362" s="51">
        <v>362</v>
      </c>
      <c r="B362" s="51">
        <v>4.4999999999999998E-2</v>
      </c>
      <c r="C362" s="141">
        <f t="shared" si="15"/>
        <v>16.29</v>
      </c>
      <c r="E362" s="51">
        <v>362</v>
      </c>
      <c r="F362">
        <v>7.0000000000000007E-2</v>
      </c>
      <c r="G362" s="141">
        <f t="shared" si="16"/>
        <v>25.340000000000003</v>
      </c>
      <c r="I362" s="51">
        <v>362</v>
      </c>
      <c r="J362">
        <v>0.125</v>
      </c>
      <c r="K362" s="141">
        <f t="shared" si="17"/>
        <v>45.25</v>
      </c>
      <c r="M362" s="51">
        <v>362</v>
      </c>
      <c r="N362">
        <v>899</v>
      </c>
    </row>
    <row r="363" spans="1:14">
      <c r="A363" s="51">
        <v>363</v>
      </c>
      <c r="B363" s="51">
        <v>4.4999999999999998E-2</v>
      </c>
      <c r="C363" s="141">
        <f t="shared" si="15"/>
        <v>16.335000000000001</v>
      </c>
      <c r="E363" s="51">
        <v>363</v>
      </c>
      <c r="F363">
        <v>7.0000000000000007E-2</v>
      </c>
      <c r="G363" s="141">
        <f t="shared" si="16"/>
        <v>25.410000000000004</v>
      </c>
      <c r="I363" s="51">
        <v>363</v>
      </c>
      <c r="J363">
        <v>0.125</v>
      </c>
      <c r="K363" s="141">
        <f t="shared" si="17"/>
        <v>45.375</v>
      </c>
      <c r="M363" s="51">
        <v>363</v>
      </c>
      <c r="N363">
        <v>899</v>
      </c>
    </row>
    <row r="364" spans="1:14">
      <c r="A364" s="51">
        <v>364</v>
      </c>
      <c r="B364" s="51">
        <v>4.4999999999999998E-2</v>
      </c>
      <c r="C364" s="141">
        <f t="shared" si="15"/>
        <v>16.38</v>
      </c>
      <c r="E364" s="51">
        <v>364</v>
      </c>
      <c r="F364">
        <v>7.0000000000000007E-2</v>
      </c>
      <c r="G364" s="141">
        <f t="shared" si="16"/>
        <v>25.480000000000004</v>
      </c>
      <c r="I364" s="51">
        <v>364</v>
      </c>
      <c r="J364">
        <v>0.125</v>
      </c>
      <c r="K364" s="141">
        <f t="shared" si="17"/>
        <v>45.5</v>
      </c>
      <c r="M364" s="51">
        <v>364</v>
      </c>
      <c r="N364">
        <v>899</v>
      </c>
    </row>
    <row r="365" spans="1:14">
      <c r="A365" s="51">
        <v>365</v>
      </c>
      <c r="B365" s="51">
        <v>4.4999999999999998E-2</v>
      </c>
      <c r="C365" s="141">
        <f t="shared" si="15"/>
        <v>16.425000000000001</v>
      </c>
      <c r="E365" s="51">
        <v>365</v>
      </c>
      <c r="F365">
        <v>7.0000000000000007E-2</v>
      </c>
      <c r="G365" s="141">
        <f t="shared" si="16"/>
        <v>25.55</v>
      </c>
      <c r="I365" s="51">
        <v>365</v>
      </c>
      <c r="J365">
        <v>0.125</v>
      </c>
      <c r="K365" s="141">
        <f t="shared" si="17"/>
        <v>45.625</v>
      </c>
      <c r="M365" s="51">
        <v>365</v>
      </c>
      <c r="N365">
        <v>899</v>
      </c>
    </row>
    <row r="366" spans="1:14">
      <c r="A366" s="51">
        <v>366</v>
      </c>
      <c r="B366" s="51">
        <v>4.4999999999999998E-2</v>
      </c>
      <c r="C366" s="141">
        <f t="shared" si="15"/>
        <v>16.47</v>
      </c>
      <c r="E366" s="51">
        <v>366</v>
      </c>
      <c r="F366">
        <v>7.0000000000000007E-2</v>
      </c>
      <c r="G366" s="141">
        <f t="shared" si="16"/>
        <v>25.62</v>
      </c>
      <c r="I366" s="51">
        <v>366</v>
      </c>
      <c r="J366">
        <v>0.125</v>
      </c>
      <c r="K366" s="141">
        <f t="shared" si="17"/>
        <v>45.75</v>
      </c>
      <c r="M366" s="51">
        <v>366</v>
      </c>
      <c r="N366">
        <v>899</v>
      </c>
    </row>
    <row r="367" spans="1:14">
      <c r="A367" s="51">
        <v>367</v>
      </c>
      <c r="B367" s="51">
        <v>4.4999999999999998E-2</v>
      </c>
      <c r="C367" s="141">
        <f t="shared" si="15"/>
        <v>16.515000000000001</v>
      </c>
      <c r="E367" s="51">
        <v>367</v>
      </c>
      <c r="F367">
        <v>7.0000000000000007E-2</v>
      </c>
      <c r="G367" s="141">
        <f t="shared" si="16"/>
        <v>25.69</v>
      </c>
      <c r="I367" s="51">
        <v>367</v>
      </c>
      <c r="J367">
        <v>0.125</v>
      </c>
      <c r="K367" s="141">
        <f t="shared" si="17"/>
        <v>45.875</v>
      </c>
      <c r="M367" s="51">
        <v>367</v>
      </c>
      <c r="N367">
        <v>899</v>
      </c>
    </row>
    <row r="368" spans="1:14">
      <c r="A368" s="51">
        <v>368</v>
      </c>
      <c r="B368" s="51">
        <v>4.4999999999999998E-2</v>
      </c>
      <c r="C368" s="141">
        <f t="shared" si="15"/>
        <v>16.559999999999999</v>
      </c>
      <c r="E368" s="51">
        <v>368</v>
      </c>
      <c r="F368">
        <v>7.0000000000000007E-2</v>
      </c>
      <c r="G368" s="141">
        <f t="shared" si="16"/>
        <v>25.76</v>
      </c>
      <c r="I368" s="51">
        <v>368</v>
      </c>
      <c r="J368">
        <v>0.125</v>
      </c>
      <c r="K368" s="141">
        <f t="shared" si="17"/>
        <v>46</v>
      </c>
      <c r="M368" s="51">
        <v>368</v>
      </c>
      <c r="N368">
        <v>899</v>
      </c>
    </row>
    <row r="369" spans="1:14">
      <c r="A369" s="51">
        <v>369</v>
      </c>
      <c r="B369" s="51">
        <v>4.4999999999999998E-2</v>
      </c>
      <c r="C369" s="141">
        <f t="shared" si="15"/>
        <v>16.605</v>
      </c>
      <c r="E369" s="51">
        <v>369</v>
      </c>
      <c r="F369">
        <v>7.0000000000000007E-2</v>
      </c>
      <c r="G369" s="141">
        <f t="shared" si="16"/>
        <v>25.830000000000002</v>
      </c>
      <c r="I369" s="51">
        <v>369</v>
      </c>
      <c r="J369">
        <v>0.125</v>
      </c>
      <c r="K369" s="141">
        <f t="shared" si="17"/>
        <v>46.125</v>
      </c>
      <c r="M369" s="51">
        <v>369</v>
      </c>
      <c r="N369">
        <v>899</v>
      </c>
    </row>
    <row r="370" spans="1:14">
      <c r="A370" s="51">
        <v>370</v>
      </c>
      <c r="B370" s="51">
        <v>4.4999999999999998E-2</v>
      </c>
      <c r="C370" s="141">
        <f t="shared" si="15"/>
        <v>16.649999999999999</v>
      </c>
      <c r="E370" s="51">
        <v>370</v>
      </c>
      <c r="F370">
        <v>7.0000000000000007E-2</v>
      </c>
      <c r="G370" s="141">
        <f t="shared" si="16"/>
        <v>25.900000000000002</v>
      </c>
      <c r="I370" s="51">
        <v>370</v>
      </c>
      <c r="J370">
        <v>0.125</v>
      </c>
      <c r="K370" s="141">
        <f t="shared" si="17"/>
        <v>46.25</v>
      </c>
      <c r="M370" s="51">
        <v>370</v>
      </c>
      <c r="N370">
        <v>899</v>
      </c>
    </row>
    <row r="371" spans="1:14">
      <c r="A371" s="51">
        <v>371</v>
      </c>
      <c r="B371" s="51">
        <v>4.4999999999999998E-2</v>
      </c>
      <c r="C371" s="141">
        <f t="shared" si="15"/>
        <v>16.695</v>
      </c>
      <c r="E371" s="51">
        <v>371</v>
      </c>
      <c r="F371">
        <v>7.0000000000000007E-2</v>
      </c>
      <c r="G371" s="141">
        <f t="shared" si="16"/>
        <v>25.970000000000002</v>
      </c>
      <c r="I371" s="51">
        <v>371</v>
      </c>
      <c r="J371">
        <v>0.125</v>
      </c>
      <c r="K371" s="141">
        <f t="shared" si="17"/>
        <v>46.375</v>
      </c>
      <c r="M371" s="51">
        <v>371</v>
      </c>
      <c r="N371">
        <v>899</v>
      </c>
    </row>
    <row r="372" spans="1:14">
      <c r="A372" s="51">
        <v>372</v>
      </c>
      <c r="B372" s="51">
        <v>4.4999999999999998E-2</v>
      </c>
      <c r="C372" s="141">
        <f t="shared" si="15"/>
        <v>16.739999999999998</v>
      </c>
      <c r="E372" s="51">
        <v>372</v>
      </c>
      <c r="F372">
        <v>7.0000000000000007E-2</v>
      </c>
      <c r="G372" s="141">
        <f t="shared" si="16"/>
        <v>26.040000000000003</v>
      </c>
      <c r="I372" s="51">
        <v>372</v>
      </c>
      <c r="J372">
        <v>0.125</v>
      </c>
      <c r="K372" s="141">
        <f t="shared" si="17"/>
        <v>46.5</v>
      </c>
      <c r="M372" s="51">
        <v>372</v>
      </c>
      <c r="N372">
        <v>899</v>
      </c>
    </row>
    <row r="373" spans="1:14">
      <c r="A373" s="51">
        <v>373</v>
      </c>
      <c r="B373" s="51">
        <v>4.4999999999999998E-2</v>
      </c>
      <c r="C373" s="141">
        <f t="shared" si="15"/>
        <v>16.785</v>
      </c>
      <c r="E373" s="51">
        <v>373</v>
      </c>
      <c r="F373">
        <v>7.0000000000000007E-2</v>
      </c>
      <c r="G373" s="141">
        <f t="shared" si="16"/>
        <v>26.110000000000003</v>
      </c>
      <c r="I373" s="51">
        <v>373</v>
      </c>
      <c r="J373">
        <v>0.125</v>
      </c>
      <c r="K373" s="141">
        <f t="shared" si="17"/>
        <v>46.625</v>
      </c>
      <c r="M373" s="51">
        <v>373</v>
      </c>
      <c r="N373">
        <v>899</v>
      </c>
    </row>
    <row r="374" spans="1:14">
      <c r="A374" s="51">
        <v>374</v>
      </c>
      <c r="B374" s="51">
        <v>4.4999999999999998E-2</v>
      </c>
      <c r="C374" s="141">
        <f t="shared" si="15"/>
        <v>16.829999999999998</v>
      </c>
      <c r="E374" s="51">
        <v>374</v>
      </c>
      <c r="F374">
        <v>7.0000000000000007E-2</v>
      </c>
      <c r="G374" s="141">
        <f t="shared" si="16"/>
        <v>26.180000000000003</v>
      </c>
      <c r="I374" s="51">
        <v>374</v>
      </c>
      <c r="J374">
        <v>0.125</v>
      </c>
      <c r="K374" s="141">
        <f t="shared" si="17"/>
        <v>46.75</v>
      </c>
      <c r="M374" s="51">
        <v>374</v>
      </c>
      <c r="N374">
        <v>899</v>
      </c>
    </row>
    <row r="375" spans="1:14">
      <c r="A375" s="51">
        <v>375</v>
      </c>
      <c r="B375" s="51">
        <v>4.4999999999999998E-2</v>
      </c>
      <c r="C375" s="141">
        <f t="shared" si="15"/>
        <v>16.875</v>
      </c>
      <c r="E375" s="51">
        <v>375</v>
      </c>
      <c r="F375">
        <v>7.0000000000000007E-2</v>
      </c>
      <c r="G375" s="141">
        <f t="shared" si="16"/>
        <v>26.250000000000004</v>
      </c>
      <c r="I375" s="51">
        <v>375</v>
      </c>
      <c r="J375">
        <v>0.125</v>
      </c>
      <c r="K375" s="141">
        <f t="shared" si="17"/>
        <v>46.875</v>
      </c>
      <c r="M375" s="51">
        <v>375</v>
      </c>
      <c r="N375">
        <v>899</v>
      </c>
    </row>
    <row r="376" spans="1:14">
      <c r="A376" s="51">
        <v>376</v>
      </c>
      <c r="B376" s="51">
        <v>4.4999999999999998E-2</v>
      </c>
      <c r="C376" s="141">
        <f t="shared" si="15"/>
        <v>16.919999999999998</v>
      </c>
      <c r="E376" s="51">
        <v>376</v>
      </c>
      <c r="F376">
        <v>7.0000000000000007E-2</v>
      </c>
      <c r="G376" s="141">
        <f t="shared" si="16"/>
        <v>26.320000000000004</v>
      </c>
      <c r="I376" s="51">
        <v>376</v>
      </c>
      <c r="J376">
        <v>0.125</v>
      </c>
      <c r="K376" s="141">
        <f t="shared" si="17"/>
        <v>47</v>
      </c>
      <c r="M376" s="51">
        <v>376</v>
      </c>
      <c r="N376">
        <v>899</v>
      </c>
    </row>
    <row r="377" spans="1:14">
      <c r="A377" s="51">
        <v>377</v>
      </c>
      <c r="B377" s="51">
        <v>4.4999999999999998E-2</v>
      </c>
      <c r="C377" s="141">
        <f t="shared" si="15"/>
        <v>16.965</v>
      </c>
      <c r="E377" s="51">
        <v>377</v>
      </c>
      <c r="F377">
        <v>7.0000000000000007E-2</v>
      </c>
      <c r="G377" s="141">
        <f t="shared" si="16"/>
        <v>26.390000000000004</v>
      </c>
      <c r="I377" s="51">
        <v>377</v>
      </c>
      <c r="J377">
        <v>0.125</v>
      </c>
      <c r="K377" s="141">
        <f t="shared" si="17"/>
        <v>47.125</v>
      </c>
      <c r="M377" s="51">
        <v>377</v>
      </c>
      <c r="N377">
        <v>899</v>
      </c>
    </row>
    <row r="378" spans="1:14">
      <c r="A378" s="51">
        <v>378</v>
      </c>
      <c r="B378" s="51">
        <v>4.4999999999999998E-2</v>
      </c>
      <c r="C378" s="141">
        <f t="shared" si="15"/>
        <v>17.009999999999998</v>
      </c>
      <c r="E378" s="51">
        <v>378</v>
      </c>
      <c r="F378">
        <v>7.0000000000000007E-2</v>
      </c>
      <c r="G378" s="141">
        <f t="shared" si="16"/>
        <v>26.46</v>
      </c>
      <c r="I378" s="51">
        <v>378</v>
      </c>
      <c r="J378">
        <v>0.125</v>
      </c>
      <c r="K378" s="141">
        <f t="shared" si="17"/>
        <v>47.25</v>
      </c>
      <c r="M378" s="51">
        <v>378</v>
      </c>
      <c r="N378">
        <v>899</v>
      </c>
    </row>
    <row r="379" spans="1:14">
      <c r="A379" s="51">
        <v>379</v>
      </c>
      <c r="B379" s="51">
        <v>4.4999999999999998E-2</v>
      </c>
      <c r="C379" s="141">
        <f t="shared" si="15"/>
        <v>17.055</v>
      </c>
      <c r="E379" s="51">
        <v>379</v>
      </c>
      <c r="F379">
        <v>7.0000000000000007E-2</v>
      </c>
      <c r="G379" s="141">
        <f t="shared" si="16"/>
        <v>26.53</v>
      </c>
      <c r="I379" s="51">
        <v>379</v>
      </c>
      <c r="J379">
        <v>0.125</v>
      </c>
      <c r="K379" s="141">
        <f t="shared" si="17"/>
        <v>47.375</v>
      </c>
      <c r="M379" s="51">
        <v>379</v>
      </c>
      <c r="N379">
        <v>899</v>
      </c>
    </row>
    <row r="380" spans="1:14">
      <c r="A380" s="51">
        <v>380</v>
      </c>
      <c r="B380" s="51">
        <v>4.4999999999999998E-2</v>
      </c>
      <c r="C380" s="141">
        <f t="shared" si="15"/>
        <v>17.099999999999998</v>
      </c>
      <c r="E380" s="51">
        <v>380</v>
      </c>
      <c r="F380">
        <v>7.0000000000000007E-2</v>
      </c>
      <c r="G380" s="141">
        <f t="shared" si="16"/>
        <v>26.6</v>
      </c>
      <c r="I380" s="51">
        <v>380</v>
      </c>
      <c r="J380">
        <v>0.125</v>
      </c>
      <c r="K380" s="141">
        <f t="shared" si="17"/>
        <v>47.5</v>
      </c>
      <c r="M380" s="51">
        <v>380</v>
      </c>
      <c r="N380">
        <v>899</v>
      </c>
    </row>
    <row r="381" spans="1:14">
      <c r="A381" s="51">
        <v>381</v>
      </c>
      <c r="B381" s="51">
        <v>4.4999999999999998E-2</v>
      </c>
      <c r="C381" s="141">
        <f t="shared" si="15"/>
        <v>17.145</v>
      </c>
      <c r="E381" s="51">
        <v>381</v>
      </c>
      <c r="F381">
        <v>7.0000000000000007E-2</v>
      </c>
      <c r="G381" s="141">
        <f t="shared" si="16"/>
        <v>26.67</v>
      </c>
      <c r="I381" s="51">
        <v>381</v>
      </c>
      <c r="J381">
        <v>0.125</v>
      </c>
      <c r="K381" s="141">
        <f t="shared" si="17"/>
        <v>47.625</v>
      </c>
      <c r="M381" s="51">
        <v>381</v>
      </c>
      <c r="N381">
        <v>899</v>
      </c>
    </row>
    <row r="382" spans="1:14">
      <c r="A382" s="51">
        <v>382</v>
      </c>
      <c r="B382" s="51">
        <v>4.4999999999999998E-2</v>
      </c>
      <c r="C382" s="141">
        <f t="shared" si="15"/>
        <v>17.189999999999998</v>
      </c>
      <c r="E382" s="51">
        <v>382</v>
      </c>
      <c r="F382">
        <v>7.0000000000000007E-2</v>
      </c>
      <c r="G382" s="141">
        <f t="shared" si="16"/>
        <v>26.740000000000002</v>
      </c>
      <c r="I382" s="51">
        <v>382</v>
      </c>
      <c r="J382">
        <v>0.125</v>
      </c>
      <c r="K382" s="141">
        <f t="shared" si="17"/>
        <v>47.75</v>
      </c>
      <c r="M382" s="51">
        <v>382</v>
      </c>
      <c r="N382">
        <v>899</v>
      </c>
    </row>
    <row r="383" spans="1:14">
      <c r="A383" s="51">
        <v>383</v>
      </c>
      <c r="B383" s="51">
        <v>4.4999999999999998E-2</v>
      </c>
      <c r="C383" s="141">
        <f t="shared" si="15"/>
        <v>17.234999999999999</v>
      </c>
      <c r="E383" s="51">
        <v>383</v>
      </c>
      <c r="F383">
        <v>7.0000000000000007E-2</v>
      </c>
      <c r="G383" s="141">
        <f t="shared" si="16"/>
        <v>26.810000000000002</v>
      </c>
      <c r="I383" s="51">
        <v>383</v>
      </c>
      <c r="J383">
        <v>0.125</v>
      </c>
      <c r="K383" s="141">
        <f t="shared" si="17"/>
        <v>47.875</v>
      </c>
      <c r="M383" s="51">
        <v>383</v>
      </c>
      <c r="N383">
        <v>899</v>
      </c>
    </row>
    <row r="384" spans="1:14">
      <c r="A384" s="51">
        <v>384</v>
      </c>
      <c r="B384" s="51">
        <v>4.4999999999999998E-2</v>
      </c>
      <c r="C384" s="141">
        <f t="shared" si="15"/>
        <v>17.28</v>
      </c>
      <c r="E384" s="51">
        <v>384</v>
      </c>
      <c r="F384">
        <v>7.0000000000000007E-2</v>
      </c>
      <c r="G384" s="141">
        <f t="shared" si="16"/>
        <v>26.880000000000003</v>
      </c>
      <c r="I384" s="51">
        <v>384</v>
      </c>
      <c r="J384">
        <v>0.125</v>
      </c>
      <c r="K384" s="141">
        <f t="shared" si="17"/>
        <v>48</v>
      </c>
      <c r="M384" s="51">
        <v>384</v>
      </c>
      <c r="N384">
        <v>899</v>
      </c>
    </row>
    <row r="385" spans="1:14">
      <c r="A385" s="51">
        <v>385</v>
      </c>
      <c r="B385" s="51">
        <v>4.4999999999999998E-2</v>
      </c>
      <c r="C385" s="141">
        <f t="shared" si="15"/>
        <v>17.324999999999999</v>
      </c>
      <c r="E385" s="51">
        <v>385</v>
      </c>
      <c r="F385">
        <v>7.0000000000000007E-2</v>
      </c>
      <c r="G385" s="141">
        <f t="shared" si="16"/>
        <v>26.950000000000003</v>
      </c>
      <c r="I385" s="51">
        <v>385</v>
      </c>
      <c r="J385">
        <v>0.125</v>
      </c>
      <c r="K385" s="141">
        <f t="shared" si="17"/>
        <v>48.125</v>
      </c>
      <c r="M385" s="51">
        <v>385</v>
      </c>
      <c r="N385">
        <v>899</v>
      </c>
    </row>
    <row r="386" spans="1:14">
      <c r="A386" s="51">
        <v>386</v>
      </c>
      <c r="B386" s="51">
        <v>4.4999999999999998E-2</v>
      </c>
      <c r="C386" s="141">
        <f t="shared" ref="C386:C449" si="18">MAX(A386*B386, 8.99)</f>
        <v>17.37</v>
      </c>
      <c r="E386" s="51">
        <v>386</v>
      </c>
      <c r="F386">
        <v>7.0000000000000007E-2</v>
      </c>
      <c r="G386" s="141">
        <f t="shared" ref="G386:G449" si="19">MAX(E386*F386, 9.99)</f>
        <v>27.020000000000003</v>
      </c>
      <c r="I386" s="51">
        <v>386</v>
      </c>
      <c r="J386">
        <v>0.125</v>
      </c>
      <c r="K386" s="141">
        <f t="shared" ref="K386:K449" si="20">MAX(I386*J386, 19.99)</f>
        <v>48.25</v>
      </c>
      <c r="M386" s="51">
        <v>386</v>
      </c>
      <c r="N386">
        <v>899</v>
      </c>
    </row>
    <row r="387" spans="1:14">
      <c r="A387" s="51">
        <v>387</v>
      </c>
      <c r="B387" s="51">
        <v>4.4999999999999998E-2</v>
      </c>
      <c r="C387" s="141">
        <f t="shared" si="18"/>
        <v>17.414999999999999</v>
      </c>
      <c r="E387" s="51">
        <v>387</v>
      </c>
      <c r="F387">
        <v>7.0000000000000007E-2</v>
      </c>
      <c r="G387" s="141">
        <f t="shared" si="19"/>
        <v>27.090000000000003</v>
      </c>
      <c r="I387" s="51">
        <v>387</v>
      </c>
      <c r="J387">
        <v>0.125</v>
      </c>
      <c r="K387" s="141">
        <f t="shared" si="20"/>
        <v>48.375</v>
      </c>
      <c r="M387" s="51">
        <v>387</v>
      </c>
      <c r="N387">
        <v>899</v>
      </c>
    </row>
    <row r="388" spans="1:14">
      <c r="A388" s="51">
        <v>388</v>
      </c>
      <c r="B388" s="51">
        <v>4.4999999999999998E-2</v>
      </c>
      <c r="C388" s="141">
        <f t="shared" si="18"/>
        <v>17.46</v>
      </c>
      <c r="E388" s="51">
        <v>388</v>
      </c>
      <c r="F388">
        <v>7.0000000000000007E-2</v>
      </c>
      <c r="G388" s="141">
        <f t="shared" si="19"/>
        <v>27.160000000000004</v>
      </c>
      <c r="I388" s="51">
        <v>388</v>
      </c>
      <c r="J388">
        <v>0.125</v>
      </c>
      <c r="K388" s="141">
        <f t="shared" si="20"/>
        <v>48.5</v>
      </c>
      <c r="M388" s="51">
        <v>388</v>
      </c>
      <c r="N388">
        <v>899</v>
      </c>
    </row>
    <row r="389" spans="1:14">
      <c r="A389" s="51">
        <v>389</v>
      </c>
      <c r="B389" s="51">
        <v>4.4999999999999998E-2</v>
      </c>
      <c r="C389" s="141">
        <f t="shared" si="18"/>
        <v>17.504999999999999</v>
      </c>
      <c r="E389" s="51">
        <v>389</v>
      </c>
      <c r="F389">
        <v>7.0000000000000007E-2</v>
      </c>
      <c r="G389" s="141">
        <f t="shared" si="19"/>
        <v>27.230000000000004</v>
      </c>
      <c r="I389" s="51">
        <v>389</v>
      </c>
      <c r="J389">
        <v>0.125</v>
      </c>
      <c r="K389" s="141">
        <f t="shared" si="20"/>
        <v>48.625</v>
      </c>
      <c r="M389" s="51">
        <v>389</v>
      </c>
      <c r="N389">
        <v>899</v>
      </c>
    </row>
    <row r="390" spans="1:14">
      <c r="A390" s="51">
        <v>390</v>
      </c>
      <c r="B390" s="51">
        <v>4.4999999999999998E-2</v>
      </c>
      <c r="C390" s="141">
        <f t="shared" si="18"/>
        <v>17.55</v>
      </c>
      <c r="E390" s="51">
        <v>390</v>
      </c>
      <c r="F390">
        <v>7.0000000000000007E-2</v>
      </c>
      <c r="G390" s="141">
        <f t="shared" si="19"/>
        <v>27.300000000000004</v>
      </c>
      <c r="I390" s="51">
        <v>390</v>
      </c>
      <c r="J390">
        <v>0.125</v>
      </c>
      <c r="K390" s="141">
        <f t="shared" si="20"/>
        <v>48.75</v>
      </c>
      <c r="M390" s="51">
        <v>390</v>
      </c>
      <c r="N390">
        <v>899</v>
      </c>
    </row>
    <row r="391" spans="1:14">
      <c r="A391" s="51">
        <v>391</v>
      </c>
      <c r="B391" s="51">
        <v>4.4999999999999998E-2</v>
      </c>
      <c r="C391" s="141">
        <f t="shared" si="18"/>
        <v>17.594999999999999</v>
      </c>
      <c r="E391" s="51">
        <v>391</v>
      </c>
      <c r="F391">
        <v>7.0000000000000007E-2</v>
      </c>
      <c r="G391" s="141">
        <f t="shared" si="19"/>
        <v>27.37</v>
      </c>
      <c r="I391" s="51">
        <v>391</v>
      </c>
      <c r="J391">
        <v>0.125</v>
      </c>
      <c r="K391" s="141">
        <f t="shared" si="20"/>
        <v>48.875</v>
      </c>
      <c r="M391" s="51">
        <v>391</v>
      </c>
      <c r="N391">
        <v>899</v>
      </c>
    </row>
    <row r="392" spans="1:14">
      <c r="A392" s="51">
        <v>392</v>
      </c>
      <c r="B392" s="51">
        <v>4.4999999999999998E-2</v>
      </c>
      <c r="C392" s="141">
        <f t="shared" si="18"/>
        <v>17.64</v>
      </c>
      <c r="E392" s="51">
        <v>392</v>
      </c>
      <c r="F392">
        <v>7.0000000000000007E-2</v>
      </c>
      <c r="G392" s="141">
        <f t="shared" si="19"/>
        <v>27.44</v>
      </c>
      <c r="I392" s="51">
        <v>392</v>
      </c>
      <c r="J392">
        <v>0.125</v>
      </c>
      <c r="K392" s="141">
        <f t="shared" si="20"/>
        <v>49</v>
      </c>
      <c r="M392" s="51">
        <v>392</v>
      </c>
      <c r="N392">
        <v>899</v>
      </c>
    </row>
    <row r="393" spans="1:14">
      <c r="A393" s="51">
        <v>393</v>
      </c>
      <c r="B393" s="51">
        <v>4.4999999999999998E-2</v>
      </c>
      <c r="C393" s="141">
        <f t="shared" si="18"/>
        <v>17.684999999999999</v>
      </c>
      <c r="E393" s="51">
        <v>393</v>
      </c>
      <c r="F393">
        <v>7.0000000000000007E-2</v>
      </c>
      <c r="G393" s="141">
        <f t="shared" si="19"/>
        <v>27.51</v>
      </c>
      <c r="I393" s="51">
        <v>393</v>
      </c>
      <c r="J393">
        <v>0.125</v>
      </c>
      <c r="K393" s="141">
        <f t="shared" si="20"/>
        <v>49.125</v>
      </c>
      <c r="M393" s="51">
        <v>393</v>
      </c>
      <c r="N393">
        <v>899</v>
      </c>
    </row>
    <row r="394" spans="1:14">
      <c r="A394" s="51">
        <v>394</v>
      </c>
      <c r="B394" s="51">
        <v>4.4999999999999998E-2</v>
      </c>
      <c r="C394" s="141">
        <f t="shared" si="18"/>
        <v>17.73</v>
      </c>
      <c r="E394" s="51">
        <v>394</v>
      </c>
      <c r="F394">
        <v>7.0000000000000007E-2</v>
      </c>
      <c r="G394" s="141">
        <f t="shared" si="19"/>
        <v>27.580000000000002</v>
      </c>
      <c r="I394" s="51">
        <v>394</v>
      </c>
      <c r="J394">
        <v>0.125</v>
      </c>
      <c r="K394" s="141">
        <f t="shared" si="20"/>
        <v>49.25</v>
      </c>
      <c r="M394" s="51">
        <v>394</v>
      </c>
      <c r="N394">
        <v>899</v>
      </c>
    </row>
    <row r="395" spans="1:14">
      <c r="A395" s="51">
        <v>395</v>
      </c>
      <c r="B395" s="51">
        <v>4.4999999999999998E-2</v>
      </c>
      <c r="C395" s="141">
        <f t="shared" si="18"/>
        <v>17.774999999999999</v>
      </c>
      <c r="E395" s="51">
        <v>395</v>
      </c>
      <c r="F395">
        <v>7.0000000000000007E-2</v>
      </c>
      <c r="G395" s="141">
        <f t="shared" si="19"/>
        <v>27.650000000000002</v>
      </c>
      <c r="I395" s="51">
        <v>395</v>
      </c>
      <c r="J395">
        <v>0.125</v>
      </c>
      <c r="K395" s="141">
        <f t="shared" si="20"/>
        <v>49.375</v>
      </c>
      <c r="M395" s="51">
        <v>395</v>
      </c>
      <c r="N395">
        <v>899</v>
      </c>
    </row>
    <row r="396" spans="1:14">
      <c r="A396" s="51">
        <v>396</v>
      </c>
      <c r="B396" s="51">
        <v>4.4999999999999998E-2</v>
      </c>
      <c r="C396" s="141">
        <f t="shared" si="18"/>
        <v>17.82</v>
      </c>
      <c r="E396" s="51">
        <v>396</v>
      </c>
      <c r="F396">
        <v>7.0000000000000007E-2</v>
      </c>
      <c r="G396" s="141">
        <f t="shared" si="19"/>
        <v>27.720000000000002</v>
      </c>
      <c r="I396" s="51">
        <v>396</v>
      </c>
      <c r="J396">
        <v>0.125</v>
      </c>
      <c r="K396" s="141">
        <f t="shared" si="20"/>
        <v>49.5</v>
      </c>
      <c r="M396" s="51">
        <v>396</v>
      </c>
      <c r="N396">
        <v>899</v>
      </c>
    </row>
    <row r="397" spans="1:14">
      <c r="A397" s="51">
        <v>397</v>
      </c>
      <c r="B397" s="51">
        <v>4.4999999999999998E-2</v>
      </c>
      <c r="C397" s="141">
        <f t="shared" si="18"/>
        <v>17.864999999999998</v>
      </c>
      <c r="E397" s="51">
        <v>397</v>
      </c>
      <c r="F397">
        <v>7.0000000000000007E-2</v>
      </c>
      <c r="G397" s="141">
        <f t="shared" si="19"/>
        <v>27.790000000000003</v>
      </c>
      <c r="I397" s="51">
        <v>397</v>
      </c>
      <c r="J397">
        <v>0.125</v>
      </c>
      <c r="K397" s="141">
        <f t="shared" si="20"/>
        <v>49.625</v>
      </c>
      <c r="M397" s="51">
        <v>397</v>
      </c>
      <c r="N397">
        <v>899</v>
      </c>
    </row>
    <row r="398" spans="1:14">
      <c r="A398" s="51">
        <v>398</v>
      </c>
      <c r="B398" s="51">
        <v>4.4999999999999998E-2</v>
      </c>
      <c r="C398" s="141">
        <f t="shared" si="18"/>
        <v>17.91</v>
      </c>
      <c r="E398" s="51">
        <v>398</v>
      </c>
      <c r="F398">
        <v>7.0000000000000007E-2</v>
      </c>
      <c r="G398" s="141">
        <f t="shared" si="19"/>
        <v>27.860000000000003</v>
      </c>
      <c r="I398" s="51">
        <v>398</v>
      </c>
      <c r="J398">
        <v>0.125</v>
      </c>
      <c r="K398" s="141">
        <f t="shared" si="20"/>
        <v>49.75</v>
      </c>
      <c r="M398" s="51">
        <v>398</v>
      </c>
      <c r="N398">
        <v>899</v>
      </c>
    </row>
    <row r="399" spans="1:14">
      <c r="A399" s="51">
        <v>399</v>
      </c>
      <c r="B399" s="51">
        <v>4.4999999999999998E-2</v>
      </c>
      <c r="C399" s="141">
        <f t="shared" si="18"/>
        <v>17.954999999999998</v>
      </c>
      <c r="E399" s="51">
        <v>399</v>
      </c>
      <c r="F399">
        <v>7.0000000000000007E-2</v>
      </c>
      <c r="G399" s="141">
        <f t="shared" si="19"/>
        <v>27.930000000000003</v>
      </c>
      <c r="I399" s="51">
        <v>399</v>
      </c>
      <c r="J399">
        <v>0.125</v>
      </c>
      <c r="K399" s="141">
        <f t="shared" si="20"/>
        <v>49.875</v>
      </c>
      <c r="M399" s="51">
        <v>399</v>
      </c>
      <c r="N399">
        <v>899</v>
      </c>
    </row>
    <row r="400" spans="1:14">
      <c r="A400" s="51">
        <v>400</v>
      </c>
      <c r="B400" s="51">
        <v>4.4999999999999998E-2</v>
      </c>
      <c r="C400" s="141">
        <f t="shared" si="18"/>
        <v>18</v>
      </c>
      <c r="E400" s="51">
        <v>400</v>
      </c>
      <c r="F400">
        <v>7.0000000000000007E-2</v>
      </c>
      <c r="G400" s="141">
        <f t="shared" si="19"/>
        <v>28.000000000000004</v>
      </c>
      <c r="I400" s="51">
        <v>400</v>
      </c>
      <c r="J400">
        <v>0.125</v>
      </c>
      <c r="K400" s="141">
        <f t="shared" si="20"/>
        <v>50</v>
      </c>
      <c r="M400" s="51">
        <v>400</v>
      </c>
      <c r="N400">
        <v>899</v>
      </c>
    </row>
    <row r="401" spans="1:14">
      <c r="A401" s="51">
        <v>401</v>
      </c>
      <c r="B401" s="51">
        <v>4.4999999999999998E-2</v>
      </c>
      <c r="C401" s="141">
        <f t="shared" si="18"/>
        <v>18.044999999999998</v>
      </c>
      <c r="E401" s="51">
        <v>401</v>
      </c>
      <c r="F401">
        <v>7.0000000000000007E-2</v>
      </c>
      <c r="G401" s="141">
        <f t="shared" si="19"/>
        <v>28.070000000000004</v>
      </c>
      <c r="I401" s="51">
        <v>401</v>
      </c>
      <c r="J401">
        <v>0.125</v>
      </c>
      <c r="K401" s="141">
        <f t="shared" si="20"/>
        <v>50.125</v>
      </c>
      <c r="M401" s="51">
        <v>401</v>
      </c>
      <c r="N401">
        <v>899</v>
      </c>
    </row>
    <row r="402" spans="1:14">
      <c r="A402" s="51">
        <v>402</v>
      </c>
      <c r="B402" s="51">
        <v>4.4999999999999998E-2</v>
      </c>
      <c r="C402" s="141">
        <f t="shared" si="18"/>
        <v>18.09</v>
      </c>
      <c r="E402" s="51">
        <v>402</v>
      </c>
      <c r="F402">
        <v>7.0000000000000007E-2</v>
      </c>
      <c r="G402" s="141">
        <f t="shared" si="19"/>
        <v>28.140000000000004</v>
      </c>
      <c r="I402" s="51">
        <v>402</v>
      </c>
      <c r="J402">
        <v>0.125</v>
      </c>
      <c r="K402" s="141">
        <f t="shared" si="20"/>
        <v>50.25</v>
      </c>
      <c r="M402" s="51">
        <v>402</v>
      </c>
      <c r="N402">
        <v>899</v>
      </c>
    </row>
    <row r="403" spans="1:14">
      <c r="A403" s="51">
        <v>403</v>
      </c>
      <c r="B403" s="51">
        <v>4.4999999999999998E-2</v>
      </c>
      <c r="C403" s="141">
        <f t="shared" si="18"/>
        <v>18.134999999999998</v>
      </c>
      <c r="E403" s="51">
        <v>403</v>
      </c>
      <c r="F403">
        <v>7.0000000000000007E-2</v>
      </c>
      <c r="G403" s="141">
        <f t="shared" si="19"/>
        <v>28.210000000000004</v>
      </c>
      <c r="I403" s="51">
        <v>403</v>
      </c>
      <c r="J403">
        <v>0.125</v>
      </c>
      <c r="K403" s="141">
        <f t="shared" si="20"/>
        <v>50.375</v>
      </c>
      <c r="M403" s="51">
        <v>403</v>
      </c>
      <c r="N403">
        <v>899</v>
      </c>
    </row>
    <row r="404" spans="1:14">
      <c r="A404" s="51">
        <v>404</v>
      </c>
      <c r="B404" s="51">
        <v>4.4999999999999998E-2</v>
      </c>
      <c r="C404" s="141">
        <f t="shared" si="18"/>
        <v>18.18</v>
      </c>
      <c r="E404" s="51">
        <v>404</v>
      </c>
      <c r="F404">
        <v>7.0000000000000007E-2</v>
      </c>
      <c r="G404" s="141">
        <f t="shared" si="19"/>
        <v>28.28</v>
      </c>
      <c r="I404" s="51">
        <v>404</v>
      </c>
      <c r="J404">
        <v>0.125</v>
      </c>
      <c r="K404" s="141">
        <f t="shared" si="20"/>
        <v>50.5</v>
      </c>
      <c r="M404" s="51">
        <v>404</v>
      </c>
      <c r="N404">
        <v>899</v>
      </c>
    </row>
    <row r="405" spans="1:14">
      <c r="A405" s="51">
        <v>405</v>
      </c>
      <c r="B405" s="51">
        <v>4.4999999999999998E-2</v>
      </c>
      <c r="C405" s="141">
        <f t="shared" si="18"/>
        <v>18.224999999999998</v>
      </c>
      <c r="E405" s="51">
        <v>405</v>
      </c>
      <c r="F405">
        <v>7.0000000000000007E-2</v>
      </c>
      <c r="G405" s="141">
        <f t="shared" si="19"/>
        <v>28.35</v>
      </c>
      <c r="I405" s="51">
        <v>405</v>
      </c>
      <c r="J405">
        <v>0.125</v>
      </c>
      <c r="K405" s="141">
        <f t="shared" si="20"/>
        <v>50.625</v>
      </c>
      <c r="M405" s="51">
        <v>405</v>
      </c>
      <c r="N405">
        <v>899</v>
      </c>
    </row>
    <row r="406" spans="1:14">
      <c r="A406" s="51">
        <v>406</v>
      </c>
      <c r="B406" s="51">
        <v>4.4999999999999998E-2</v>
      </c>
      <c r="C406" s="141">
        <f t="shared" si="18"/>
        <v>18.27</v>
      </c>
      <c r="E406" s="51">
        <v>406</v>
      </c>
      <c r="F406">
        <v>7.0000000000000007E-2</v>
      </c>
      <c r="G406" s="141">
        <f t="shared" si="19"/>
        <v>28.42</v>
      </c>
      <c r="I406" s="51">
        <v>406</v>
      </c>
      <c r="J406">
        <v>0.125</v>
      </c>
      <c r="K406" s="141">
        <f t="shared" si="20"/>
        <v>50.75</v>
      </c>
      <c r="M406" s="51">
        <v>406</v>
      </c>
      <c r="N406">
        <v>899</v>
      </c>
    </row>
    <row r="407" spans="1:14">
      <c r="A407" s="51">
        <v>407</v>
      </c>
      <c r="B407" s="51">
        <v>4.4999999999999998E-2</v>
      </c>
      <c r="C407" s="141">
        <f t="shared" si="18"/>
        <v>18.314999999999998</v>
      </c>
      <c r="E407" s="51">
        <v>407</v>
      </c>
      <c r="F407">
        <v>7.0000000000000007E-2</v>
      </c>
      <c r="G407" s="141">
        <f t="shared" si="19"/>
        <v>28.490000000000002</v>
      </c>
      <c r="I407" s="51">
        <v>407</v>
      </c>
      <c r="J407">
        <v>0.125</v>
      </c>
      <c r="K407" s="141">
        <f t="shared" si="20"/>
        <v>50.875</v>
      </c>
      <c r="M407" s="51">
        <v>407</v>
      </c>
      <c r="N407">
        <v>899</v>
      </c>
    </row>
    <row r="408" spans="1:14">
      <c r="A408" s="51">
        <v>408</v>
      </c>
      <c r="B408" s="51">
        <v>4.4999999999999998E-2</v>
      </c>
      <c r="C408" s="141">
        <f t="shared" si="18"/>
        <v>18.36</v>
      </c>
      <c r="E408" s="51">
        <v>408</v>
      </c>
      <c r="F408">
        <v>7.0000000000000007E-2</v>
      </c>
      <c r="G408" s="141">
        <f t="shared" si="19"/>
        <v>28.560000000000002</v>
      </c>
      <c r="I408" s="51">
        <v>408</v>
      </c>
      <c r="J408">
        <v>0.125</v>
      </c>
      <c r="K408" s="141">
        <f t="shared" si="20"/>
        <v>51</v>
      </c>
      <c r="M408" s="51">
        <v>408</v>
      </c>
      <c r="N408">
        <v>899</v>
      </c>
    </row>
    <row r="409" spans="1:14">
      <c r="A409" s="51">
        <v>409</v>
      </c>
      <c r="B409" s="51">
        <v>4.4999999999999998E-2</v>
      </c>
      <c r="C409" s="141">
        <f t="shared" si="18"/>
        <v>18.404999999999998</v>
      </c>
      <c r="E409" s="51">
        <v>409</v>
      </c>
      <c r="F409">
        <v>7.0000000000000007E-2</v>
      </c>
      <c r="G409" s="141">
        <f t="shared" si="19"/>
        <v>28.630000000000003</v>
      </c>
      <c r="I409" s="51">
        <v>409</v>
      </c>
      <c r="J409">
        <v>0.125</v>
      </c>
      <c r="K409" s="141">
        <f t="shared" si="20"/>
        <v>51.125</v>
      </c>
      <c r="M409" s="51">
        <v>409</v>
      </c>
      <c r="N409">
        <v>899</v>
      </c>
    </row>
    <row r="410" spans="1:14">
      <c r="A410" s="51">
        <v>410</v>
      </c>
      <c r="B410" s="51">
        <v>4.4999999999999998E-2</v>
      </c>
      <c r="C410" s="141">
        <f t="shared" si="18"/>
        <v>18.45</v>
      </c>
      <c r="E410" s="51">
        <v>410</v>
      </c>
      <c r="F410">
        <v>7.0000000000000007E-2</v>
      </c>
      <c r="G410" s="141">
        <f t="shared" si="19"/>
        <v>28.700000000000003</v>
      </c>
      <c r="I410" s="51">
        <v>410</v>
      </c>
      <c r="J410">
        <v>0.125</v>
      </c>
      <c r="K410" s="141">
        <f t="shared" si="20"/>
        <v>51.25</v>
      </c>
      <c r="M410" s="51">
        <v>410</v>
      </c>
      <c r="N410">
        <v>899</v>
      </c>
    </row>
    <row r="411" spans="1:14">
      <c r="A411" s="51">
        <v>411</v>
      </c>
      <c r="B411" s="51">
        <v>4.4999999999999998E-2</v>
      </c>
      <c r="C411" s="141">
        <f t="shared" si="18"/>
        <v>18.495000000000001</v>
      </c>
      <c r="E411" s="51">
        <v>411</v>
      </c>
      <c r="F411">
        <v>7.0000000000000007E-2</v>
      </c>
      <c r="G411" s="141">
        <f t="shared" si="19"/>
        <v>28.770000000000003</v>
      </c>
      <c r="I411" s="51">
        <v>411</v>
      </c>
      <c r="J411">
        <v>0.125</v>
      </c>
      <c r="K411" s="141">
        <f t="shared" si="20"/>
        <v>51.375</v>
      </c>
      <c r="M411" s="51">
        <v>411</v>
      </c>
      <c r="N411">
        <v>899</v>
      </c>
    </row>
    <row r="412" spans="1:14">
      <c r="A412" s="51">
        <v>412</v>
      </c>
      <c r="B412" s="51">
        <v>4.4999999999999998E-2</v>
      </c>
      <c r="C412" s="141">
        <f t="shared" si="18"/>
        <v>18.54</v>
      </c>
      <c r="E412" s="51">
        <v>412</v>
      </c>
      <c r="F412">
        <v>7.0000000000000007E-2</v>
      </c>
      <c r="G412" s="141">
        <f t="shared" si="19"/>
        <v>28.840000000000003</v>
      </c>
      <c r="I412" s="51">
        <v>412</v>
      </c>
      <c r="J412">
        <v>0.125</v>
      </c>
      <c r="K412" s="141">
        <f t="shared" si="20"/>
        <v>51.5</v>
      </c>
      <c r="M412" s="51">
        <v>412</v>
      </c>
      <c r="N412">
        <v>899</v>
      </c>
    </row>
    <row r="413" spans="1:14">
      <c r="A413" s="51">
        <v>413</v>
      </c>
      <c r="B413" s="51">
        <v>4.4999999999999998E-2</v>
      </c>
      <c r="C413" s="141">
        <f t="shared" si="18"/>
        <v>18.585000000000001</v>
      </c>
      <c r="E413" s="51">
        <v>413</v>
      </c>
      <c r="F413">
        <v>7.0000000000000007E-2</v>
      </c>
      <c r="G413" s="141">
        <f t="shared" si="19"/>
        <v>28.910000000000004</v>
      </c>
      <c r="I413" s="51">
        <v>413</v>
      </c>
      <c r="J413">
        <v>0.125</v>
      </c>
      <c r="K413" s="141">
        <f t="shared" si="20"/>
        <v>51.625</v>
      </c>
      <c r="M413" s="51">
        <v>413</v>
      </c>
      <c r="N413">
        <v>899</v>
      </c>
    </row>
    <row r="414" spans="1:14">
      <c r="A414" s="51">
        <v>414</v>
      </c>
      <c r="B414" s="51">
        <v>4.4999999999999998E-2</v>
      </c>
      <c r="C414" s="141">
        <f t="shared" si="18"/>
        <v>18.63</v>
      </c>
      <c r="E414" s="51">
        <v>414</v>
      </c>
      <c r="F414">
        <v>7.0000000000000007E-2</v>
      </c>
      <c r="G414" s="141">
        <f t="shared" si="19"/>
        <v>28.980000000000004</v>
      </c>
      <c r="I414" s="51">
        <v>414</v>
      </c>
      <c r="J414">
        <v>0.125</v>
      </c>
      <c r="K414" s="141">
        <f t="shared" si="20"/>
        <v>51.75</v>
      </c>
      <c r="M414" s="51">
        <v>414</v>
      </c>
      <c r="N414">
        <v>899</v>
      </c>
    </row>
    <row r="415" spans="1:14">
      <c r="A415" s="51">
        <v>415</v>
      </c>
      <c r="B415" s="51">
        <v>4.4999999999999998E-2</v>
      </c>
      <c r="C415" s="141">
        <f t="shared" si="18"/>
        <v>18.675000000000001</v>
      </c>
      <c r="E415" s="51">
        <v>415</v>
      </c>
      <c r="F415">
        <v>7.0000000000000007E-2</v>
      </c>
      <c r="G415" s="141">
        <f t="shared" si="19"/>
        <v>29.050000000000004</v>
      </c>
      <c r="I415" s="51">
        <v>415</v>
      </c>
      <c r="J415">
        <v>0.125</v>
      </c>
      <c r="K415" s="141">
        <f t="shared" si="20"/>
        <v>51.875</v>
      </c>
      <c r="M415" s="51">
        <v>415</v>
      </c>
      <c r="N415">
        <v>899</v>
      </c>
    </row>
    <row r="416" spans="1:14">
      <c r="A416" s="51">
        <v>416</v>
      </c>
      <c r="B416" s="51">
        <v>4.4999999999999998E-2</v>
      </c>
      <c r="C416" s="141">
        <f t="shared" si="18"/>
        <v>18.72</v>
      </c>
      <c r="E416" s="51">
        <v>416</v>
      </c>
      <c r="F416">
        <v>7.0000000000000007E-2</v>
      </c>
      <c r="G416" s="141">
        <f t="shared" si="19"/>
        <v>29.120000000000005</v>
      </c>
      <c r="I416" s="51">
        <v>416</v>
      </c>
      <c r="J416">
        <v>0.125</v>
      </c>
      <c r="K416" s="141">
        <f t="shared" si="20"/>
        <v>52</v>
      </c>
      <c r="M416" s="51">
        <v>416</v>
      </c>
      <c r="N416">
        <v>899</v>
      </c>
    </row>
    <row r="417" spans="1:14">
      <c r="A417" s="51">
        <v>417</v>
      </c>
      <c r="B417" s="51">
        <v>4.4999999999999998E-2</v>
      </c>
      <c r="C417" s="141">
        <f t="shared" si="18"/>
        <v>18.765000000000001</v>
      </c>
      <c r="E417" s="51">
        <v>417</v>
      </c>
      <c r="F417">
        <v>7.0000000000000007E-2</v>
      </c>
      <c r="G417" s="141">
        <f t="shared" si="19"/>
        <v>29.19</v>
      </c>
      <c r="I417" s="51">
        <v>417</v>
      </c>
      <c r="J417">
        <v>0.125</v>
      </c>
      <c r="K417" s="141">
        <f t="shared" si="20"/>
        <v>52.125</v>
      </c>
      <c r="M417" s="51">
        <v>417</v>
      </c>
      <c r="N417">
        <v>899</v>
      </c>
    </row>
    <row r="418" spans="1:14">
      <c r="A418" s="51">
        <v>418</v>
      </c>
      <c r="B418" s="51">
        <v>4.4999999999999998E-2</v>
      </c>
      <c r="C418" s="141">
        <f t="shared" si="18"/>
        <v>18.809999999999999</v>
      </c>
      <c r="E418" s="51">
        <v>418</v>
      </c>
      <c r="F418">
        <v>7.0000000000000007E-2</v>
      </c>
      <c r="G418" s="141">
        <f t="shared" si="19"/>
        <v>29.26</v>
      </c>
      <c r="I418" s="51">
        <v>418</v>
      </c>
      <c r="J418">
        <v>0.125</v>
      </c>
      <c r="K418" s="141">
        <f t="shared" si="20"/>
        <v>52.25</v>
      </c>
      <c r="M418" s="51">
        <v>418</v>
      </c>
      <c r="N418">
        <v>899</v>
      </c>
    </row>
    <row r="419" spans="1:14">
      <c r="A419" s="51">
        <v>419</v>
      </c>
      <c r="B419" s="51">
        <v>4.4999999999999998E-2</v>
      </c>
      <c r="C419" s="141">
        <f t="shared" si="18"/>
        <v>18.855</v>
      </c>
      <c r="E419" s="51">
        <v>419</v>
      </c>
      <c r="F419">
        <v>7.0000000000000007E-2</v>
      </c>
      <c r="G419" s="141">
        <f t="shared" si="19"/>
        <v>29.330000000000002</v>
      </c>
      <c r="I419" s="51">
        <v>419</v>
      </c>
      <c r="J419">
        <v>0.125</v>
      </c>
      <c r="K419" s="141">
        <f t="shared" si="20"/>
        <v>52.375</v>
      </c>
      <c r="M419" s="51">
        <v>419</v>
      </c>
      <c r="N419">
        <v>899</v>
      </c>
    </row>
    <row r="420" spans="1:14">
      <c r="A420" s="51">
        <v>420</v>
      </c>
      <c r="B420" s="51">
        <v>4.4999999999999998E-2</v>
      </c>
      <c r="C420" s="141">
        <f t="shared" si="18"/>
        <v>18.899999999999999</v>
      </c>
      <c r="E420" s="51">
        <v>420</v>
      </c>
      <c r="F420">
        <v>7.0000000000000007E-2</v>
      </c>
      <c r="G420" s="141">
        <f t="shared" si="19"/>
        <v>29.400000000000002</v>
      </c>
      <c r="I420" s="51">
        <v>420</v>
      </c>
      <c r="J420">
        <v>0.125</v>
      </c>
      <c r="K420" s="141">
        <f t="shared" si="20"/>
        <v>52.5</v>
      </c>
      <c r="M420" s="51">
        <v>420</v>
      </c>
      <c r="N420">
        <v>899</v>
      </c>
    </row>
    <row r="421" spans="1:14">
      <c r="A421" s="51">
        <v>421</v>
      </c>
      <c r="B421" s="51">
        <v>4.4999999999999998E-2</v>
      </c>
      <c r="C421" s="141">
        <f t="shared" si="18"/>
        <v>18.945</v>
      </c>
      <c r="E421" s="51">
        <v>421</v>
      </c>
      <c r="F421">
        <v>7.0000000000000007E-2</v>
      </c>
      <c r="G421" s="141">
        <f t="shared" si="19"/>
        <v>29.470000000000002</v>
      </c>
      <c r="I421" s="51">
        <v>421</v>
      </c>
      <c r="J421">
        <v>0.125</v>
      </c>
      <c r="K421" s="141">
        <f t="shared" si="20"/>
        <v>52.625</v>
      </c>
      <c r="M421" s="51">
        <v>421</v>
      </c>
      <c r="N421">
        <v>899</v>
      </c>
    </row>
    <row r="422" spans="1:14">
      <c r="A422" s="51">
        <v>422</v>
      </c>
      <c r="B422" s="51">
        <v>4.4999999999999998E-2</v>
      </c>
      <c r="C422" s="141">
        <f t="shared" si="18"/>
        <v>18.989999999999998</v>
      </c>
      <c r="E422" s="51">
        <v>422</v>
      </c>
      <c r="F422">
        <v>7.0000000000000007E-2</v>
      </c>
      <c r="G422" s="141">
        <f t="shared" si="19"/>
        <v>29.540000000000003</v>
      </c>
      <c r="I422" s="51">
        <v>422</v>
      </c>
      <c r="J422">
        <v>0.125</v>
      </c>
      <c r="K422" s="141">
        <f t="shared" si="20"/>
        <v>52.75</v>
      </c>
      <c r="M422" s="51">
        <v>422</v>
      </c>
      <c r="N422">
        <v>899</v>
      </c>
    </row>
    <row r="423" spans="1:14">
      <c r="A423" s="51">
        <v>423</v>
      </c>
      <c r="B423" s="51">
        <v>4.4999999999999998E-2</v>
      </c>
      <c r="C423" s="141">
        <f t="shared" si="18"/>
        <v>19.035</v>
      </c>
      <c r="E423" s="51">
        <v>423</v>
      </c>
      <c r="F423">
        <v>7.0000000000000007E-2</v>
      </c>
      <c r="G423" s="141">
        <f t="shared" si="19"/>
        <v>29.610000000000003</v>
      </c>
      <c r="I423" s="51">
        <v>423</v>
      </c>
      <c r="J423">
        <v>0.125</v>
      </c>
      <c r="K423" s="141">
        <f t="shared" si="20"/>
        <v>52.875</v>
      </c>
      <c r="M423" s="51">
        <v>423</v>
      </c>
      <c r="N423">
        <v>899</v>
      </c>
    </row>
    <row r="424" spans="1:14">
      <c r="A424" s="51">
        <v>424</v>
      </c>
      <c r="B424" s="51">
        <v>4.4999999999999998E-2</v>
      </c>
      <c r="C424" s="141">
        <f t="shared" si="18"/>
        <v>19.079999999999998</v>
      </c>
      <c r="E424" s="51">
        <v>424</v>
      </c>
      <c r="F424">
        <v>7.0000000000000007E-2</v>
      </c>
      <c r="G424" s="141">
        <f t="shared" si="19"/>
        <v>29.680000000000003</v>
      </c>
      <c r="I424" s="51">
        <v>424</v>
      </c>
      <c r="J424">
        <v>0.125</v>
      </c>
      <c r="K424" s="141">
        <f t="shared" si="20"/>
        <v>53</v>
      </c>
      <c r="M424" s="51">
        <v>424</v>
      </c>
      <c r="N424">
        <v>899</v>
      </c>
    </row>
    <row r="425" spans="1:14">
      <c r="A425" s="51">
        <v>425</v>
      </c>
      <c r="B425" s="51">
        <v>4.4999999999999998E-2</v>
      </c>
      <c r="C425" s="141">
        <f t="shared" si="18"/>
        <v>19.125</v>
      </c>
      <c r="E425" s="51">
        <v>425</v>
      </c>
      <c r="F425">
        <v>7.0000000000000007E-2</v>
      </c>
      <c r="G425" s="141">
        <f t="shared" si="19"/>
        <v>29.750000000000004</v>
      </c>
      <c r="I425" s="51">
        <v>425</v>
      </c>
      <c r="J425">
        <v>0.125</v>
      </c>
      <c r="K425" s="141">
        <f t="shared" si="20"/>
        <v>53.125</v>
      </c>
      <c r="M425" s="51">
        <v>425</v>
      </c>
      <c r="N425">
        <v>899</v>
      </c>
    </row>
    <row r="426" spans="1:14">
      <c r="A426" s="51">
        <v>426</v>
      </c>
      <c r="B426" s="51">
        <v>4.4999999999999998E-2</v>
      </c>
      <c r="C426" s="141">
        <f t="shared" si="18"/>
        <v>19.169999999999998</v>
      </c>
      <c r="E426" s="51">
        <v>426</v>
      </c>
      <c r="F426">
        <v>7.0000000000000007E-2</v>
      </c>
      <c r="G426" s="141">
        <f t="shared" si="19"/>
        <v>29.820000000000004</v>
      </c>
      <c r="I426" s="51">
        <v>426</v>
      </c>
      <c r="J426">
        <v>0.125</v>
      </c>
      <c r="K426" s="141">
        <f t="shared" si="20"/>
        <v>53.25</v>
      </c>
      <c r="M426" s="51">
        <v>426</v>
      </c>
      <c r="N426">
        <v>899</v>
      </c>
    </row>
    <row r="427" spans="1:14">
      <c r="A427" s="51">
        <v>427</v>
      </c>
      <c r="B427" s="51">
        <v>4.4999999999999998E-2</v>
      </c>
      <c r="C427" s="141">
        <f t="shared" si="18"/>
        <v>19.215</v>
      </c>
      <c r="E427" s="51">
        <v>427</v>
      </c>
      <c r="F427">
        <v>7.0000000000000007E-2</v>
      </c>
      <c r="G427" s="141">
        <f t="shared" si="19"/>
        <v>29.890000000000004</v>
      </c>
      <c r="I427" s="51">
        <v>427</v>
      </c>
      <c r="J427">
        <v>0.125</v>
      </c>
      <c r="K427" s="141">
        <f t="shared" si="20"/>
        <v>53.375</v>
      </c>
      <c r="M427" s="51">
        <v>427</v>
      </c>
      <c r="N427">
        <v>899</v>
      </c>
    </row>
    <row r="428" spans="1:14">
      <c r="A428" s="51">
        <v>428</v>
      </c>
      <c r="B428" s="51">
        <v>4.4999999999999998E-2</v>
      </c>
      <c r="C428" s="141">
        <f t="shared" si="18"/>
        <v>19.259999999999998</v>
      </c>
      <c r="E428" s="51">
        <v>428</v>
      </c>
      <c r="F428">
        <v>7.0000000000000007E-2</v>
      </c>
      <c r="G428" s="141">
        <f t="shared" si="19"/>
        <v>29.960000000000004</v>
      </c>
      <c r="I428" s="51">
        <v>428</v>
      </c>
      <c r="J428">
        <v>0.125</v>
      </c>
      <c r="K428" s="141">
        <f t="shared" si="20"/>
        <v>53.5</v>
      </c>
      <c r="M428" s="51">
        <v>428</v>
      </c>
      <c r="N428">
        <v>899</v>
      </c>
    </row>
    <row r="429" spans="1:14">
      <c r="A429" s="51">
        <v>429</v>
      </c>
      <c r="B429" s="51">
        <v>4.4999999999999998E-2</v>
      </c>
      <c r="C429" s="141">
        <f t="shared" si="18"/>
        <v>19.305</v>
      </c>
      <c r="E429" s="51">
        <v>429</v>
      </c>
      <c r="F429">
        <v>7.0000000000000007E-2</v>
      </c>
      <c r="G429" s="141">
        <f t="shared" si="19"/>
        <v>30.03</v>
      </c>
      <c r="I429" s="51">
        <v>429</v>
      </c>
      <c r="J429">
        <v>0.125</v>
      </c>
      <c r="K429" s="141">
        <f t="shared" si="20"/>
        <v>53.625</v>
      </c>
      <c r="M429" s="51">
        <v>429</v>
      </c>
      <c r="N429">
        <v>899</v>
      </c>
    </row>
    <row r="430" spans="1:14">
      <c r="A430" s="51">
        <v>430</v>
      </c>
      <c r="B430" s="51">
        <v>4.4999999999999998E-2</v>
      </c>
      <c r="C430" s="141">
        <f t="shared" si="18"/>
        <v>19.349999999999998</v>
      </c>
      <c r="E430" s="51">
        <v>430</v>
      </c>
      <c r="F430">
        <v>7.0000000000000007E-2</v>
      </c>
      <c r="G430" s="141">
        <f t="shared" si="19"/>
        <v>30.1</v>
      </c>
      <c r="I430" s="51">
        <v>430</v>
      </c>
      <c r="J430">
        <v>0.125</v>
      </c>
      <c r="K430" s="141">
        <f t="shared" si="20"/>
        <v>53.75</v>
      </c>
      <c r="M430" s="51">
        <v>430</v>
      </c>
      <c r="N430">
        <v>899</v>
      </c>
    </row>
    <row r="431" spans="1:14">
      <c r="A431" s="51">
        <v>431</v>
      </c>
      <c r="B431" s="51">
        <v>4.4999999999999998E-2</v>
      </c>
      <c r="C431" s="141">
        <f t="shared" si="18"/>
        <v>19.395</v>
      </c>
      <c r="E431" s="51">
        <v>431</v>
      </c>
      <c r="F431">
        <v>7.0000000000000007E-2</v>
      </c>
      <c r="G431" s="141">
        <f t="shared" si="19"/>
        <v>30.17</v>
      </c>
      <c r="I431" s="51">
        <v>431</v>
      </c>
      <c r="J431">
        <v>0.125</v>
      </c>
      <c r="K431" s="141">
        <f t="shared" si="20"/>
        <v>53.875</v>
      </c>
      <c r="M431" s="51">
        <v>431</v>
      </c>
      <c r="N431">
        <v>899</v>
      </c>
    </row>
    <row r="432" spans="1:14">
      <c r="A432" s="51">
        <v>432</v>
      </c>
      <c r="B432" s="51">
        <v>4.4999999999999998E-2</v>
      </c>
      <c r="C432" s="141">
        <f t="shared" si="18"/>
        <v>19.439999999999998</v>
      </c>
      <c r="E432" s="51">
        <v>432</v>
      </c>
      <c r="F432">
        <v>7.0000000000000007E-2</v>
      </c>
      <c r="G432" s="141">
        <f t="shared" si="19"/>
        <v>30.240000000000002</v>
      </c>
      <c r="I432" s="51">
        <v>432</v>
      </c>
      <c r="J432">
        <v>0.125</v>
      </c>
      <c r="K432" s="141">
        <f t="shared" si="20"/>
        <v>54</v>
      </c>
      <c r="M432" s="51">
        <v>432</v>
      </c>
      <c r="N432">
        <v>899</v>
      </c>
    </row>
    <row r="433" spans="1:14">
      <c r="A433" s="51">
        <v>433</v>
      </c>
      <c r="B433" s="51">
        <v>4.4999999999999998E-2</v>
      </c>
      <c r="C433" s="141">
        <f t="shared" si="18"/>
        <v>19.484999999999999</v>
      </c>
      <c r="E433" s="51">
        <v>433</v>
      </c>
      <c r="F433">
        <v>7.0000000000000007E-2</v>
      </c>
      <c r="G433" s="141">
        <f t="shared" si="19"/>
        <v>30.310000000000002</v>
      </c>
      <c r="I433" s="51">
        <v>433</v>
      </c>
      <c r="J433">
        <v>0.125</v>
      </c>
      <c r="K433" s="141">
        <f t="shared" si="20"/>
        <v>54.125</v>
      </c>
      <c r="M433" s="51">
        <v>433</v>
      </c>
      <c r="N433">
        <v>899</v>
      </c>
    </row>
    <row r="434" spans="1:14">
      <c r="A434" s="51">
        <v>434</v>
      </c>
      <c r="B434" s="51">
        <v>4.4999999999999998E-2</v>
      </c>
      <c r="C434" s="141">
        <f t="shared" si="18"/>
        <v>19.529999999999998</v>
      </c>
      <c r="E434" s="51">
        <v>434</v>
      </c>
      <c r="F434">
        <v>7.0000000000000007E-2</v>
      </c>
      <c r="G434" s="141">
        <f t="shared" si="19"/>
        <v>30.380000000000003</v>
      </c>
      <c r="I434" s="51">
        <v>434</v>
      </c>
      <c r="J434">
        <v>0.125</v>
      </c>
      <c r="K434" s="141">
        <f t="shared" si="20"/>
        <v>54.25</v>
      </c>
      <c r="M434" s="51">
        <v>434</v>
      </c>
      <c r="N434">
        <v>899</v>
      </c>
    </row>
    <row r="435" spans="1:14">
      <c r="A435" s="51">
        <v>435</v>
      </c>
      <c r="B435" s="51">
        <v>4.4999999999999998E-2</v>
      </c>
      <c r="C435" s="141">
        <f t="shared" si="18"/>
        <v>19.574999999999999</v>
      </c>
      <c r="E435" s="51">
        <v>435</v>
      </c>
      <c r="F435">
        <v>7.0000000000000007E-2</v>
      </c>
      <c r="G435" s="141">
        <f t="shared" si="19"/>
        <v>30.450000000000003</v>
      </c>
      <c r="I435" s="51">
        <v>435</v>
      </c>
      <c r="J435">
        <v>0.125</v>
      </c>
      <c r="K435" s="141">
        <f t="shared" si="20"/>
        <v>54.375</v>
      </c>
      <c r="M435" s="51">
        <v>435</v>
      </c>
      <c r="N435">
        <v>899</v>
      </c>
    </row>
    <row r="436" spans="1:14">
      <c r="A436" s="51">
        <v>436</v>
      </c>
      <c r="B436" s="51">
        <v>4.4999999999999998E-2</v>
      </c>
      <c r="C436" s="141">
        <f t="shared" si="18"/>
        <v>19.62</v>
      </c>
      <c r="E436" s="51">
        <v>436</v>
      </c>
      <c r="F436">
        <v>7.0000000000000007E-2</v>
      </c>
      <c r="G436" s="141">
        <f t="shared" si="19"/>
        <v>30.520000000000003</v>
      </c>
      <c r="I436" s="51">
        <v>436</v>
      </c>
      <c r="J436">
        <v>0.125</v>
      </c>
      <c r="K436" s="141">
        <f t="shared" si="20"/>
        <v>54.5</v>
      </c>
      <c r="M436" s="51">
        <v>436</v>
      </c>
      <c r="N436">
        <v>899</v>
      </c>
    </row>
    <row r="437" spans="1:14">
      <c r="A437" s="51">
        <v>437</v>
      </c>
      <c r="B437" s="51">
        <v>4.4999999999999998E-2</v>
      </c>
      <c r="C437" s="141">
        <f t="shared" si="18"/>
        <v>19.664999999999999</v>
      </c>
      <c r="E437" s="51">
        <v>437</v>
      </c>
      <c r="F437">
        <v>7.0000000000000007E-2</v>
      </c>
      <c r="G437" s="141">
        <f t="shared" si="19"/>
        <v>30.590000000000003</v>
      </c>
      <c r="I437" s="51">
        <v>437</v>
      </c>
      <c r="J437">
        <v>0.125</v>
      </c>
      <c r="K437" s="141">
        <f t="shared" si="20"/>
        <v>54.625</v>
      </c>
      <c r="M437" s="51">
        <v>437</v>
      </c>
      <c r="N437">
        <v>899</v>
      </c>
    </row>
    <row r="438" spans="1:14">
      <c r="A438" s="51">
        <v>438</v>
      </c>
      <c r="B438" s="51">
        <v>4.4999999999999998E-2</v>
      </c>
      <c r="C438" s="141">
        <f t="shared" si="18"/>
        <v>19.71</v>
      </c>
      <c r="E438" s="51">
        <v>438</v>
      </c>
      <c r="F438">
        <v>7.0000000000000007E-2</v>
      </c>
      <c r="G438" s="141">
        <f t="shared" si="19"/>
        <v>30.660000000000004</v>
      </c>
      <c r="I438" s="51">
        <v>438</v>
      </c>
      <c r="J438">
        <v>0.125</v>
      </c>
      <c r="K438" s="141">
        <f t="shared" si="20"/>
        <v>54.75</v>
      </c>
      <c r="M438" s="51">
        <v>438</v>
      </c>
      <c r="N438">
        <v>899</v>
      </c>
    </row>
    <row r="439" spans="1:14">
      <c r="A439" s="51">
        <v>439</v>
      </c>
      <c r="B439" s="51">
        <v>4.4999999999999998E-2</v>
      </c>
      <c r="C439" s="141">
        <f t="shared" si="18"/>
        <v>19.754999999999999</v>
      </c>
      <c r="E439" s="51">
        <v>439</v>
      </c>
      <c r="F439">
        <v>7.0000000000000007E-2</v>
      </c>
      <c r="G439" s="141">
        <f t="shared" si="19"/>
        <v>30.730000000000004</v>
      </c>
      <c r="I439" s="51">
        <v>439</v>
      </c>
      <c r="J439">
        <v>0.125</v>
      </c>
      <c r="K439" s="141">
        <f t="shared" si="20"/>
        <v>54.875</v>
      </c>
      <c r="M439" s="51">
        <v>439</v>
      </c>
      <c r="N439">
        <v>899</v>
      </c>
    </row>
    <row r="440" spans="1:14">
      <c r="A440" s="51">
        <v>440</v>
      </c>
      <c r="B440" s="51">
        <v>4.4999999999999998E-2</v>
      </c>
      <c r="C440" s="141">
        <f t="shared" si="18"/>
        <v>19.8</v>
      </c>
      <c r="E440" s="51">
        <v>440</v>
      </c>
      <c r="F440">
        <v>7.0000000000000007E-2</v>
      </c>
      <c r="G440" s="141">
        <f t="shared" si="19"/>
        <v>30.800000000000004</v>
      </c>
      <c r="I440" s="51">
        <v>440</v>
      </c>
      <c r="J440">
        <v>0.125</v>
      </c>
      <c r="K440" s="141">
        <f t="shared" si="20"/>
        <v>55</v>
      </c>
      <c r="M440" s="51">
        <v>440</v>
      </c>
      <c r="N440">
        <v>899</v>
      </c>
    </row>
    <row r="441" spans="1:14">
      <c r="A441" s="51">
        <v>441</v>
      </c>
      <c r="B441" s="51">
        <v>4.4999999999999998E-2</v>
      </c>
      <c r="C441" s="141">
        <f t="shared" si="18"/>
        <v>19.844999999999999</v>
      </c>
      <c r="E441" s="51">
        <v>441</v>
      </c>
      <c r="F441">
        <v>7.0000000000000007E-2</v>
      </c>
      <c r="G441" s="141">
        <f t="shared" si="19"/>
        <v>30.870000000000005</v>
      </c>
      <c r="I441" s="51">
        <v>441</v>
      </c>
      <c r="J441">
        <v>0.125</v>
      </c>
      <c r="K441" s="141">
        <f t="shared" si="20"/>
        <v>55.125</v>
      </c>
      <c r="M441" s="51">
        <v>441</v>
      </c>
      <c r="N441">
        <v>899</v>
      </c>
    </row>
    <row r="442" spans="1:14">
      <c r="A442" s="51">
        <v>442</v>
      </c>
      <c r="B442" s="51">
        <v>4.4999999999999998E-2</v>
      </c>
      <c r="C442" s="141">
        <f t="shared" si="18"/>
        <v>19.89</v>
      </c>
      <c r="E442" s="51">
        <v>442</v>
      </c>
      <c r="F442">
        <v>7.0000000000000007E-2</v>
      </c>
      <c r="G442" s="141">
        <f t="shared" si="19"/>
        <v>30.94</v>
      </c>
      <c r="I442" s="51">
        <v>442</v>
      </c>
      <c r="J442">
        <v>0.125</v>
      </c>
      <c r="K442" s="141">
        <f t="shared" si="20"/>
        <v>55.25</v>
      </c>
      <c r="M442" s="51">
        <v>442</v>
      </c>
      <c r="N442">
        <v>899</v>
      </c>
    </row>
    <row r="443" spans="1:14">
      <c r="A443" s="51">
        <v>443</v>
      </c>
      <c r="B443" s="51">
        <v>4.4999999999999998E-2</v>
      </c>
      <c r="C443" s="141">
        <f t="shared" si="18"/>
        <v>19.934999999999999</v>
      </c>
      <c r="E443" s="51">
        <v>443</v>
      </c>
      <c r="F443">
        <v>7.0000000000000007E-2</v>
      </c>
      <c r="G443" s="141">
        <f t="shared" si="19"/>
        <v>31.01</v>
      </c>
      <c r="I443" s="51">
        <v>443</v>
      </c>
      <c r="J443">
        <v>0.125</v>
      </c>
      <c r="K443" s="141">
        <f t="shared" si="20"/>
        <v>55.375</v>
      </c>
      <c r="M443" s="51">
        <v>443</v>
      </c>
      <c r="N443">
        <v>899</v>
      </c>
    </row>
    <row r="444" spans="1:14">
      <c r="A444" s="51">
        <v>444</v>
      </c>
      <c r="B444" s="51">
        <v>4.4999999999999998E-2</v>
      </c>
      <c r="C444" s="141">
        <f t="shared" si="18"/>
        <v>19.98</v>
      </c>
      <c r="E444" s="51">
        <v>444</v>
      </c>
      <c r="F444">
        <v>7.0000000000000007E-2</v>
      </c>
      <c r="G444" s="141">
        <f t="shared" si="19"/>
        <v>31.080000000000002</v>
      </c>
      <c r="I444" s="51">
        <v>444</v>
      </c>
      <c r="J444">
        <v>0.125</v>
      </c>
      <c r="K444" s="141">
        <f t="shared" si="20"/>
        <v>55.5</v>
      </c>
      <c r="M444" s="51">
        <v>444</v>
      </c>
      <c r="N444">
        <v>899</v>
      </c>
    </row>
    <row r="445" spans="1:14">
      <c r="A445" s="51">
        <v>445</v>
      </c>
      <c r="B445" s="51">
        <v>4.4999999999999998E-2</v>
      </c>
      <c r="C445" s="141">
        <f t="shared" si="18"/>
        <v>20.024999999999999</v>
      </c>
      <c r="E445" s="51">
        <v>445</v>
      </c>
      <c r="F445">
        <v>7.0000000000000007E-2</v>
      </c>
      <c r="G445" s="141">
        <f t="shared" si="19"/>
        <v>31.150000000000002</v>
      </c>
      <c r="I445" s="51">
        <v>445</v>
      </c>
      <c r="J445">
        <v>0.125</v>
      </c>
      <c r="K445" s="141">
        <f t="shared" si="20"/>
        <v>55.625</v>
      </c>
      <c r="M445" s="51">
        <v>445</v>
      </c>
      <c r="N445">
        <v>899</v>
      </c>
    </row>
    <row r="446" spans="1:14">
      <c r="A446" s="51">
        <v>446</v>
      </c>
      <c r="B446" s="51">
        <v>4.4999999999999998E-2</v>
      </c>
      <c r="C446" s="141">
        <f t="shared" si="18"/>
        <v>20.07</v>
      </c>
      <c r="E446" s="51">
        <v>446</v>
      </c>
      <c r="F446">
        <v>7.0000000000000007E-2</v>
      </c>
      <c r="G446" s="141">
        <f t="shared" si="19"/>
        <v>31.220000000000002</v>
      </c>
      <c r="I446" s="51">
        <v>446</v>
      </c>
      <c r="J446">
        <v>0.125</v>
      </c>
      <c r="K446" s="141">
        <f t="shared" si="20"/>
        <v>55.75</v>
      </c>
      <c r="M446" s="51">
        <v>446</v>
      </c>
      <c r="N446">
        <v>899</v>
      </c>
    </row>
    <row r="447" spans="1:14">
      <c r="A447" s="51">
        <v>447</v>
      </c>
      <c r="B447" s="51">
        <v>4.4999999999999998E-2</v>
      </c>
      <c r="C447" s="141">
        <f t="shared" si="18"/>
        <v>20.114999999999998</v>
      </c>
      <c r="E447" s="51">
        <v>447</v>
      </c>
      <c r="F447">
        <v>7.0000000000000007E-2</v>
      </c>
      <c r="G447" s="141">
        <f t="shared" si="19"/>
        <v>31.290000000000003</v>
      </c>
      <c r="I447" s="51">
        <v>447</v>
      </c>
      <c r="J447">
        <v>0.125</v>
      </c>
      <c r="K447" s="141">
        <f t="shared" si="20"/>
        <v>55.875</v>
      </c>
      <c r="M447" s="51">
        <v>447</v>
      </c>
      <c r="N447">
        <v>899</v>
      </c>
    </row>
    <row r="448" spans="1:14">
      <c r="A448" s="51">
        <v>448</v>
      </c>
      <c r="B448" s="51">
        <v>4.4999999999999998E-2</v>
      </c>
      <c r="C448" s="141">
        <f t="shared" si="18"/>
        <v>20.16</v>
      </c>
      <c r="E448" s="51">
        <v>448</v>
      </c>
      <c r="F448">
        <v>7.0000000000000007E-2</v>
      </c>
      <c r="G448" s="141">
        <f t="shared" si="19"/>
        <v>31.360000000000003</v>
      </c>
      <c r="I448" s="51">
        <v>448</v>
      </c>
      <c r="J448">
        <v>0.125</v>
      </c>
      <c r="K448" s="141">
        <f t="shared" si="20"/>
        <v>56</v>
      </c>
      <c r="M448" s="51">
        <v>448</v>
      </c>
      <c r="N448">
        <v>899</v>
      </c>
    </row>
    <row r="449" spans="1:14">
      <c r="A449" s="51">
        <v>449</v>
      </c>
      <c r="B449" s="51">
        <v>4.4999999999999998E-2</v>
      </c>
      <c r="C449" s="141">
        <f t="shared" si="18"/>
        <v>20.204999999999998</v>
      </c>
      <c r="E449" s="51">
        <v>449</v>
      </c>
      <c r="F449">
        <v>7.0000000000000007E-2</v>
      </c>
      <c r="G449" s="141">
        <f t="shared" si="19"/>
        <v>31.430000000000003</v>
      </c>
      <c r="I449" s="51">
        <v>449</v>
      </c>
      <c r="J449">
        <v>0.125</v>
      </c>
      <c r="K449" s="141">
        <f t="shared" si="20"/>
        <v>56.125</v>
      </c>
      <c r="M449" s="51">
        <v>449</v>
      </c>
      <c r="N449">
        <v>899</v>
      </c>
    </row>
    <row r="450" spans="1:14">
      <c r="A450" s="51">
        <v>450</v>
      </c>
      <c r="B450" s="51">
        <v>4.4999999999999998E-2</v>
      </c>
      <c r="C450" s="141">
        <f t="shared" ref="C450:C513" si="21">MAX(A450*B450, 8.99)</f>
        <v>20.25</v>
      </c>
      <c r="E450" s="51">
        <v>450</v>
      </c>
      <c r="F450">
        <v>7.0000000000000007E-2</v>
      </c>
      <c r="G450" s="141">
        <f t="shared" ref="G450:G513" si="22">MAX(E450*F450, 9.99)</f>
        <v>31.500000000000004</v>
      </c>
      <c r="I450" s="51">
        <v>450</v>
      </c>
      <c r="J450">
        <v>0.125</v>
      </c>
      <c r="K450" s="141">
        <f t="shared" ref="K450:K513" si="23">MAX(I450*J450, 19.99)</f>
        <v>56.25</v>
      </c>
      <c r="M450" s="51">
        <v>450</v>
      </c>
      <c r="N450">
        <v>899</v>
      </c>
    </row>
    <row r="451" spans="1:14">
      <c r="A451" s="51">
        <v>451</v>
      </c>
      <c r="B451" s="51">
        <v>4.4999999999999998E-2</v>
      </c>
      <c r="C451" s="141">
        <f t="shared" si="21"/>
        <v>20.294999999999998</v>
      </c>
      <c r="E451" s="51">
        <v>451</v>
      </c>
      <c r="F451">
        <v>7.0000000000000007E-2</v>
      </c>
      <c r="G451" s="141">
        <f t="shared" si="22"/>
        <v>31.570000000000004</v>
      </c>
      <c r="I451" s="51">
        <v>451</v>
      </c>
      <c r="J451">
        <v>0.125</v>
      </c>
      <c r="K451" s="141">
        <f t="shared" si="23"/>
        <v>56.375</v>
      </c>
      <c r="M451" s="51">
        <v>451</v>
      </c>
      <c r="N451">
        <v>899</v>
      </c>
    </row>
    <row r="452" spans="1:14">
      <c r="A452" s="51">
        <v>452</v>
      </c>
      <c r="B452" s="51">
        <v>4.4999999999999998E-2</v>
      </c>
      <c r="C452" s="141">
        <f t="shared" si="21"/>
        <v>20.34</v>
      </c>
      <c r="E452" s="51">
        <v>452</v>
      </c>
      <c r="F452">
        <v>7.0000000000000007E-2</v>
      </c>
      <c r="G452" s="141">
        <f t="shared" si="22"/>
        <v>31.640000000000004</v>
      </c>
      <c r="I452" s="51">
        <v>452</v>
      </c>
      <c r="J452">
        <v>0.125</v>
      </c>
      <c r="K452" s="141">
        <f t="shared" si="23"/>
        <v>56.5</v>
      </c>
      <c r="M452" s="51">
        <v>452</v>
      </c>
      <c r="N452">
        <v>899</v>
      </c>
    </row>
    <row r="453" spans="1:14">
      <c r="A453" s="51">
        <v>453</v>
      </c>
      <c r="B453" s="51">
        <v>4.4999999999999998E-2</v>
      </c>
      <c r="C453" s="141">
        <f t="shared" si="21"/>
        <v>20.384999999999998</v>
      </c>
      <c r="E453" s="51">
        <v>453</v>
      </c>
      <c r="F453">
        <v>7.0000000000000007E-2</v>
      </c>
      <c r="G453" s="141">
        <f t="shared" si="22"/>
        <v>31.710000000000004</v>
      </c>
      <c r="I453" s="51">
        <v>453</v>
      </c>
      <c r="J453">
        <v>0.125</v>
      </c>
      <c r="K453" s="141">
        <f t="shared" si="23"/>
        <v>56.625</v>
      </c>
      <c r="M453" s="51">
        <v>453</v>
      </c>
      <c r="N453">
        <v>899</v>
      </c>
    </row>
    <row r="454" spans="1:14">
      <c r="A454" s="51">
        <v>454</v>
      </c>
      <c r="B454" s="51">
        <v>4.4999999999999998E-2</v>
      </c>
      <c r="C454" s="141">
        <f t="shared" si="21"/>
        <v>20.43</v>
      </c>
      <c r="E454" s="51">
        <v>454</v>
      </c>
      <c r="F454">
        <v>7.0000000000000007E-2</v>
      </c>
      <c r="G454" s="141">
        <f t="shared" si="22"/>
        <v>31.780000000000005</v>
      </c>
      <c r="I454" s="51">
        <v>454</v>
      </c>
      <c r="J454">
        <v>0.125</v>
      </c>
      <c r="K454" s="141">
        <f t="shared" si="23"/>
        <v>56.75</v>
      </c>
      <c r="M454" s="51">
        <v>454</v>
      </c>
      <c r="N454">
        <v>899</v>
      </c>
    </row>
    <row r="455" spans="1:14">
      <c r="A455" s="51">
        <v>455</v>
      </c>
      <c r="B455" s="51">
        <v>4.4999999999999998E-2</v>
      </c>
      <c r="C455" s="141">
        <f t="shared" si="21"/>
        <v>20.474999999999998</v>
      </c>
      <c r="E455" s="51">
        <v>455</v>
      </c>
      <c r="F455">
        <v>7.0000000000000007E-2</v>
      </c>
      <c r="G455" s="141">
        <f t="shared" si="22"/>
        <v>31.85</v>
      </c>
      <c r="I455" s="51">
        <v>455</v>
      </c>
      <c r="J455">
        <v>0.125</v>
      </c>
      <c r="K455" s="141">
        <f t="shared" si="23"/>
        <v>56.875</v>
      </c>
      <c r="M455" s="51">
        <v>455</v>
      </c>
      <c r="N455">
        <v>899</v>
      </c>
    </row>
    <row r="456" spans="1:14">
      <c r="A456" s="51">
        <v>456</v>
      </c>
      <c r="B456" s="51">
        <v>4.4999999999999998E-2</v>
      </c>
      <c r="C456" s="141">
        <f t="shared" si="21"/>
        <v>20.52</v>
      </c>
      <c r="E456" s="51">
        <v>456</v>
      </c>
      <c r="F456">
        <v>7.0000000000000007E-2</v>
      </c>
      <c r="G456" s="141">
        <f t="shared" si="22"/>
        <v>31.92</v>
      </c>
      <c r="I456" s="51">
        <v>456</v>
      </c>
      <c r="J456">
        <v>0.125</v>
      </c>
      <c r="K456" s="141">
        <f t="shared" si="23"/>
        <v>57</v>
      </c>
      <c r="M456" s="51">
        <v>456</v>
      </c>
      <c r="N456">
        <v>899</v>
      </c>
    </row>
    <row r="457" spans="1:14">
      <c r="A457" s="51">
        <v>457</v>
      </c>
      <c r="B457" s="51">
        <v>4.4999999999999998E-2</v>
      </c>
      <c r="C457" s="141">
        <f t="shared" si="21"/>
        <v>20.564999999999998</v>
      </c>
      <c r="E457" s="51">
        <v>457</v>
      </c>
      <c r="F457">
        <v>7.0000000000000007E-2</v>
      </c>
      <c r="G457" s="141">
        <f t="shared" si="22"/>
        <v>31.990000000000002</v>
      </c>
      <c r="I457" s="51">
        <v>457</v>
      </c>
      <c r="J457">
        <v>0.125</v>
      </c>
      <c r="K457" s="141">
        <f t="shared" si="23"/>
        <v>57.125</v>
      </c>
      <c r="M457" s="51">
        <v>457</v>
      </c>
      <c r="N457">
        <v>899</v>
      </c>
    </row>
    <row r="458" spans="1:14">
      <c r="A458" s="51">
        <v>458</v>
      </c>
      <c r="B458" s="51">
        <v>4.4999999999999998E-2</v>
      </c>
      <c r="C458" s="141">
        <f t="shared" si="21"/>
        <v>20.61</v>
      </c>
      <c r="E458" s="51">
        <v>458</v>
      </c>
      <c r="F458">
        <v>7.0000000000000007E-2</v>
      </c>
      <c r="G458" s="141">
        <f t="shared" si="22"/>
        <v>32.06</v>
      </c>
      <c r="I458" s="51">
        <v>458</v>
      </c>
      <c r="J458">
        <v>0.125</v>
      </c>
      <c r="K458" s="141">
        <f t="shared" si="23"/>
        <v>57.25</v>
      </c>
      <c r="M458" s="51">
        <v>458</v>
      </c>
      <c r="N458">
        <v>899</v>
      </c>
    </row>
    <row r="459" spans="1:14">
      <c r="A459" s="51">
        <v>459</v>
      </c>
      <c r="B459" s="51">
        <v>4.4999999999999998E-2</v>
      </c>
      <c r="C459" s="141">
        <f t="shared" si="21"/>
        <v>20.654999999999998</v>
      </c>
      <c r="E459" s="51">
        <v>459</v>
      </c>
      <c r="F459">
        <v>7.0000000000000007E-2</v>
      </c>
      <c r="G459" s="141">
        <f t="shared" si="22"/>
        <v>32.130000000000003</v>
      </c>
      <c r="I459" s="51">
        <v>459</v>
      </c>
      <c r="J459">
        <v>0.125</v>
      </c>
      <c r="K459" s="141">
        <f t="shared" si="23"/>
        <v>57.375</v>
      </c>
      <c r="M459" s="51">
        <v>459</v>
      </c>
      <c r="N459">
        <v>899</v>
      </c>
    </row>
    <row r="460" spans="1:14">
      <c r="A460" s="51">
        <v>460</v>
      </c>
      <c r="B460" s="51">
        <v>4.4999999999999998E-2</v>
      </c>
      <c r="C460" s="141">
        <f t="shared" si="21"/>
        <v>20.7</v>
      </c>
      <c r="E460" s="51">
        <v>460</v>
      </c>
      <c r="F460">
        <v>7.0000000000000007E-2</v>
      </c>
      <c r="G460" s="141">
        <f t="shared" si="22"/>
        <v>32.200000000000003</v>
      </c>
      <c r="I460" s="51">
        <v>460</v>
      </c>
      <c r="J460">
        <v>0.125</v>
      </c>
      <c r="K460" s="141">
        <f t="shared" si="23"/>
        <v>57.5</v>
      </c>
      <c r="M460" s="51">
        <v>460</v>
      </c>
      <c r="N460">
        <v>899</v>
      </c>
    </row>
    <row r="461" spans="1:14">
      <c r="A461" s="51">
        <v>461</v>
      </c>
      <c r="B461" s="51">
        <v>4.4999999999999998E-2</v>
      </c>
      <c r="C461" s="141">
        <f t="shared" si="21"/>
        <v>20.745000000000001</v>
      </c>
      <c r="E461" s="51">
        <v>461</v>
      </c>
      <c r="F461">
        <v>7.0000000000000007E-2</v>
      </c>
      <c r="G461" s="141">
        <f t="shared" si="22"/>
        <v>32.270000000000003</v>
      </c>
      <c r="I461" s="51">
        <v>461</v>
      </c>
      <c r="J461">
        <v>0.125</v>
      </c>
      <c r="K461" s="141">
        <f t="shared" si="23"/>
        <v>57.625</v>
      </c>
      <c r="M461" s="51">
        <v>461</v>
      </c>
      <c r="N461">
        <v>899</v>
      </c>
    </row>
    <row r="462" spans="1:14">
      <c r="A462" s="51">
        <v>462</v>
      </c>
      <c r="B462" s="51">
        <v>4.4999999999999998E-2</v>
      </c>
      <c r="C462" s="141">
        <f t="shared" si="21"/>
        <v>20.79</v>
      </c>
      <c r="E462" s="51">
        <v>462</v>
      </c>
      <c r="F462">
        <v>7.0000000000000007E-2</v>
      </c>
      <c r="G462" s="141">
        <f t="shared" si="22"/>
        <v>32.340000000000003</v>
      </c>
      <c r="I462" s="51">
        <v>462</v>
      </c>
      <c r="J462">
        <v>0.125</v>
      </c>
      <c r="K462" s="141">
        <f t="shared" si="23"/>
        <v>57.75</v>
      </c>
      <c r="M462" s="51">
        <v>462</v>
      </c>
      <c r="N462">
        <v>899</v>
      </c>
    </row>
    <row r="463" spans="1:14">
      <c r="A463" s="51">
        <v>463</v>
      </c>
      <c r="B463" s="51">
        <v>4.4999999999999998E-2</v>
      </c>
      <c r="C463" s="141">
        <f t="shared" si="21"/>
        <v>20.835000000000001</v>
      </c>
      <c r="E463" s="51">
        <v>463</v>
      </c>
      <c r="F463">
        <v>7.0000000000000007E-2</v>
      </c>
      <c r="G463" s="141">
        <f t="shared" si="22"/>
        <v>32.410000000000004</v>
      </c>
      <c r="I463" s="51">
        <v>463</v>
      </c>
      <c r="J463">
        <v>0.125</v>
      </c>
      <c r="K463" s="141">
        <f t="shared" si="23"/>
        <v>57.875</v>
      </c>
      <c r="M463" s="51">
        <v>463</v>
      </c>
      <c r="N463">
        <v>899</v>
      </c>
    </row>
    <row r="464" spans="1:14">
      <c r="A464" s="51">
        <v>464</v>
      </c>
      <c r="B464" s="51">
        <v>4.4999999999999998E-2</v>
      </c>
      <c r="C464" s="141">
        <f t="shared" si="21"/>
        <v>20.88</v>
      </c>
      <c r="E464" s="51">
        <v>464</v>
      </c>
      <c r="F464">
        <v>7.0000000000000007E-2</v>
      </c>
      <c r="G464" s="141">
        <f t="shared" si="22"/>
        <v>32.480000000000004</v>
      </c>
      <c r="I464" s="51">
        <v>464</v>
      </c>
      <c r="J464">
        <v>0.125</v>
      </c>
      <c r="K464" s="141">
        <f t="shared" si="23"/>
        <v>58</v>
      </c>
      <c r="M464" s="51">
        <v>464</v>
      </c>
      <c r="N464">
        <v>899</v>
      </c>
    </row>
    <row r="465" spans="1:14">
      <c r="A465" s="51">
        <v>465</v>
      </c>
      <c r="B465" s="51">
        <v>4.4999999999999998E-2</v>
      </c>
      <c r="C465" s="141">
        <f t="shared" si="21"/>
        <v>20.925000000000001</v>
      </c>
      <c r="E465" s="51">
        <v>465</v>
      </c>
      <c r="F465">
        <v>7.0000000000000007E-2</v>
      </c>
      <c r="G465" s="141">
        <f t="shared" si="22"/>
        <v>32.550000000000004</v>
      </c>
      <c r="I465" s="51">
        <v>465</v>
      </c>
      <c r="J465">
        <v>0.125</v>
      </c>
      <c r="K465" s="141">
        <f t="shared" si="23"/>
        <v>58.125</v>
      </c>
      <c r="M465" s="51">
        <v>465</v>
      </c>
      <c r="N465">
        <v>899</v>
      </c>
    </row>
    <row r="466" spans="1:14">
      <c r="A466" s="51">
        <v>466</v>
      </c>
      <c r="B466" s="51">
        <v>4.4999999999999998E-2</v>
      </c>
      <c r="C466" s="141">
        <f t="shared" si="21"/>
        <v>20.97</v>
      </c>
      <c r="E466" s="51">
        <v>466</v>
      </c>
      <c r="F466">
        <v>7.0000000000000007E-2</v>
      </c>
      <c r="G466" s="141">
        <f t="shared" si="22"/>
        <v>32.620000000000005</v>
      </c>
      <c r="I466" s="51">
        <v>466</v>
      </c>
      <c r="J466">
        <v>0.125</v>
      </c>
      <c r="K466" s="141">
        <f t="shared" si="23"/>
        <v>58.25</v>
      </c>
      <c r="M466" s="51">
        <v>466</v>
      </c>
      <c r="N466">
        <v>899</v>
      </c>
    </row>
    <row r="467" spans="1:14">
      <c r="A467" s="51">
        <v>467</v>
      </c>
      <c r="B467" s="51">
        <v>4.4999999999999998E-2</v>
      </c>
      <c r="C467" s="141">
        <f t="shared" si="21"/>
        <v>21.015000000000001</v>
      </c>
      <c r="E467" s="51">
        <v>467</v>
      </c>
      <c r="F467">
        <v>7.0000000000000007E-2</v>
      </c>
      <c r="G467" s="141">
        <f t="shared" si="22"/>
        <v>32.690000000000005</v>
      </c>
      <c r="I467" s="51">
        <v>467</v>
      </c>
      <c r="J467">
        <v>0.125</v>
      </c>
      <c r="K467" s="141">
        <f t="shared" si="23"/>
        <v>58.375</v>
      </c>
      <c r="M467" s="51">
        <v>467</v>
      </c>
      <c r="N467">
        <v>899</v>
      </c>
    </row>
    <row r="468" spans="1:14">
      <c r="A468" s="51">
        <v>468</v>
      </c>
      <c r="B468" s="51">
        <v>4.4999999999999998E-2</v>
      </c>
      <c r="C468" s="141">
        <f t="shared" si="21"/>
        <v>21.06</v>
      </c>
      <c r="E468" s="51">
        <v>468</v>
      </c>
      <c r="F468">
        <v>7.0000000000000007E-2</v>
      </c>
      <c r="G468" s="141">
        <f t="shared" si="22"/>
        <v>32.760000000000005</v>
      </c>
      <c r="I468" s="51">
        <v>468</v>
      </c>
      <c r="J468">
        <v>0.125</v>
      </c>
      <c r="K468" s="141">
        <f t="shared" si="23"/>
        <v>58.5</v>
      </c>
      <c r="M468" s="51">
        <v>468</v>
      </c>
      <c r="N468">
        <v>899</v>
      </c>
    </row>
    <row r="469" spans="1:14">
      <c r="A469" s="51">
        <v>469</v>
      </c>
      <c r="B469" s="51">
        <v>4.4999999999999998E-2</v>
      </c>
      <c r="C469" s="141">
        <f t="shared" si="21"/>
        <v>21.105</v>
      </c>
      <c r="E469" s="51">
        <v>469</v>
      </c>
      <c r="F469">
        <v>7.0000000000000007E-2</v>
      </c>
      <c r="G469" s="141">
        <f t="shared" si="22"/>
        <v>32.830000000000005</v>
      </c>
      <c r="I469" s="51">
        <v>469</v>
      </c>
      <c r="J469">
        <v>0.125</v>
      </c>
      <c r="K469" s="141">
        <f t="shared" si="23"/>
        <v>58.625</v>
      </c>
      <c r="M469" s="51">
        <v>469</v>
      </c>
      <c r="N469">
        <v>899</v>
      </c>
    </row>
    <row r="470" spans="1:14">
      <c r="A470" s="51">
        <v>470</v>
      </c>
      <c r="B470" s="51">
        <v>4.4999999999999998E-2</v>
      </c>
      <c r="C470" s="141">
        <f t="shared" si="21"/>
        <v>21.15</v>
      </c>
      <c r="E470" s="51">
        <v>470</v>
      </c>
      <c r="F470">
        <v>7.0000000000000007E-2</v>
      </c>
      <c r="G470" s="141">
        <f t="shared" si="22"/>
        <v>32.900000000000006</v>
      </c>
      <c r="I470" s="51">
        <v>470</v>
      </c>
      <c r="J470">
        <v>0.125</v>
      </c>
      <c r="K470" s="141">
        <f t="shared" si="23"/>
        <v>58.75</v>
      </c>
      <c r="M470" s="51">
        <v>470</v>
      </c>
      <c r="N470">
        <v>899</v>
      </c>
    </row>
    <row r="471" spans="1:14">
      <c r="A471" s="51">
        <v>471</v>
      </c>
      <c r="B471" s="51">
        <v>4.4999999999999998E-2</v>
      </c>
      <c r="C471" s="141">
        <f t="shared" si="21"/>
        <v>21.195</v>
      </c>
      <c r="E471" s="51">
        <v>471</v>
      </c>
      <c r="F471">
        <v>7.0000000000000007E-2</v>
      </c>
      <c r="G471" s="141">
        <f t="shared" si="22"/>
        <v>32.970000000000006</v>
      </c>
      <c r="I471" s="51">
        <v>471</v>
      </c>
      <c r="J471">
        <v>0.125</v>
      </c>
      <c r="K471" s="141">
        <f t="shared" si="23"/>
        <v>58.875</v>
      </c>
      <c r="M471" s="51">
        <v>471</v>
      </c>
      <c r="N471">
        <v>899</v>
      </c>
    </row>
    <row r="472" spans="1:14">
      <c r="A472" s="51">
        <v>472</v>
      </c>
      <c r="B472" s="51">
        <v>4.4999999999999998E-2</v>
      </c>
      <c r="C472" s="141">
        <f t="shared" si="21"/>
        <v>21.24</v>
      </c>
      <c r="E472" s="51">
        <v>472</v>
      </c>
      <c r="F472">
        <v>7.0000000000000007E-2</v>
      </c>
      <c r="G472" s="141">
        <f t="shared" si="22"/>
        <v>33.040000000000006</v>
      </c>
      <c r="I472" s="51">
        <v>472</v>
      </c>
      <c r="J472">
        <v>0.125</v>
      </c>
      <c r="K472" s="141">
        <f t="shared" si="23"/>
        <v>59</v>
      </c>
      <c r="M472" s="51">
        <v>472</v>
      </c>
      <c r="N472">
        <v>899</v>
      </c>
    </row>
    <row r="473" spans="1:14">
      <c r="A473" s="51">
        <v>473</v>
      </c>
      <c r="B473" s="51">
        <v>4.4999999999999998E-2</v>
      </c>
      <c r="C473" s="141">
        <f t="shared" si="21"/>
        <v>21.285</v>
      </c>
      <c r="E473" s="51">
        <v>473</v>
      </c>
      <c r="F473">
        <v>7.0000000000000007E-2</v>
      </c>
      <c r="G473" s="141">
        <f t="shared" si="22"/>
        <v>33.110000000000007</v>
      </c>
      <c r="I473" s="51">
        <v>473</v>
      </c>
      <c r="J473">
        <v>0.125</v>
      </c>
      <c r="K473" s="141">
        <f t="shared" si="23"/>
        <v>59.125</v>
      </c>
      <c r="M473" s="51">
        <v>473</v>
      </c>
      <c r="N473">
        <v>899</v>
      </c>
    </row>
    <row r="474" spans="1:14">
      <c r="A474" s="51">
        <v>474</v>
      </c>
      <c r="B474" s="51">
        <v>4.4999999999999998E-2</v>
      </c>
      <c r="C474" s="141">
        <f t="shared" si="21"/>
        <v>21.33</v>
      </c>
      <c r="E474" s="51">
        <v>474</v>
      </c>
      <c r="F474">
        <v>7.0000000000000007E-2</v>
      </c>
      <c r="G474" s="141">
        <f t="shared" si="22"/>
        <v>33.18</v>
      </c>
      <c r="I474" s="51">
        <v>474</v>
      </c>
      <c r="J474">
        <v>0.125</v>
      </c>
      <c r="K474" s="141">
        <f t="shared" si="23"/>
        <v>59.25</v>
      </c>
      <c r="M474" s="51">
        <v>474</v>
      </c>
      <c r="N474">
        <v>899</v>
      </c>
    </row>
    <row r="475" spans="1:14">
      <c r="A475" s="51">
        <v>475</v>
      </c>
      <c r="B475" s="51">
        <v>4.4999999999999998E-2</v>
      </c>
      <c r="C475" s="141">
        <f t="shared" si="21"/>
        <v>21.375</v>
      </c>
      <c r="E475" s="51">
        <v>475</v>
      </c>
      <c r="F475">
        <v>7.0000000000000007E-2</v>
      </c>
      <c r="G475" s="141">
        <f t="shared" si="22"/>
        <v>33.25</v>
      </c>
      <c r="I475" s="51">
        <v>475</v>
      </c>
      <c r="J475">
        <v>0.125</v>
      </c>
      <c r="K475" s="141">
        <f t="shared" si="23"/>
        <v>59.375</v>
      </c>
      <c r="M475" s="51">
        <v>475</v>
      </c>
      <c r="N475">
        <v>899</v>
      </c>
    </row>
    <row r="476" spans="1:14">
      <c r="A476" s="51">
        <v>476</v>
      </c>
      <c r="B476" s="51">
        <v>4.4999999999999998E-2</v>
      </c>
      <c r="C476" s="141">
        <f t="shared" si="21"/>
        <v>21.419999999999998</v>
      </c>
      <c r="E476" s="51">
        <v>476</v>
      </c>
      <c r="F476">
        <v>7.0000000000000007E-2</v>
      </c>
      <c r="G476" s="141">
        <f t="shared" si="22"/>
        <v>33.32</v>
      </c>
      <c r="I476" s="51">
        <v>476</v>
      </c>
      <c r="J476">
        <v>0.125</v>
      </c>
      <c r="K476" s="141">
        <f t="shared" si="23"/>
        <v>59.5</v>
      </c>
      <c r="M476" s="51">
        <v>476</v>
      </c>
      <c r="N476">
        <v>899</v>
      </c>
    </row>
    <row r="477" spans="1:14">
      <c r="A477" s="51">
        <v>477</v>
      </c>
      <c r="B477" s="51">
        <v>4.4999999999999998E-2</v>
      </c>
      <c r="C477" s="141">
        <f t="shared" si="21"/>
        <v>21.465</v>
      </c>
      <c r="E477" s="51">
        <v>477</v>
      </c>
      <c r="F477">
        <v>7.0000000000000007E-2</v>
      </c>
      <c r="G477" s="141">
        <f t="shared" si="22"/>
        <v>33.39</v>
      </c>
      <c r="I477" s="51">
        <v>477</v>
      </c>
      <c r="J477">
        <v>0.125</v>
      </c>
      <c r="K477" s="141">
        <f t="shared" si="23"/>
        <v>59.625</v>
      </c>
      <c r="M477" s="51">
        <v>477</v>
      </c>
      <c r="N477">
        <v>899</v>
      </c>
    </row>
    <row r="478" spans="1:14">
      <c r="A478" s="51">
        <v>478</v>
      </c>
      <c r="B478" s="51">
        <v>4.4999999999999998E-2</v>
      </c>
      <c r="C478" s="141">
        <f t="shared" si="21"/>
        <v>21.509999999999998</v>
      </c>
      <c r="E478" s="51">
        <v>478</v>
      </c>
      <c r="F478">
        <v>7.0000000000000007E-2</v>
      </c>
      <c r="G478" s="141">
        <f t="shared" si="22"/>
        <v>33.46</v>
      </c>
      <c r="I478" s="51">
        <v>478</v>
      </c>
      <c r="J478">
        <v>0.125</v>
      </c>
      <c r="K478" s="141">
        <f t="shared" si="23"/>
        <v>59.75</v>
      </c>
      <c r="M478" s="51">
        <v>478</v>
      </c>
      <c r="N478">
        <v>899</v>
      </c>
    </row>
    <row r="479" spans="1:14">
      <c r="A479" s="51">
        <v>479</v>
      </c>
      <c r="B479" s="51">
        <v>4.4999999999999998E-2</v>
      </c>
      <c r="C479" s="141">
        <f t="shared" si="21"/>
        <v>21.555</v>
      </c>
      <c r="E479" s="51">
        <v>479</v>
      </c>
      <c r="F479">
        <v>7.0000000000000007E-2</v>
      </c>
      <c r="G479" s="141">
        <f t="shared" si="22"/>
        <v>33.53</v>
      </c>
      <c r="I479" s="51">
        <v>479</v>
      </c>
      <c r="J479">
        <v>0.125</v>
      </c>
      <c r="K479" s="141">
        <f t="shared" si="23"/>
        <v>59.875</v>
      </c>
      <c r="M479" s="51">
        <v>479</v>
      </c>
      <c r="N479">
        <v>899</v>
      </c>
    </row>
    <row r="480" spans="1:14">
      <c r="A480" s="51">
        <v>480</v>
      </c>
      <c r="B480" s="51">
        <v>4.4999999999999998E-2</v>
      </c>
      <c r="C480" s="141">
        <f t="shared" si="21"/>
        <v>21.599999999999998</v>
      </c>
      <c r="E480" s="51">
        <v>480</v>
      </c>
      <c r="F480">
        <v>7.0000000000000007E-2</v>
      </c>
      <c r="G480" s="141">
        <f t="shared" si="22"/>
        <v>33.6</v>
      </c>
      <c r="I480" s="51">
        <v>480</v>
      </c>
      <c r="J480">
        <v>0.125</v>
      </c>
      <c r="K480" s="141">
        <f t="shared" si="23"/>
        <v>60</v>
      </c>
      <c r="M480" s="51">
        <v>480</v>
      </c>
      <c r="N480">
        <v>899</v>
      </c>
    </row>
    <row r="481" spans="1:14">
      <c r="A481" s="51">
        <v>481</v>
      </c>
      <c r="B481" s="51">
        <v>4.4999999999999998E-2</v>
      </c>
      <c r="C481" s="141">
        <f t="shared" si="21"/>
        <v>21.645</v>
      </c>
      <c r="E481" s="51">
        <v>481</v>
      </c>
      <c r="F481">
        <v>7.0000000000000007E-2</v>
      </c>
      <c r="G481" s="141">
        <f t="shared" si="22"/>
        <v>33.67</v>
      </c>
      <c r="I481" s="51">
        <v>481</v>
      </c>
      <c r="J481">
        <v>0.125</v>
      </c>
      <c r="K481" s="141">
        <f t="shared" si="23"/>
        <v>60.125</v>
      </c>
      <c r="M481" s="51">
        <v>481</v>
      </c>
      <c r="N481">
        <v>899</v>
      </c>
    </row>
    <row r="482" spans="1:14">
      <c r="A482" s="51">
        <v>482</v>
      </c>
      <c r="B482" s="51">
        <v>4.4999999999999998E-2</v>
      </c>
      <c r="C482" s="141">
        <f t="shared" si="21"/>
        <v>21.689999999999998</v>
      </c>
      <c r="E482" s="51">
        <v>482</v>
      </c>
      <c r="F482">
        <v>7.0000000000000007E-2</v>
      </c>
      <c r="G482" s="141">
        <f t="shared" si="22"/>
        <v>33.74</v>
      </c>
      <c r="I482" s="51">
        <v>482</v>
      </c>
      <c r="J482">
        <v>0.125</v>
      </c>
      <c r="K482" s="141">
        <f t="shared" si="23"/>
        <v>60.25</v>
      </c>
      <c r="M482" s="51">
        <v>482</v>
      </c>
      <c r="N482">
        <v>899</v>
      </c>
    </row>
    <row r="483" spans="1:14">
      <c r="A483" s="51">
        <v>483</v>
      </c>
      <c r="B483" s="51">
        <v>4.4999999999999998E-2</v>
      </c>
      <c r="C483" s="141">
        <f t="shared" si="21"/>
        <v>21.734999999999999</v>
      </c>
      <c r="E483" s="51">
        <v>483</v>
      </c>
      <c r="F483">
        <v>7.0000000000000007E-2</v>
      </c>
      <c r="G483" s="141">
        <f t="shared" si="22"/>
        <v>33.81</v>
      </c>
      <c r="I483" s="51">
        <v>483</v>
      </c>
      <c r="J483">
        <v>0.125</v>
      </c>
      <c r="K483" s="141">
        <f t="shared" si="23"/>
        <v>60.375</v>
      </c>
      <c r="M483" s="51">
        <v>483</v>
      </c>
      <c r="N483">
        <v>899</v>
      </c>
    </row>
    <row r="484" spans="1:14">
      <c r="A484" s="51">
        <v>484</v>
      </c>
      <c r="B484" s="51">
        <v>4.4999999999999998E-2</v>
      </c>
      <c r="C484" s="141">
        <f t="shared" si="21"/>
        <v>21.779999999999998</v>
      </c>
      <c r="E484" s="51">
        <v>484</v>
      </c>
      <c r="F484">
        <v>7.0000000000000007E-2</v>
      </c>
      <c r="G484" s="141">
        <f t="shared" si="22"/>
        <v>33.880000000000003</v>
      </c>
      <c r="I484" s="51">
        <v>484</v>
      </c>
      <c r="J484">
        <v>0.125</v>
      </c>
      <c r="K484" s="141">
        <f t="shared" si="23"/>
        <v>60.5</v>
      </c>
      <c r="M484" s="51">
        <v>484</v>
      </c>
      <c r="N484">
        <v>899</v>
      </c>
    </row>
    <row r="485" spans="1:14">
      <c r="A485" s="51">
        <v>485</v>
      </c>
      <c r="B485" s="51">
        <v>4.4999999999999998E-2</v>
      </c>
      <c r="C485" s="141">
        <f t="shared" si="21"/>
        <v>21.824999999999999</v>
      </c>
      <c r="E485" s="51">
        <v>485</v>
      </c>
      <c r="F485">
        <v>7.0000000000000007E-2</v>
      </c>
      <c r="G485" s="141">
        <f t="shared" si="22"/>
        <v>33.950000000000003</v>
      </c>
      <c r="I485" s="51">
        <v>485</v>
      </c>
      <c r="J485">
        <v>0.125</v>
      </c>
      <c r="K485" s="141">
        <f t="shared" si="23"/>
        <v>60.625</v>
      </c>
      <c r="M485" s="51">
        <v>485</v>
      </c>
      <c r="N485">
        <v>899</v>
      </c>
    </row>
    <row r="486" spans="1:14">
      <c r="A486" s="51">
        <v>486</v>
      </c>
      <c r="B486" s="51">
        <v>4.4999999999999998E-2</v>
      </c>
      <c r="C486" s="141">
        <f t="shared" si="21"/>
        <v>21.869999999999997</v>
      </c>
      <c r="E486" s="51">
        <v>486</v>
      </c>
      <c r="F486">
        <v>7.0000000000000007E-2</v>
      </c>
      <c r="G486" s="141">
        <f t="shared" si="22"/>
        <v>34.020000000000003</v>
      </c>
      <c r="I486" s="51">
        <v>486</v>
      </c>
      <c r="J486">
        <v>0.125</v>
      </c>
      <c r="K486" s="141">
        <f t="shared" si="23"/>
        <v>60.75</v>
      </c>
      <c r="M486" s="51">
        <v>486</v>
      </c>
      <c r="N486">
        <v>899</v>
      </c>
    </row>
    <row r="487" spans="1:14">
      <c r="A487" s="51">
        <v>487</v>
      </c>
      <c r="B487" s="51">
        <v>4.4999999999999998E-2</v>
      </c>
      <c r="C487" s="141">
        <f t="shared" si="21"/>
        <v>21.914999999999999</v>
      </c>
      <c r="E487" s="51">
        <v>487</v>
      </c>
      <c r="F487">
        <v>7.0000000000000007E-2</v>
      </c>
      <c r="G487" s="141">
        <f t="shared" si="22"/>
        <v>34.090000000000003</v>
      </c>
      <c r="I487" s="51">
        <v>487</v>
      </c>
      <c r="J487">
        <v>0.125</v>
      </c>
      <c r="K487" s="141">
        <f t="shared" si="23"/>
        <v>60.875</v>
      </c>
      <c r="M487" s="51">
        <v>487</v>
      </c>
      <c r="N487">
        <v>899</v>
      </c>
    </row>
    <row r="488" spans="1:14">
      <c r="A488" s="51">
        <v>488</v>
      </c>
      <c r="B488" s="51">
        <v>4.4999999999999998E-2</v>
      </c>
      <c r="C488" s="141">
        <f t="shared" si="21"/>
        <v>21.96</v>
      </c>
      <c r="E488" s="51">
        <v>488</v>
      </c>
      <c r="F488">
        <v>7.0000000000000007E-2</v>
      </c>
      <c r="G488" s="141">
        <f t="shared" si="22"/>
        <v>34.160000000000004</v>
      </c>
      <c r="I488" s="51">
        <v>488</v>
      </c>
      <c r="J488">
        <v>0.125</v>
      </c>
      <c r="K488" s="141">
        <f t="shared" si="23"/>
        <v>61</v>
      </c>
      <c r="M488" s="51">
        <v>488</v>
      </c>
      <c r="N488">
        <v>899</v>
      </c>
    </row>
    <row r="489" spans="1:14">
      <c r="A489" s="51">
        <v>489</v>
      </c>
      <c r="B489" s="51">
        <v>4.4999999999999998E-2</v>
      </c>
      <c r="C489" s="141">
        <f t="shared" si="21"/>
        <v>22.004999999999999</v>
      </c>
      <c r="E489" s="51">
        <v>489</v>
      </c>
      <c r="F489">
        <v>7.0000000000000007E-2</v>
      </c>
      <c r="G489" s="141">
        <f t="shared" si="22"/>
        <v>34.230000000000004</v>
      </c>
      <c r="I489" s="51">
        <v>489</v>
      </c>
      <c r="J489">
        <v>0.125</v>
      </c>
      <c r="K489" s="141">
        <f t="shared" si="23"/>
        <v>61.125</v>
      </c>
      <c r="M489" s="51">
        <v>489</v>
      </c>
      <c r="N489">
        <v>899</v>
      </c>
    </row>
    <row r="490" spans="1:14">
      <c r="A490" s="51">
        <v>490</v>
      </c>
      <c r="B490" s="51">
        <v>4.4999999999999998E-2</v>
      </c>
      <c r="C490" s="141">
        <f t="shared" si="21"/>
        <v>22.05</v>
      </c>
      <c r="E490" s="51">
        <v>490</v>
      </c>
      <c r="F490">
        <v>7.0000000000000007E-2</v>
      </c>
      <c r="G490" s="141">
        <f t="shared" si="22"/>
        <v>34.300000000000004</v>
      </c>
      <c r="I490" s="51">
        <v>490</v>
      </c>
      <c r="J490">
        <v>0.125</v>
      </c>
      <c r="K490" s="141">
        <f t="shared" si="23"/>
        <v>61.25</v>
      </c>
      <c r="M490" s="51">
        <v>490</v>
      </c>
      <c r="N490">
        <v>899</v>
      </c>
    </row>
    <row r="491" spans="1:14">
      <c r="A491" s="51">
        <v>491</v>
      </c>
      <c r="B491" s="51">
        <v>4.4999999999999998E-2</v>
      </c>
      <c r="C491" s="141">
        <f t="shared" si="21"/>
        <v>22.094999999999999</v>
      </c>
      <c r="E491" s="51">
        <v>491</v>
      </c>
      <c r="F491">
        <v>7.0000000000000007E-2</v>
      </c>
      <c r="G491" s="141">
        <f t="shared" si="22"/>
        <v>34.370000000000005</v>
      </c>
      <c r="I491" s="51">
        <v>491</v>
      </c>
      <c r="J491">
        <v>0.125</v>
      </c>
      <c r="K491" s="141">
        <f t="shared" si="23"/>
        <v>61.375</v>
      </c>
      <c r="M491" s="51">
        <v>491</v>
      </c>
      <c r="N491">
        <v>899</v>
      </c>
    </row>
    <row r="492" spans="1:14">
      <c r="A492" s="51">
        <v>492</v>
      </c>
      <c r="B492" s="51">
        <v>4.4999999999999998E-2</v>
      </c>
      <c r="C492" s="141">
        <f t="shared" si="21"/>
        <v>22.14</v>
      </c>
      <c r="E492" s="51">
        <v>492</v>
      </c>
      <c r="F492">
        <v>7.0000000000000007E-2</v>
      </c>
      <c r="G492" s="141">
        <f t="shared" si="22"/>
        <v>34.440000000000005</v>
      </c>
      <c r="I492" s="51">
        <v>492</v>
      </c>
      <c r="J492">
        <v>0.125</v>
      </c>
      <c r="K492" s="141">
        <f t="shared" si="23"/>
        <v>61.5</v>
      </c>
      <c r="M492" s="51">
        <v>492</v>
      </c>
      <c r="N492">
        <v>899</v>
      </c>
    </row>
    <row r="493" spans="1:14">
      <c r="A493" s="51">
        <v>493</v>
      </c>
      <c r="B493" s="51">
        <v>4.4999999999999998E-2</v>
      </c>
      <c r="C493" s="141">
        <f t="shared" si="21"/>
        <v>22.184999999999999</v>
      </c>
      <c r="E493" s="51">
        <v>493</v>
      </c>
      <c r="F493">
        <v>7.0000000000000007E-2</v>
      </c>
      <c r="G493" s="141">
        <f t="shared" si="22"/>
        <v>34.510000000000005</v>
      </c>
      <c r="I493" s="51">
        <v>493</v>
      </c>
      <c r="J493">
        <v>0.125</v>
      </c>
      <c r="K493" s="141">
        <f t="shared" si="23"/>
        <v>61.625</v>
      </c>
      <c r="M493" s="51">
        <v>493</v>
      </c>
      <c r="N493">
        <v>899</v>
      </c>
    </row>
    <row r="494" spans="1:14">
      <c r="A494" s="51">
        <v>494</v>
      </c>
      <c r="B494" s="51">
        <v>4.4999999999999998E-2</v>
      </c>
      <c r="C494" s="141">
        <f t="shared" si="21"/>
        <v>22.23</v>
      </c>
      <c r="E494" s="51">
        <v>494</v>
      </c>
      <c r="F494">
        <v>7.0000000000000007E-2</v>
      </c>
      <c r="G494" s="141">
        <f t="shared" si="22"/>
        <v>34.580000000000005</v>
      </c>
      <c r="I494" s="51">
        <v>494</v>
      </c>
      <c r="J494">
        <v>0.125</v>
      </c>
      <c r="K494" s="141">
        <f t="shared" si="23"/>
        <v>61.75</v>
      </c>
      <c r="M494" s="51">
        <v>494</v>
      </c>
      <c r="N494">
        <v>899</v>
      </c>
    </row>
    <row r="495" spans="1:14">
      <c r="A495" s="51">
        <v>495</v>
      </c>
      <c r="B495" s="51">
        <v>4.4999999999999998E-2</v>
      </c>
      <c r="C495" s="141">
        <f t="shared" si="21"/>
        <v>22.274999999999999</v>
      </c>
      <c r="E495" s="51">
        <v>495</v>
      </c>
      <c r="F495">
        <v>7.0000000000000007E-2</v>
      </c>
      <c r="G495" s="141">
        <f t="shared" si="22"/>
        <v>34.650000000000006</v>
      </c>
      <c r="I495" s="51">
        <v>495</v>
      </c>
      <c r="J495">
        <v>0.125</v>
      </c>
      <c r="K495" s="141">
        <f t="shared" si="23"/>
        <v>61.875</v>
      </c>
      <c r="M495" s="51">
        <v>495</v>
      </c>
      <c r="N495">
        <v>899</v>
      </c>
    </row>
    <row r="496" spans="1:14">
      <c r="A496" s="51">
        <v>496</v>
      </c>
      <c r="B496" s="51">
        <v>4.4999999999999998E-2</v>
      </c>
      <c r="C496" s="141">
        <f t="shared" si="21"/>
        <v>22.32</v>
      </c>
      <c r="E496" s="51">
        <v>496</v>
      </c>
      <c r="F496">
        <v>7.0000000000000007E-2</v>
      </c>
      <c r="G496" s="141">
        <f t="shared" si="22"/>
        <v>34.720000000000006</v>
      </c>
      <c r="I496" s="51">
        <v>496</v>
      </c>
      <c r="J496">
        <v>0.125</v>
      </c>
      <c r="K496" s="141">
        <f t="shared" si="23"/>
        <v>62</v>
      </c>
      <c r="M496" s="51">
        <v>496</v>
      </c>
      <c r="N496">
        <v>899</v>
      </c>
    </row>
    <row r="497" spans="1:14">
      <c r="A497" s="51">
        <v>497</v>
      </c>
      <c r="B497" s="51">
        <v>4.4999999999999998E-2</v>
      </c>
      <c r="C497" s="141">
        <f t="shared" si="21"/>
        <v>22.364999999999998</v>
      </c>
      <c r="E497" s="51">
        <v>497</v>
      </c>
      <c r="F497">
        <v>7.0000000000000007E-2</v>
      </c>
      <c r="G497" s="141">
        <f t="shared" si="22"/>
        <v>34.790000000000006</v>
      </c>
      <c r="I497" s="51">
        <v>497</v>
      </c>
      <c r="J497">
        <v>0.125</v>
      </c>
      <c r="K497" s="141">
        <f t="shared" si="23"/>
        <v>62.125</v>
      </c>
      <c r="M497" s="51">
        <v>497</v>
      </c>
      <c r="N497">
        <v>899</v>
      </c>
    </row>
    <row r="498" spans="1:14">
      <c r="A498" s="51">
        <v>498</v>
      </c>
      <c r="B498" s="51">
        <v>4.4999999999999998E-2</v>
      </c>
      <c r="C498" s="141">
        <f t="shared" si="21"/>
        <v>22.41</v>
      </c>
      <c r="E498" s="51">
        <v>498</v>
      </c>
      <c r="F498">
        <v>7.0000000000000007E-2</v>
      </c>
      <c r="G498" s="141">
        <f t="shared" si="22"/>
        <v>34.860000000000007</v>
      </c>
      <c r="I498" s="51">
        <v>498</v>
      </c>
      <c r="J498">
        <v>0.125</v>
      </c>
      <c r="K498" s="141">
        <f t="shared" si="23"/>
        <v>62.25</v>
      </c>
      <c r="M498" s="51">
        <v>498</v>
      </c>
      <c r="N498">
        <v>899</v>
      </c>
    </row>
    <row r="499" spans="1:14">
      <c r="A499" s="51">
        <v>499</v>
      </c>
      <c r="B499" s="51">
        <v>4.4999999999999998E-2</v>
      </c>
      <c r="C499" s="141">
        <f t="shared" si="21"/>
        <v>22.454999999999998</v>
      </c>
      <c r="E499" s="51">
        <v>499</v>
      </c>
      <c r="F499">
        <v>7.0000000000000007E-2</v>
      </c>
      <c r="G499" s="141">
        <f t="shared" si="22"/>
        <v>34.930000000000007</v>
      </c>
      <c r="I499" s="51">
        <v>499</v>
      </c>
      <c r="J499">
        <v>0.125</v>
      </c>
      <c r="K499" s="141">
        <f t="shared" si="23"/>
        <v>62.375</v>
      </c>
      <c r="M499" s="51">
        <v>499</v>
      </c>
      <c r="N499">
        <v>899</v>
      </c>
    </row>
    <row r="500" spans="1:14">
      <c r="A500" s="51">
        <v>500</v>
      </c>
      <c r="B500" s="51">
        <v>4.4999999999999998E-2</v>
      </c>
      <c r="C500" s="141">
        <f t="shared" si="21"/>
        <v>22.5</v>
      </c>
      <c r="E500" s="51">
        <v>500</v>
      </c>
      <c r="F500">
        <v>7.0000000000000007E-2</v>
      </c>
      <c r="G500" s="141">
        <f t="shared" si="22"/>
        <v>35</v>
      </c>
      <c r="I500" s="51">
        <v>500</v>
      </c>
      <c r="J500">
        <v>0.125</v>
      </c>
      <c r="K500" s="141">
        <f t="shared" si="23"/>
        <v>62.5</v>
      </c>
      <c r="M500" s="51">
        <v>500</v>
      </c>
      <c r="N500">
        <v>899</v>
      </c>
    </row>
    <row r="501" spans="1:14">
      <c r="A501" s="51">
        <v>501</v>
      </c>
      <c r="B501" s="51">
        <v>4.4999999999999998E-2</v>
      </c>
      <c r="C501" s="141">
        <f t="shared" si="21"/>
        <v>22.544999999999998</v>
      </c>
      <c r="E501" s="51">
        <v>501</v>
      </c>
      <c r="F501">
        <v>7.0000000000000007E-2</v>
      </c>
      <c r="G501" s="141">
        <f t="shared" si="22"/>
        <v>35.07</v>
      </c>
      <c r="I501" s="51">
        <v>501</v>
      </c>
      <c r="J501">
        <v>0.125</v>
      </c>
      <c r="K501" s="141">
        <f t="shared" si="23"/>
        <v>62.625</v>
      </c>
      <c r="M501" s="51">
        <v>501</v>
      </c>
      <c r="N501">
        <v>899</v>
      </c>
    </row>
    <row r="502" spans="1:14">
      <c r="A502" s="51">
        <v>502</v>
      </c>
      <c r="B502" s="51">
        <v>4.4999999999999998E-2</v>
      </c>
      <c r="C502" s="141">
        <f t="shared" si="21"/>
        <v>22.59</v>
      </c>
      <c r="E502" s="51">
        <v>502</v>
      </c>
      <c r="F502">
        <v>7.0000000000000007E-2</v>
      </c>
      <c r="G502" s="141">
        <f t="shared" si="22"/>
        <v>35.14</v>
      </c>
      <c r="I502" s="51">
        <v>502</v>
      </c>
      <c r="J502">
        <v>0.125</v>
      </c>
      <c r="K502" s="141">
        <f t="shared" si="23"/>
        <v>62.75</v>
      </c>
      <c r="M502" s="51">
        <v>502</v>
      </c>
      <c r="N502">
        <v>899</v>
      </c>
    </row>
    <row r="503" spans="1:14">
      <c r="A503" s="51">
        <v>503</v>
      </c>
      <c r="B503" s="51">
        <v>4.4999999999999998E-2</v>
      </c>
      <c r="C503" s="141">
        <f t="shared" si="21"/>
        <v>22.634999999999998</v>
      </c>
      <c r="E503" s="51">
        <v>503</v>
      </c>
      <c r="F503">
        <v>7.0000000000000007E-2</v>
      </c>
      <c r="G503" s="141">
        <f t="shared" si="22"/>
        <v>35.21</v>
      </c>
      <c r="I503" s="51">
        <v>503</v>
      </c>
      <c r="J503">
        <v>0.125</v>
      </c>
      <c r="K503" s="141">
        <f t="shared" si="23"/>
        <v>62.875</v>
      </c>
      <c r="M503" s="51">
        <v>503</v>
      </c>
      <c r="N503">
        <v>899</v>
      </c>
    </row>
    <row r="504" spans="1:14">
      <c r="A504" s="51">
        <v>504</v>
      </c>
      <c r="B504" s="51">
        <v>4.4999999999999998E-2</v>
      </c>
      <c r="C504" s="141">
        <f t="shared" si="21"/>
        <v>22.68</v>
      </c>
      <c r="E504" s="51">
        <v>504</v>
      </c>
      <c r="F504">
        <v>7.0000000000000007E-2</v>
      </c>
      <c r="G504" s="141">
        <f t="shared" si="22"/>
        <v>35.28</v>
      </c>
      <c r="I504" s="51">
        <v>504</v>
      </c>
      <c r="J504">
        <v>0.125</v>
      </c>
      <c r="K504" s="141">
        <f t="shared" si="23"/>
        <v>63</v>
      </c>
      <c r="M504" s="51">
        <v>504</v>
      </c>
      <c r="N504">
        <v>899</v>
      </c>
    </row>
    <row r="505" spans="1:14">
      <c r="A505" s="51">
        <v>505</v>
      </c>
      <c r="B505" s="51">
        <v>4.4999999999999998E-2</v>
      </c>
      <c r="C505" s="141">
        <f t="shared" si="21"/>
        <v>22.724999999999998</v>
      </c>
      <c r="E505" s="51">
        <v>505</v>
      </c>
      <c r="F505">
        <v>7.0000000000000007E-2</v>
      </c>
      <c r="G505" s="141">
        <f t="shared" si="22"/>
        <v>35.35</v>
      </c>
      <c r="I505" s="51">
        <v>505</v>
      </c>
      <c r="J505">
        <v>0.125</v>
      </c>
      <c r="K505" s="141">
        <f t="shared" si="23"/>
        <v>63.125</v>
      </c>
      <c r="M505" s="51">
        <v>505</v>
      </c>
      <c r="N505">
        <v>899</v>
      </c>
    </row>
    <row r="506" spans="1:14">
      <c r="A506" s="51">
        <v>506</v>
      </c>
      <c r="B506" s="51">
        <v>4.4999999999999998E-2</v>
      </c>
      <c r="C506" s="141">
        <f t="shared" si="21"/>
        <v>22.77</v>
      </c>
      <c r="E506" s="51">
        <v>506</v>
      </c>
      <c r="F506">
        <v>7.0000000000000007E-2</v>
      </c>
      <c r="G506" s="141">
        <f t="shared" si="22"/>
        <v>35.42</v>
      </c>
      <c r="I506" s="51">
        <v>506</v>
      </c>
      <c r="J506">
        <v>0.125</v>
      </c>
      <c r="K506" s="141">
        <f t="shared" si="23"/>
        <v>63.25</v>
      </c>
      <c r="M506" s="51">
        <v>506</v>
      </c>
      <c r="N506">
        <v>899</v>
      </c>
    </row>
    <row r="507" spans="1:14">
      <c r="A507" s="51">
        <v>507</v>
      </c>
      <c r="B507" s="51">
        <v>4.4999999999999998E-2</v>
      </c>
      <c r="C507" s="141">
        <f t="shared" si="21"/>
        <v>22.814999999999998</v>
      </c>
      <c r="E507" s="51">
        <v>507</v>
      </c>
      <c r="F507">
        <v>7.0000000000000007E-2</v>
      </c>
      <c r="G507" s="141">
        <f t="shared" si="22"/>
        <v>35.49</v>
      </c>
      <c r="I507" s="51">
        <v>507</v>
      </c>
      <c r="J507">
        <v>0.125</v>
      </c>
      <c r="K507" s="141">
        <f t="shared" si="23"/>
        <v>63.375</v>
      </c>
      <c r="M507" s="51">
        <v>507</v>
      </c>
      <c r="N507">
        <v>899</v>
      </c>
    </row>
    <row r="508" spans="1:14">
      <c r="A508" s="51">
        <v>508</v>
      </c>
      <c r="B508" s="51">
        <v>4.4999999999999998E-2</v>
      </c>
      <c r="C508" s="141">
        <f t="shared" si="21"/>
        <v>22.86</v>
      </c>
      <c r="E508" s="51">
        <v>508</v>
      </c>
      <c r="F508">
        <v>7.0000000000000007E-2</v>
      </c>
      <c r="G508" s="141">
        <f t="shared" si="22"/>
        <v>35.56</v>
      </c>
      <c r="I508" s="51">
        <v>508</v>
      </c>
      <c r="J508">
        <v>0.125</v>
      </c>
      <c r="K508" s="141">
        <f t="shared" si="23"/>
        <v>63.5</v>
      </c>
      <c r="M508" s="51">
        <v>508</v>
      </c>
      <c r="N508">
        <v>899</v>
      </c>
    </row>
    <row r="509" spans="1:14">
      <c r="A509" s="51">
        <v>509</v>
      </c>
      <c r="B509" s="51">
        <v>4.4999999999999998E-2</v>
      </c>
      <c r="C509" s="141">
        <f t="shared" si="21"/>
        <v>22.904999999999998</v>
      </c>
      <c r="E509" s="51">
        <v>509</v>
      </c>
      <c r="F509">
        <v>7.0000000000000007E-2</v>
      </c>
      <c r="G509" s="141">
        <f t="shared" si="22"/>
        <v>35.630000000000003</v>
      </c>
      <c r="I509" s="51">
        <v>509</v>
      </c>
      <c r="J509">
        <v>0.125</v>
      </c>
      <c r="K509" s="141">
        <f t="shared" si="23"/>
        <v>63.625</v>
      </c>
      <c r="M509" s="51">
        <v>509</v>
      </c>
      <c r="N509">
        <v>899</v>
      </c>
    </row>
    <row r="510" spans="1:14">
      <c r="A510" s="51">
        <v>510</v>
      </c>
      <c r="B510" s="51">
        <v>4.4999999999999998E-2</v>
      </c>
      <c r="C510" s="141">
        <f t="shared" si="21"/>
        <v>22.95</v>
      </c>
      <c r="E510" s="51">
        <v>510</v>
      </c>
      <c r="F510">
        <v>7.0000000000000007E-2</v>
      </c>
      <c r="G510" s="141">
        <f t="shared" si="22"/>
        <v>35.700000000000003</v>
      </c>
      <c r="I510" s="51">
        <v>510</v>
      </c>
      <c r="J510">
        <v>0.125</v>
      </c>
      <c r="K510" s="141">
        <f t="shared" si="23"/>
        <v>63.75</v>
      </c>
      <c r="M510" s="51">
        <v>510</v>
      </c>
      <c r="N510">
        <v>899</v>
      </c>
    </row>
    <row r="511" spans="1:14">
      <c r="A511" s="51">
        <v>511</v>
      </c>
      <c r="B511" s="51">
        <v>4.4999999999999998E-2</v>
      </c>
      <c r="C511" s="141">
        <f t="shared" si="21"/>
        <v>22.994999999999997</v>
      </c>
      <c r="E511" s="51">
        <v>511</v>
      </c>
      <c r="F511">
        <v>7.0000000000000007E-2</v>
      </c>
      <c r="G511" s="141">
        <f t="shared" si="22"/>
        <v>35.770000000000003</v>
      </c>
      <c r="I511" s="51">
        <v>511</v>
      </c>
      <c r="J511">
        <v>0.125</v>
      </c>
      <c r="K511" s="141">
        <f t="shared" si="23"/>
        <v>63.875</v>
      </c>
      <c r="M511" s="51">
        <v>511</v>
      </c>
      <c r="N511">
        <v>899</v>
      </c>
    </row>
    <row r="512" spans="1:14">
      <c r="A512" s="51">
        <v>512</v>
      </c>
      <c r="B512" s="51">
        <v>4.4999999999999998E-2</v>
      </c>
      <c r="C512" s="141">
        <f t="shared" si="21"/>
        <v>23.04</v>
      </c>
      <c r="E512" s="51">
        <v>512</v>
      </c>
      <c r="F512">
        <v>7.0000000000000007E-2</v>
      </c>
      <c r="G512" s="141">
        <f t="shared" si="22"/>
        <v>35.840000000000003</v>
      </c>
      <c r="I512" s="51">
        <v>512</v>
      </c>
      <c r="J512">
        <v>0.125</v>
      </c>
      <c r="K512" s="141">
        <f t="shared" si="23"/>
        <v>64</v>
      </c>
      <c r="M512" s="51">
        <v>512</v>
      </c>
      <c r="N512">
        <v>899</v>
      </c>
    </row>
    <row r="513" spans="1:14">
      <c r="A513" s="51">
        <v>513</v>
      </c>
      <c r="B513" s="51">
        <v>4.4999999999999998E-2</v>
      </c>
      <c r="C513" s="141">
        <f t="shared" si="21"/>
        <v>23.085000000000001</v>
      </c>
      <c r="E513" s="51">
        <v>513</v>
      </c>
      <c r="F513">
        <v>7.0000000000000007E-2</v>
      </c>
      <c r="G513" s="141">
        <f t="shared" si="22"/>
        <v>35.910000000000004</v>
      </c>
      <c r="I513" s="51">
        <v>513</v>
      </c>
      <c r="J513">
        <v>0.125</v>
      </c>
      <c r="K513" s="141">
        <f t="shared" si="23"/>
        <v>64.125</v>
      </c>
      <c r="M513" s="51">
        <v>513</v>
      </c>
      <c r="N513">
        <v>899</v>
      </c>
    </row>
    <row r="514" spans="1:14">
      <c r="A514" s="51">
        <v>514</v>
      </c>
      <c r="B514" s="51">
        <v>4.4999999999999998E-2</v>
      </c>
      <c r="C514" s="141">
        <f t="shared" ref="C514:C577" si="24">MAX(A514*B514, 8.99)</f>
        <v>23.13</v>
      </c>
      <c r="E514" s="51">
        <v>514</v>
      </c>
      <c r="F514">
        <v>7.0000000000000007E-2</v>
      </c>
      <c r="G514" s="141">
        <f t="shared" ref="G514:G577" si="25">MAX(E514*F514, 9.99)</f>
        <v>35.980000000000004</v>
      </c>
      <c r="I514" s="51">
        <v>514</v>
      </c>
      <c r="J514">
        <v>0.125</v>
      </c>
      <c r="K514" s="141">
        <f t="shared" ref="K514:K577" si="26">MAX(I514*J514, 19.99)</f>
        <v>64.25</v>
      </c>
      <c r="M514" s="51">
        <v>514</v>
      </c>
      <c r="N514">
        <v>899</v>
      </c>
    </row>
    <row r="515" spans="1:14">
      <c r="A515" s="51">
        <v>515</v>
      </c>
      <c r="B515" s="51">
        <v>4.4999999999999998E-2</v>
      </c>
      <c r="C515" s="141">
        <f t="shared" si="24"/>
        <v>23.175000000000001</v>
      </c>
      <c r="E515" s="51">
        <v>515</v>
      </c>
      <c r="F515">
        <v>7.0000000000000007E-2</v>
      </c>
      <c r="G515" s="141">
        <f t="shared" si="25"/>
        <v>36.050000000000004</v>
      </c>
      <c r="I515" s="51">
        <v>515</v>
      </c>
      <c r="J515">
        <v>0.125</v>
      </c>
      <c r="K515" s="141">
        <f t="shared" si="26"/>
        <v>64.375</v>
      </c>
      <c r="M515" s="51">
        <v>515</v>
      </c>
      <c r="N515">
        <v>899</v>
      </c>
    </row>
    <row r="516" spans="1:14">
      <c r="A516" s="51">
        <v>516</v>
      </c>
      <c r="B516" s="51">
        <v>4.4999999999999998E-2</v>
      </c>
      <c r="C516" s="141">
        <f t="shared" si="24"/>
        <v>23.22</v>
      </c>
      <c r="E516" s="51">
        <v>516</v>
      </c>
      <c r="F516">
        <v>7.0000000000000007E-2</v>
      </c>
      <c r="G516" s="141">
        <f t="shared" si="25"/>
        <v>36.120000000000005</v>
      </c>
      <c r="I516" s="51">
        <v>516</v>
      </c>
      <c r="J516">
        <v>0.125</v>
      </c>
      <c r="K516" s="141">
        <f t="shared" si="26"/>
        <v>64.5</v>
      </c>
      <c r="M516" s="51">
        <v>516</v>
      </c>
      <c r="N516">
        <v>899</v>
      </c>
    </row>
    <row r="517" spans="1:14">
      <c r="A517" s="51">
        <v>517</v>
      </c>
      <c r="B517" s="51">
        <v>4.4999999999999998E-2</v>
      </c>
      <c r="C517" s="141">
        <f t="shared" si="24"/>
        <v>23.265000000000001</v>
      </c>
      <c r="E517" s="51">
        <v>517</v>
      </c>
      <c r="F517">
        <v>7.0000000000000007E-2</v>
      </c>
      <c r="G517" s="141">
        <f t="shared" si="25"/>
        <v>36.190000000000005</v>
      </c>
      <c r="I517" s="51">
        <v>517</v>
      </c>
      <c r="J517">
        <v>0.125</v>
      </c>
      <c r="K517" s="141">
        <f t="shared" si="26"/>
        <v>64.625</v>
      </c>
      <c r="M517" s="51">
        <v>517</v>
      </c>
      <c r="N517">
        <v>899</v>
      </c>
    </row>
    <row r="518" spans="1:14">
      <c r="A518" s="51">
        <v>518</v>
      </c>
      <c r="B518" s="51">
        <v>4.4999999999999998E-2</v>
      </c>
      <c r="C518" s="141">
        <f t="shared" si="24"/>
        <v>23.31</v>
      </c>
      <c r="E518" s="51">
        <v>518</v>
      </c>
      <c r="F518">
        <v>7.0000000000000007E-2</v>
      </c>
      <c r="G518" s="141">
        <f t="shared" si="25"/>
        <v>36.260000000000005</v>
      </c>
      <c r="I518" s="51">
        <v>518</v>
      </c>
      <c r="J518">
        <v>0.125</v>
      </c>
      <c r="K518" s="141">
        <f t="shared" si="26"/>
        <v>64.75</v>
      </c>
      <c r="M518" s="51">
        <v>518</v>
      </c>
      <c r="N518">
        <v>899</v>
      </c>
    </row>
    <row r="519" spans="1:14">
      <c r="A519" s="51">
        <v>519</v>
      </c>
      <c r="B519" s="51">
        <v>4.4999999999999998E-2</v>
      </c>
      <c r="C519" s="141">
        <f t="shared" si="24"/>
        <v>23.355</v>
      </c>
      <c r="E519" s="51">
        <v>519</v>
      </c>
      <c r="F519">
        <v>7.0000000000000007E-2</v>
      </c>
      <c r="G519" s="141">
        <f t="shared" si="25"/>
        <v>36.330000000000005</v>
      </c>
      <c r="I519" s="51">
        <v>519</v>
      </c>
      <c r="J519">
        <v>0.125</v>
      </c>
      <c r="K519" s="141">
        <f t="shared" si="26"/>
        <v>64.875</v>
      </c>
      <c r="M519" s="51">
        <v>519</v>
      </c>
      <c r="N519">
        <v>899</v>
      </c>
    </row>
    <row r="520" spans="1:14">
      <c r="A520" s="51">
        <v>520</v>
      </c>
      <c r="B520" s="51">
        <v>4.4999999999999998E-2</v>
      </c>
      <c r="C520" s="141">
        <f t="shared" si="24"/>
        <v>23.4</v>
      </c>
      <c r="E520" s="51">
        <v>520</v>
      </c>
      <c r="F520">
        <v>7.0000000000000007E-2</v>
      </c>
      <c r="G520" s="141">
        <f t="shared" si="25"/>
        <v>36.400000000000006</v>
      </c>
      <c r="I520" s="51">
        <v>520</v>
      </c>
      <c r="J520">
        <v>0.125</v>
      </c>
      <c r="K520" s="141">
        <f t="shared" si="26"/>
        <v>65</v>
      </c>
      <c r="M520" s="51">
        <v>520</v>
      </c>
      <c r="N520">
        <v>899</v>
      </c>
    </row>
    <row r="521" spans="1:14">
      <c r="A521" s="51">
        <v>521</v>
      </c>
      <c r="B521" s="51">
        <v>4.4999999999999998E-2</v>
      </c>
      <c r="C521" s="141">
        <f t="shared" si="24"/>
        <v>23.445</v>
      </c>
      <c r="E521" s="51">
        <v>521</v>
      </c>
      <c r="F521">
        <v>7.0000000000000007E-2</v>
      </c>
      <c r="G521" s="141">
        <f t="shared" si="25"/>
        <v>36.470000000000006</v>
      </c>
      <c r="I521" s="51">
        <v>521</v>
      </c>
      <c r="J521">
        <v>0.125</v>
      </c>
      <c r="K521" s="141">
        <f t="shared" si="26"/>
        <v>65.125</v>
      </c>
      <c r="M521" s="51">
        <v>521</v>
      </c>
      <c r="N521">
        <v>899</v>
      </c>
    </row>
    <row r="522" spans="1:14">
      <c r="A522" s="51">
        <v>522</v>
      </c>
      <c r="B522" s="51">
        <v>4.4999999999999998E-2</v>
      </c>
      <c r="C522" s="141">
        <f t="shared" si="24"/>
        <v>23.49</v>
      </c>
      <c r="E522" s="51">
        <v>522</v>
      </c>
      <c r="F522">
        <v>7.0000000000000007E-2</v>
      </c>
      <c r="G522" s="141">
        <f t="shared" si="25"/>
        <v>36.540000000000006</v>
      </c>
      <c r="I522" s="51">
        <v>522</v>
      </c>
      <c r="J522">
        <v>0.125</v>
      </c>
      <c r="K522" s="141">
        <f t="shared" si="26"/>
        <v>65.25</v>
      </c>
      <c r="M522" s="51">
        <v>522</v>
      </c>
      <c r="N522">
        <v>899</v>
      </c>
    </row>
    <row r="523" spans="1:14">
      <c r="A523" s="51">
        <v>523</v>
      </c>
      <c r="B523" s="51">
        <v>4.4999999999999998E-2</v>
      </c>
      <c r="C523" s="141">
        <f t="shared" si="24"/>
        <v>23.535</v>
      </c>
      <c r="E523" s="51">
        <v>523</v>
      </c>
      <c r="F523">
        <v>7.0000000000000007E-2</v>
      </c>
      <c r="G523" s="141">
        <f t="shared" si="25"/>
        <v>36.610000000000007</v>
      </c>
      <c r="I523" s="51">
        <v>523</v>
      </c>
      <c r="J523">
        <v>0.125</v>
      </c>
      <c r="K523" s="141">
        <f t="shared" si="26"/>
        <v>65.375</v>
      </c>
      <c r="M523" s="51">
        <v>523</v>
      </c>
      <c r="N523">
        <v>899</v>
      </c>
    </row>
    <row r="524" spans="1:14">
      <c r="A524" s="51">
        <v>524</v>
      </c>
      <c r="B524" s="51">
        <v>4.4999999999999998E-2</v>
      </c>
      <c r="C524" s="141">
        <f t="shared" si="24"/>
        <v>23.58</v>
      </c>
      <c r="E524" s="51">
        <v>524</v>
      </c>
      <c r="F524">
        <v>7.0000000000000007E-2</v>
      </c>
      <c r="G524" s="141">
        <f t="shared" si="25"/>
        <v>36.680000000000007</v>
      </c>
      <c r="I524" s="51">
        <v>524</v>
      </c>
      <c r="J524">
        <v>0.125</v>
      </c>
      <c r="K524" s="141">
        <f t="shared" si="26"/>
        <v>65.5</v>
      </c>
      <c r="M524" s="51">
        <v>524</v>
      </c>
      <c r="N524">
        <v>899</v>
      </c>
    </row>
    <row r="525" spans="1:14">
      <c r="A525" s="51">
        <v>525</v>
      </c>
      <c r="B525" s="51">
        <v>4.4999999999999998E-2</v>
      </c>
      <c r="C525" s="141">
        <f t="shared" si="24"/>
        <v>23.625</v>
      </c>
      <c r="E525" s="51">
        <v>525</v>
      </c>
      <c r="F525">
        <v>7.0000000000000007E-2</v>
      </c>
      <c r="G525" s="141">
        <f t="shared" si="25"/>
        <v>36.75</v>
      </c>
      <c r="I525" s="51">
        <v>525</v>
      </c>
      <c r="J525">
        <v>0.125</v>
      </c>
      <c r="K525" s="141">
        <f t="shared" si="26"/>
        <v>65.625</v>
      </c>
      <c r="M525" s="51">
        <v>525</v>
      </c>
      <c r="N525">
        <v>899</v>
      </c>
    </row>
    <row r="526" spans="1:14">
      <c r="A526" s="51">
        <v>526</v>
      </c>
      <c r="B526" s="51">
        <v>4.4999999999999998E-2</v>
      </c>
      <c r="C526" s="141">
        <f t="shared" si="24"/>
        <v>23.669999999999998</v>
      </c>
      <c r="E526" s="51">
        <v>526</v>
      </c>
      <c r="F526">
        <v>7.0000000000000007E-2</v>
      </c>
      <c r="G526" s="141">
        <f t="shared" si="25"/>
        <v>36.82</v>
      </c>
      <c r="I526" s="51">
        <v>526</v>
      </c>
      <c r="J526">
        <v>0.125</v>
      </c>
      <c r="K526" s="141">
        <f t="shared" si="26"/>
        <v>65.75</v>
      </c>
      <c r="M526" s="51">
        <v>526</v>
      </c>
      <c r="N526">
        <v>899</v>
      </c>
    </row>
    <row r="527" spans="1:14">
      <c r="A527" s="51">
        <v>527</v>
      </c>
      <c r="B527" s="51">
        <v>4.4999999999999998E-2</v>
      </c>
      <c r="C527" s="141">
        <f t="shared" si="24"/>
        <v>23.715</v>
      </c>
      <c r="E527" s="51">
        <v>527</v>
      </c>
      <c r="F527">
        <v>7.0000000000000007E-2</v>
      </c>
      <c r="G527" s="141">
        <f t="shared" si="25"/>
        <v>36.89</v>
      </c>
      <c r="I527" s="51">
        <v>527</v>
      </c>
      <c r="J527">
        <v>0.125</v>
      </c>
      <c r="K527" s="141">
        <f t="shared" si="26"/>
        <v>65.875</v>
      </c>
      <c r="M527" s="51">
        <v>527</v>
      </c>
      <c r="N527">
        <v>899</v>
      </c>
    </row>
    <row r="528" spans="1:14">
      <c r="A528" s="51">
        <v>528</v>
      </c>
      <c r="B528" s="51">
        <v>4.4999999999999998E-2</v>
      </c>
      <c r="C528" s="141">
        <f t="shared" si="24"/>
        <v>23.759999999999998</v>
      </c>
      <c r="E528" s="51">
        <v>528</v>
      </c>
      <c r="F528">
        <v>7.0000000000000007E-2</v>
      </c>
      <c r="G528" s="141">
        <f t="shared" si="25"/>
        <v>36.96</v>
      </c>
      <c r="I528" s="51">
        <v>528</v>
      </c>
      <c r="J528">
        <v>0.125</v>
      </c>
      <c r="K528" s="141">
        <f t="shared" si="26"/>
        <v>66</v>
      </c>
      <c r="M528" s="51">
        <v>528</v>
      </c>
      <c r="N528">
        <v>899</v>
      </c>
    </row>
    <row r="529" spans="1:14">
      <c r="A529" s="51">
        <v>529</v>
      </c>
      <c r="B529" s="51">
        <v>4.4999999999999998E-2</v>
      </c>
      <c r="C529" s="141">
        <f t="shared" si="24"/>
        <v>23.805</v>
      </c>
      <c r="E529" s="51">
        <v>529</v>
      </c>
      <c r="F529">
        <v>7.0000000000000007E-2</v>
      </c>
      <c r="G529" s="141">
        <f t="shared" si="25"/>
        <v>37.03</v>
      </c>
      <c r="I529" s="51">
        <v>529</v>
      </c>
      <c r="J529">
        <v>0.125</v>
      </c>
      <c r="K529" s="141">
        <f t="shared" si="26"/>
        <v>66.125</v>
      </c>
      <c r="M529" s="51">
        <v>529</v>
      </c>
      <c r="N529">
        <v>899</v>
      </c>
    </row>
    <row r="530" spans="1:14">
      <c r="A530" s="51">
        <v>530</v>
      </c>
      <c r="B530" s="51">
        <v>4.4999999999999998E-2</v>
      </c>
      <c r="C530" s="141">
        <f t="shared" si="24"/>
        <v>23.849999999999998</v>
      </c>
      <c r="E530" s="51">
        <v>530</v>
      </c>
      <c r="F530">
        <v>7.0000000000000007E-2</v>
      </c>
      <c r="G530" s="141">
        <f t="shared" si="25"/>
        <v>37.1</v>
      </c>
      <c r="I530" s="51">
        <v>530</v>
      </c>
      <c r="J530">
        <v>0.125</v>
      </c>
      <c r="K530" s="141">
        <f t="shared" si="26"/>
        <v>66.25</v>
      </c>
      <c r="M530" s="51">
        <v>530</v>
      </c>
      <c r="N530">
        <v>899</v>
      </c>
    </row>
    <row r="531" spans="1:14">
      <c r="A531" s="51">
        <v>531</v>
      </c>
      <c r="B531" s="51">
        <v>4.4999999999999998E-2</v>
      </c>
      <c r="C531" s="141">
        <f t="shared" si="24"/>
        <v>23.895</v>
      </c>
      <c r="E531" s="51">
        <v>531</v>
      </c>
      <c r="F531">
        <v>7.0000000000000007E-2</v>
      </c>
      <c r="G531" s="141">
        <f t="shared" si="25"/>
        <v>37.17</v>
      </c>
      <c r="I531" s="51">
        <v>531</v>
      </c>
      <c r="J531">
        <v>0.125</v>
      </c>
      <c r="K531" s="141">
        <f t="shared" si="26"/>
        <v>66.375</v>
      </c>
      <c r="M531" s="51">
        <v>531</v>
      </c>
      <c r="N531">
        <v>899</v>
      </c>
    </row>
    <row r="532" spans="1:14">
      <c r="A532" s="51">
        <v>532</v>
      </c>
      <c r="B532" s="51">
        <v>4.4999999999999998E-2</v>
      </c>
      <c r="C532" s="141">
        <f t="shared" si="24"/>
        <v>23.939999999999998</v>
      </c>
      <c r="E532" s="51">
        <v>532</v>
      </c>
      <c r="F532">
        <v>7.0000000000000007E-2</v>
      </c>
      <c r="G532" s="141">
        <f t="shared" si="25"/>
        <v>37.24</v>
      </c>
      <c r="I532" s="51">
        <v>532</v>
      </c>
      <c r="J532">
        <v>0.125</v>
      </c>
      <c r="K532" s="141">
        <f t="shared" si="26"/>
        <v>66.5</v>
      </c>
      <c r="M532" s="51">
        <v>532</v>
      </c>
      <c r="N532">
        <v>899</v>
      </c>
    </row>
    <row r="533" spans="1:14">
      <c r="A533" s="51">
        <v>533</v>
      </c>
      <c r="B533" s="51">
        <v>4.4999999999999998E-2</v>
      </c>
      <c r="C533" s="141">
        <f t="shared" si="24"/>
        <v>23.984999999999999</v>
      </c>
      <c r="E533" s="51">
        <v>533</v>
      </c>
      <c r="F533">
        <v>7.0000000000000007E-2</v>
      </c>
      <c r="G533" s="141">
        <f t="shared" si="25"/>
        <v>37.31</v>
      </c>
      <c r="I533" s="51">
        <v>533</v>
      </c>
      <c r="J533">
        <v>0.125</v>
      </c>
      <c r="K533" s="141">
        <f t="shared" si="26"/>
        <v>66.625</v>
      </c>
      <c r="M533" s="51">
        <v>533</v>
      </c>
      <c r="N533">
        <v>899</v>
      </c>
    </row>
    <row r="534" spans="1:14">
      <c r="A534" s="51">
        <v>534</v>
      </c>
      <c r="B534" s="51">
        <v>4.4999999999999998E-2</v>
      </c>
      <c r="C534" s="141">
        <f t="shared" si="24"/>
        <v>24.029999999999998</v>
      </c>
      <c r="E534" s="51">
        <v>534</v>
      </c>
      <c r="F534">
        <v>7.0000000000000007E-2</v>
      </c>
      <c r="G534" s="141">
        <f t="shared" si="25"/>
        <v>37.380000000000003</v>
      </c>
      <c r="I534" s="51">
        <v>534</v>
      </c>
      <c r="J534">
        <v>0.125</v>
      </c>
      <c r="K534" s="141">
        <f t="shared" si="26"/>
        <v>66.75</v>
      </c>
      <c r="M534" s="51">
        <v>534</v>
      </c>
      <c r="N534">
        <v>899</v>
      </c>
    </row>
    <row r="535" spans="1:14">
      <c r="A535" s="51">
        <v>535</v>
      </c>
      <c r="B535" s="51">
        <v>4.4999999999999998E-2</v>
      </c>
      <c r="C535" s="141">
        <f t="shared" si="24"/>
        <v>24.074999999999999</v>
      </c>
      <c r="E535" s="51">
        <v>535</v>
      </c>
      <c r="F535">
        <v>7.0000000000000007E-2</v>
      </c>
      <c r="G535" s="141">
        <f t="shared" si="25"/>
        <v>37.450000000000003</v>
      </c>
      <c r="I535" s="51">
        <v>535</v>
      </c>
      <c r="J535">
        <v>0.125</v>
      </c>
      <c r="K535" s="141">
        <f t="shared" si="26"/>
        <v>66.875</v>
      </c>
      <c r="M535" s="51">
        <v>535</v>
      </c>
      <c r="N535">
        <v>899</v>
      </c>
    </row>
    <row r="536" spans="1:14">
      <c r="A536" s="51">
        <v>536</v>
      </c>
      <c r="B536" s="51">
        <v>4.4999999999999998E-2</v>
      </c>
      <c r="C536" s="141">
        <f t="shared" si="24"/>
        <v>24.119999999999997</v>
      </c>
      <c r="E536" s="51">
        <v>536</v>
      </c>
      <c r="F536">
        <v>7.0000000000000007E-2</v>
      </c>
      <c r="G536" s="141">
        <f t="shared" si="25"/>
        <v>37.520000000000003</v>
      </c>
      <c r="I536" s="51">
        <v>536</v>
      </c>
      <c r="J536">
        <v>0.125</v>
      </c>
      <c r="K536" s="141">
        <f t="shared" si="26"/>
        <v>67</v>
      </c>
      <c r="M536" s="51">
        <v>536</v>
      </c>
      <c r="N536">
        <v>899</v>
      </c>
    </row>
    <row r="537" spans="1:14">
      <c r="A537" s="51">
        <v>537</v>
      </c>
      <c r="B537" s="51">
        <v>4.4999999999999998E-2</v>
      </c>
      <c r="C537" s="141">
        <f t="shared" si="24"/>
        <v>24.164999999999999</v>
      </c>
      <c r="E537" s="51">
        <v>537</v>
      </c>
      <c r="F537">
        <v>7.0000000000000007E-2</v>
      </c>
      <c r="G537" s="141">
        <f t="shared" si="25"/>
        <v>37.590000000000003</v>
      </c>
      <c r="I537" s="51">
        <v>537</v>
      </c>
      <c r="J537">
        <v>0.125</v>
      </c>
      <c r="K537" s="141">
        <f t="shared" si="26"/>
        <v>67.125</v>
      </c>
      <c r="M537" s="51">
        <v>537</v>
      </c>
      <c r="N537">
        <v>899</v>
      </c>
    </row>
    <row r="538" spans="1:14">
      <c r="A538" s="51">
        <v>538</v>
      </c>
      <c r="B538" s="51">
        <v>4.4999999999999998E-2</v>
      </c>
      <c r="C538" s="141">
        <f t="shared" si="24"/>
        <v>24.21</v>
      </c>
      <c r="E538" s="51">
        <v>538</v>
      </c>
      <c r="F538">
        <v>7.0000000000000007E-2</v>
      </c>
      <c r="G538" s="141">
        <f t="shared" si="25"/>
        <v>37.660000000000004</v>
      </c>
      <c r="I538" s="51">
        <v>538</v>
      </c>
      <c r="J538">
        <v>0.125</v>
      </c>
      <c r="K538" s="141">
        <f t="shared" si="26"/>
        <v>67.25</v>
      </c>
      <c r="M538" s="51">
        <v>538</v>
      </c>
      <c r="N538">
        <v>899</v>
      </c>
    </row>
    <row r="539" spans="1:14">
      <c r="A539" s="51">
        <v>539</v>
      </c>
      <c r="B539" s="51">
        <v>4.4999999999999998E-2</v>
      </c>
      <c r="C539" s="141">
        <f t="shared" si="24"/>
        <v>24.254999999999999</v>
      </c>
      <c r="E539" s="51">
        <v>539</v>
      </c>
      <c r="F539">
        <v>7.0000000000000007E-2</v>
      </c>
      <c r="G539" s="141">
        <f t="shared" si="25"/>
        <v>37.730000000000004</v>
      </c>
      <c r="I539" s="51">
        <v>539</v>
      </c>
      <c r="J539">
        <v>0.125</v>
      </c>
      <c r="K539" s="141">
        <f t="shared" si="26"/>
        <v>67.375</v>
      </c>
      <c r="M539" s="51">
        <v>539</v>
      </c>
      <c r="N539">
        <v>899</v>
      </c>
    </row>
    <row r="540" spans="1:14">
      <c r="A540" s="51">
        <v>540</v>
      </c>
      <c r="B540" s="51">
        <v>4.4999999999999998E-2</v>
      </c>
      <c r="C540" s="141">
        <f t="shared" si="24"/>
        <v>24.3</v>
      </c>
      <c r="E540" s="51">
        <v>540</v>
      </c>
      <c r="F540">
        <v>7.0000000000000007E-2</v>
      </c>
      <c r="G540" s="141">
        <f t="shared" si="25"/>
        <v>37.800000000000004</v>
      </c>
      <c r="I540" s="51">
        <v>540</v>
      </c>
      <c r="J540">
        <v>0.125</v>
      </c>
      <c r="K540" s="141">
        <f t="shared" si="26"/>
        <v>67.5</v>
      </c>
      <c r="M540" s="51">
        <v>540</v>
      </c>
      <c r="N540">
        <v>899</v>
      </c>
    </row>
    <row r="541" spans="1:14">
      <c r="A541" s="51">
        <v>541</v>
      </c>
      <c r="B541" s="51">
        <v>4.4999999999999998E-2</v>
      </c>
      <c r="C541" s="141">
        <f t="shared" si="24"/>
        <v>24.344999999999999</v>
      </c>
      <c r="E541" s="51">
        <v>541</v>
      </c>
      <c r="F541">
        <v>7.0000000000000007E-2</v>
      </c>
      <c r="G541" s="141">
        <f t="shared" si="25"/>
        <v>37.870000000000005</v>
      </c>
      <c r="I541" s="51">
        <v>541</v>
      </c>
      <c r="J541">
        <v>0.125</v>
      </c>
      <c r="K541" s="141">
        <f t="shared" si="26"/>
        <v>67.625</v>
      </c>
      <c r="M541" s="51">
        <v>541</v>
      </c>
      <c r="N541">
        <v>899</v>
      </c>
    </row>
    <row r="542" spans="1:14">
      <c r="A542" s="51">
        <v>542</v>
      </c>
      <c r="B542" s="51">
        <v>4.4999999999999998E-2</v>
      </c>
      <c r="C542" s="141">
        <f t="shared" si="24"/>
        <v>24.39</v>
      </c>
      <c r="E542" s="51">
        <v>542</v>
      </c>
      <c r="F542">
        <v>7.0000000000000007E-2</v>
      </c>
      <c r="G542" s="141">
        <f t="shared" si="25"/>
        <v>37.940000000000005</v>
      </c>
      <c r="I542" s="51">
        <v>542</v>
      </c>
      <c r="J542">
        <v>0.125</v>
      </c>
      <c r="K542" s="141">
        <f t="shared" si="26"/>
        <v>67.75</v>
      </c>
      <c r="M542" s="51">
        <v>542</v>
      </c>
      <c r="N542">
        <v>899</v>
      </c>
    </row>
    <row r="543" spans="1:14">
      <c r="A543" s="51">
        <v>543</v>
      </c>
      <c r="B543" s="51">
        <v>4.4999999999999998E-2</v>
      </c>
      <c r="C543" s="141">
        <f t="shared" si="24"/>
        <v>24.434999999999999</v>
      </c>
      <c r="E543" s="51">
        <v>543</v>
      </c>
      <c r="F543">
        <v>7.0000000000000007E-2</v>
      </c>
      <c r="G543" s="141">
        <f t="shared" si="25"/>
        <v>38.010000000000005</v>
      </c>
      <c r="I543" s="51">
        <v>543</v>
      </c>
      <c r="J543">
        <v>0.125</v>
      </c>
      <c r="K543" s="141">
        <f t="shared" si="26"/>
        <v>67.875</v>
      </c>
      <c r="M543" s="51">
        <v>543</v>
      </c>
      <c r="N543">
        <v>899</v>
      </c>
    </row>
    <row r="544" spans="1:14">
      <c r="A544" s="51">
        <v>544</v>
      </c>
      <c r="B544" s="51">
        <v>4.4999999999999998E-2</v>
      </c>
      <c r="C544" s="141">
        <f t="shared" si="24"/>
        <v>24.48</v>
      </c>
      <c r="E544" s="51">
        <v>544</v>
      </c>
      <c r="F544">
        <v>7.0000000000000007E-2</v>
      </c>
      <c r="G544" s="141">
        <f t="shared" si="25"/>
        <v>38.080000000000005</v>
      </c>
      <c r="I544" s="51">
        <v>544</v>
      </c>
      <c r="J544">
        <v>0.125</v>
      </c>
      <c r="K544" s="141">
        <f t="shared" si="26"/>
        <v>68</v>
      </c>
      <c r="M544" s="51">
        <v>544</v>
      </c>
      <c r="N544">
        <v>899</v>
      </c>
    </row>
    <row r="545" spans="1:14">
      <c r="A545" s="51">
        <v>545</v>
      </c>
      <c r="B545" s="51">
        <v>4.4999999999999998E-2</v>
      </c>
      <c r="C545" s="141">
        <f t="shared" si="24"/>
        <v>24.524999999999999</v>
      </c>
      <c r="E545" s="51">
        <v>545</v>
      </c>
      <c r="F545">
        <v>7.0000000000000007E-2</v>
      </c>
      <c r="G545" s="141">
        <f t="shared" si="25"/>
        <v>38.150000000000006</v>
      </c>
      <c r="I545" s="51">
        <v>545</v>
      </c>
      <c r="J545">
        <v>0.125</v>
      </c>
      <c r="K545" s="141">
        <f t="shared" si="26"/>
        <v>68.125</v>
      </c>
      <c r="M545" s="51">
        <v>545</v>
      </c>
      <c r="N545">
        <v>899</v>
      </c>
    </row>
    <row r="546" spans="1:14">
      <c r="A546" s="51">
        <v>546</v>
      </c>
      <c r="B546" s="51">
        <v>4.4999999999999998E-2</v>
      </c>
      <c r="C546" s="141">
        <f t="shared" si="24"/>
        <v>24.57</v>
      </c>
      <c r="E546" s="51">
        <v>546</v>
      </c>
      <c r="F546">
        <v>7.0000000000000007E-2</v>
      </c>
      <c r="G546" s="141">
        <f t="shared" si="25"/>
        <v>38.220000000000006</v>
      </c>
      <c r="I546" s="51">
        <v>546</v>
      </c>
      <c r="J546">
        <v>0.125</v>
      </c>
      <c r="K546" s="141">
        <f t="shared" si="26"/>
        <v>68.25</v>
      </c>
      <c r="M546" s="51">
        <v>546</v>
      </c>
      <c r="N546">
        <v>899</v>
      </c>
    </row>
    <row r="547" spans="1:14">
      <c r="A547" s="51">
        <v>547</v>
      </c>
      <c r="B547" s="51">
        <v>4.4999999999999998E-2</v>
      </c>
      <c r="C547" s="141">
        <f t="shared" si="24"/>
        <v>24.614999999999998</v>
      </c>
      <c r="E547" s="51">
        <v>547</v>
      </c>
      <c r="F547">
        <v>7.0000000000000007E-2</v>
      </c>
      <c r="G547" s="141">
        <f t="shared" si="25"/>
        <v>38.290000000000006</v>
      </c>
      <c r="I547" s="51">
        <v>547</v>
      </c>
      <c r="J547">
        <v>0.125</v>
      </c>
      <c r="K547" s="141">
        <f t="shared" si="26"/>
        <v>68.375</v>
      </c>
      <c r="M547" s="51">
        <v>547</v>
      </c>
      <c r="N547">
        <v>899</v>
      </c>
    </row>
    <row r="548" spans="1:14">
      <c r="A548" s="51">
        <v>548</v>
      </c>
      <c r="B548" s="51">
        <v>4.4999999999999998E-2</v>
      </c>
      <c r="C548" s="141">
        <f t="shared" si="24"/>
        <v>24.66</v>
      </c>
      <c r="E548" s="51">
        <v>548</v>
      </c>
      <c r="F548">
        <v>7.0000000000000007E-2</v>
      </c>
      <c r="G548" s="141">
        <f t="shared" si="25"/>
        <v>38.360000000000007</v>
      </c>
      <c r="I548" s="51">
        <v>548</v>
      </c>
      <c r="J548">
        <v>0.125</v>
      </c>
      <c r="K548" s="141">
        <f t="shared" si="26"/>
        <v>68.5</v>
      </c>
      <c r="M548" s="51">
        <v>548</v>
      </c>
      <c r="N548">
        <v>899</v>
      </c>
    </row>
    <row r="549" spans="1:14">
      <c r="A549" s="51">
        <v>549</v>
      </c>
      <c r="B549" s="51">
        <v>4.4999999999999998E-2</v>
      </c>
      <c r="C549" s="141">
        <f t="shared" si="24"/>
        <v>24.704999999999998</v>
      </c>
      <c r="E549" s="51">
        <v>549</v>
      </c>
      <c r="F549">
        <v>7.0000000000000007E-2</v>
      </c>
      <c r="G549" s="141">
        <f t="shared" si="25"/>
        <v>38.430000000000007</v>
      </c>
      <c r="I549" s="51">
        <v>549</v>
      </c>
      <c r="J549">
        <v>0.125</v>
      </c>
      <c r="K549" s="141">
        <f t="shared" si="26"/>
        <v>68.625</v>
      </c>
      <c r="M549" s="51">
        <v>549</v>
      </c>
      <c r="N549">
        <v>899</v>
      </c>
    </row>
    <row r="550" spans="1:14">
      <c r="A550" s="51">
        <v>550</v>
      </c>
      <c r="B550" s="51">
        <v>4.4999999999999998E-2</v>
      </c>
      <c r="C550" s="141">
        <f t="shared" si="24"/>
        <v>24.75</v>
      </c>
      <c r="E550" s="51">
        <v>550</v>
      </c>
      <c r="F550">
        <v>7.0000000000000007E-2</v>
      </c>
      <c r="G550" s="141">
        <f t="shared" si="25"/>
        <v>38.500000000000007</v>
      </c>
      <c r="I550" s="51">
        <v>550</v>
      </c>
      <c r="J550">
        <v>0.125</v>
      </c>
      <c r="K550" s="141">
        <f t="shared" si="26"/>
        <v>68.75</v>
      </c>
      <c r="M550" s="51">
        <v>550</v>
      </c>
      <c r="N550">
        <v>899</v>
      </c>
    </row>
    <row r="551" spans="1:14">
      <c r="A551" s="51">
        <v>551</v>
      </c>
      <c r="B551" s="51">
        <v>4.4999999999999998E-2</v>
      </c>
      <c r="C551" s="141">
        <f t="shared" si="24"/>
        <v>24.794999999999998</v>
      </c>
      <c r="E551" s="51">
        <v>551</v>
      </c>
      <c r="F551">
        <v>7.0000000000000007E-2</v>
      </c>
      <c r="G551" s="141">
        <f t="shared" si="25"/>
        <v>38.57</v>
      </c>
      <c r="I551" s="51">
        <v>551</v>
      </c>
      <c r="J551">
        <v>0.125</v>
      </c>
      <c r="K551" s="141">
        <f t="shared" si="26"/>
        <v>68.875</v>
      </c>
      <c r="M551" s="51">
        <v>551</v>
      </c>
      <c r="N551">
        <v>899</v>
      </c>
    </row>
    <row r="552" spans="1:14">
      <c r="A552" s="51">
        <v>552</v>
      </c>
      <c r="B552" s="51">
        <v>4.4999999999999998E-2</v>
      </c>
      <c r="C552" s="141">
        <f t="shared" si="24"/>
        <v>24.84</v>
      </c>
      <c r="E552" s="51">
        <v>552</v>
      </c>
      <c r="F552">
        <v>7.0000000000000007E-2</v>
      </c>
      <c r="G552" s="141">
        <f t="shared" si="25"/>
        <v>38.64</v>
      </c>
      <c r="I552" s="51">
        <v>552</v>
      </c>
      <c r="J552">
        <v>0.125</v>
      </c>
      <c r="K552" s="141">
        <f t="shared" si="26"/>
        <v>69</v>
      </c>
      <c r="M552" s="51">
        <v>552</v>
      </c>
      <c r="N552">
        <v>899</v>
      </c>
    </row>
    <row r="553" spans="1:14">
      <c r="A553" s="51">
        <v>553</v>
      </c>
      <c r="B553" s="51">
        <v>4.4999999999999998E-2</v>
      </c>
      <c r="C553" s="141">
        <f t="shared" si="24"/>
        <v>24.884999999999998</v>
      </c>
      <c r="E553" s="51">
        <v>553</v>
      </c>
      <c r="F553">
        <v>7.0000000000000007E-2</v>
      </c>
      <c r="G553" s="141">
        <f t="shared" si="25"/>
        <v>38.71</v>
      </c>
      <c r="I553" s="51">
        <v>553</v>
      </c>
      <c r="J553">
        <v>0.125</v>
      </c>
      <c r="K553" s="141">
        <f t="shared" si="26"/>
        <v>69.125</v>
      </c>
      <c r="M553" s="51">
        <v>553</v>
      </c>
      <c r="N553">
        <v>899</v>
      </c>
    </row>
    <row r="554" spans="1:14">
      <c r="A554" s="51">
        <v>554</v>
      </c>
      <c r="B554" s="51">
        <v>4.4999999999999998E-2</v>
      </c>
      <c r="C554" s="141">
        <f t="shared" si="24"/>
        <v>24.93</v>
      </c>
      <c r="E554" s="51">
        <v>554</v>
      </c>
      <c r="F554">
        <v>7.0000000000000007E-2</v>
      </c>
      <c r="G554" s="141">
        <f t="shared" si="25"/>
        <v>38.78</v>
      </c>
      <c r="I554" s="51">
        <v>554</v>
      </c>
      <c r="J554">
        <v>0.125</v>
      </c>
      <c r="K554" s="141">
        <f t="shared" si="26"/>
        <v>69.25</v>
      </c>
      <c r="M554" s="51">
        <v>554</v>
      </c>
      <c r="N554">
        <v>899</v>
      </c>
    </row>
    <row r="555" spans="1:14">
      <c r="A555" s="51">
        <v>555</v>
      </c>
      <c r="B555" s="51">
        <v>4.4999999999999998E-2</v>
      </c>
      <c r="C555" s="141">
        <f t="shared" si="24"/>
        <v>24.974999999999998</v>
      </c>
      <c r="E555" s="51">
        <v>555</v>
      </c>
      <c r="F555">
        <v>7.0000000000000007E-2</v>
      </c>
      <c r="G555" s="141">
        <f t="shared" si="25"/>
        <v>38.85</v>
      </c>
      <c r="I555" s="51">
        <v>555</v>
      </c>
      <c r="J555">
        <v>0.125</v>
      </c>
      <c r="K555" s="141">
        <f t="shared" si="26"/>
        <v>69.375</v>
      </c>
      <c r="M555" s="51">
        <v>555</v>
      </c>
      <c r="N555">
        <v>899</v>
      </c>
    </row>
    <row r="556" spans="1:14">
      <c r="A556" s="51">
        <v>556</v>
      </c>
      <c r="B556" s="51">
        <v>4.4999999999999998E-2</v>
      </c>
      <c r="C556" s="141">
        <f t="shared" si="24"/>
        <v>25.02</v>
      </c>
      <c r="E556" s="51">
        <v>556</v>
      </c>
      <c r="F556">
        <v>7.0000000000000007E-2</v>
      </c>
      <c r="G556" s="141">
        <f t="shared" si="25"/>
        <v>38.92</v>
      </c>
      <c r="I556" s="51">
        <v>556</v>
      </c>
      <c r="J556">
        <v>0.125</v>
      </c>
      <c r="K556" s="141">
        <f t="shared" si="26"/>
        <v>69.5</v>
      </c>
      <c r="M556" s="51">
        <v>556</v>
      </c>
      <c r="N556">
        <v>899</v>
      </c>
    </row>
    <row r="557" spans="1:14">
      <c r="A557" s="51">
        <v>557</v>
      </c>
      <c r="B557" s="51">
        <v>4.4999999999999998E-2</v>
      </c>
      <c r="C557" s="141">
        <f t="shared" si="24"/>
        <v>25.064999999999998</v>
      </c>
      <c r="E557" s="51">
        <v>557</v>
      </c>
      <c r="F557">
        <v>7.0000000000000007E-2</v>
      </c>
      <c r="G557" s="141">
        <f t="shared" si="25"/>
        <v>38.99</v>
      </c>
      <c r="I557" s="51">
        <v>557</v>
      </c>
      <c r="J557">
        <v>0.125</v>
      </c>
      <c r="K557" s="141">
        <f t="shared" si="26"/>
        <v>69.625</v>
      </c>
      <c r="M557" s="51">
        <v>557</v>
      </c>
      <c r="N557">
        <v>899</v>
      </c>
    </row>
    <row r="558" spans="1:14">
      <c r="A558" s="51">
        <v>558</v>
      </c>
      <c r="B558" s="51">
        <v>4.4999999999999998E-2</v>
      </c>
      <c r="C558" s="141">
        <f t="shared" si="24"/>
        <v>25.11</v>
      </c>
      <c r="E558" s="51">
        <v>558</v>
      </c>
      <c r="F558">
        <v>7.0000000000000007E-2</v>
      </c>
      <c r="G558" s="141">
        <f t="shared" si="25"/>
        <v>39.06</v>
      </c>
      <c r="I558" s="51">
        <v>558</v>
      </c>
      <c r="J558">
        <v>0.125</v>
      </c>
      <c r="K558" s="141">
        <f t="shared" si="26"/>
        <v>69.75</v>
      </c>
      <c r="M558" s="51">
        <v>558</v>
      </c>
      <c r="N558">
        <v>899</v>
      </c>
    </row>
    <row r="559" spans="1:14">
      <c r="A559" s="51">
        <v>559</v>
      </c>
      <c r="B559" s="51">
        <v>4.4999999999999998E-2</v>
      </c>
      <c r="C559" s="141">
        <f t="shared" si="24"/>
        <v>25.154999999999998</v>
      </c>
      <c r="E559" s="51">
        <v>559</v>
      </c>
      <c r="F559">
        <v>7.0000000000000007E-2</v>
      </c>
      <c r="G559" s="141">
        <f t="shared" si="25"/>
        <v>39.130000000000003</v>
      </c>
      <c r="I559" s="51">
        <v>559</v>
      </c>
      <c r="J559">
        <v>0.125</v>
      </c>
      <c r="K559" s="141">
        <f t="shared" si="26"/>
        <v>69.875</v>
      </c>
      <c r="M559" s="51">
        <v>559</v>
      </c>
      <c r="N559">
        <v>899</v>
      </c>
    </row>
    <row r="560" spans="1:14">
      <c r="A560" s="51">
        <v>560</v>
      </c>
      <c r="B560" s="51">
        <v>4.4999999999999998E-2</v>
      </c>
      <c r="C560" s="141">
        <f t="shared" si="24"/>
        <v>25.2</v>
      </c>
      <c r="E560" s="51">
        <v>560</v>
      </c>
      <c r="F560">
        <v>7.0000000000000007E-2</v>
      </c>
      <c r="G560" s="141">
        <f t="shared" si="25"/>
        <v>39.200000000000003</v>
      </c>
      <c r="I560" s="51">
        <v>560</v>
      </c>
      <c r="J560">
        <v>0.125</v>
      </c>
      <c r="K560" s="141">
        <f t="shared" si="26"/>
        <v>70</v>
      </c>
      <c r="M560" s="51">
        <v>560</v>
      </c>
      <c r="N560">
        <v>899</v>
      </c>
    </row>
    <row r="561" spans="1:14">
      <c r="A561" s="51">
        <v>561</v>
      </c>
      <c r="B561" s="51">
        <v>4.4999999999999998E-2</v>
      </c>
      <c r="C561" s="141">
        <f t="shared" si="24"/>
        <v>25.244999999999997</v>
      </c>
      <c r="E561" s="51">
        <v>561</v>
      </c>
      <c r="F561">
        <v>7.0000000000000007E-2</v>
      </c>
      <c r="G561" s="141">
        <f t="shared" si="25"/>
        <v>39.270000000000003</v>
      </c>
      <c r="I561" s="51">
        <v>561</v>
      </c>
      <c r="J561">
        <v>0.125</v>
      </c>
      <c r="K561" s="141">
        <f t="shared" si="26"/>
        <v>70.125</v>
      </c>
      <c r="M561" s="51">
        <v>561</v>
      </c>
      <c r="N561">
        <v>899</v>
      </c>
    </row>
    <row r="562" spans="1:14">
      <c r="A562" s="51">
        <v>562</v>
      </c>
      <c r="B562" s="51">
        <v>4.4999999999999998E-2</v>
      </c>
      <c r="C562" s="141">
        <f t="shared" si="24"/>
        <v>25.29</v>
      </c>
      <c r="E562" s="51">
        <v>562</v>
      </c>
      <c r="F562">
        <v>7.0000000000000007E-2</v>
      </c>
      <c r="G562" s="141">
        <f t="shared" si="25"/>
        <v>39.340000000000003</v>
      </c>
      <c r="I562" s="51">
        <v>562</v>
      </c>
      <c r="J562">
        <v>0.125</v>
      </c>
      <c r="K562" s="141">
        <f t="shared" si="26"/>
        <v>70.25</v>
      </c>
      <c r="M562" s="51">
        <v>562</v>
      </c>
      <c r="N562">
        <v>899</v>
      </c>
    </row>
    <row r="563" spans="1:14">
      <c r="A563" s="51">
        <v>563</v>
      </c>
      <c r="B563" s="51">
        <v>4.4999999999999998E-2</v>
      </c>
      <c r="C563" s="141">
        <f t="shared" si="24"/>
        <v>25.334999999999997</v>
      </c>
      <c r="E563" s="51">
        <v>563</v>
      </c>
      <c r="F563">
        <v>7.0000000000000007E-2</v>
      </c>
      <c r="G563" s="141">
        <f t="shared" si="25"/>
        <v>39.410000000000004</v>
      </c>
      <c r="I563" s="51">
        <v>563</v>
      </c>
      <c r="J563">
        <v>0.125</v>
      </c>
      <c r="K563" s="141">
        <f t="shared" si="26"/>
        <v>70.375</v>
      </c>
      <c r="M563" s="51">
        <v>563</v>
      </c>
      <c r="N563">
        <v>899</v>
      </c>
    </row>
    <row r="564" spans="1:14">
      <c r="A564" s="51">
        <v>564</v>
      </c>
      <c r="B564" s="51">
        <v>4.4999999999999998E-2</v>
      </c>
      <c r="C564" s="141">
        <f t="shared" si="24"/>
        <v>25.38</v>
      </c>
      <c r="E564" s="51">
        <v>564</v>
      </c>
      <c r="F564">
        <v>7.0000000000000007E-2</v>
      </c>
      <c r="G564" s="141">
        <f t="shared" si="25"/>
        <v>39.480000000000004</v>
      </c>
      <c r="I564" s="51">
        <v>564</v>
      </c>
      <c r="J564">
        <v>0.125</v>
      </c>
      <c r="K564" s="141">
        <f t="shared" si="26"/>
        <v>70.5</v>
      </c>
      <c r="M564" s="51">
        <v>564</v>
      </c>
      <c r="N564">
        <v>899</v>
      </c>
    </row>
    <row r="565" spans="1:14">
      <c r="A565" s="51">
        <v>565</v>
      </c>
      <c r="B565" s="51">
        <v>4.4999999999999998E-2</v>
      </c>
      <c r="C565" s="141">
        <f t="shared" si="24"/>
        <v>25.425000000000001</v>
      </c>
      <c r="E565" s="51">
        <v>565</v>
      </c>
      <c r="F565">
        <v>7.0000000000000007E-2</v>
      </c>
      <c r="G565" s="141">
        <f t="shared" si="25"/>
        <v>39.550000000000004</v>
      </c>
      <c r="I565" s="51">
        <v>565</v>
      </c>
      <c r="J565">
        <v>0.125</v>
      </c>
      <c r="K565" s="141">
        <f t="shared" si="26"/>
        <v>70.625</v>
      </c>
      <c r="M565" s="51">
        <v>565</v>
      </c>
      <c r="N565">
        <v>899</v>
      </c>
    </row>
    <row r="566" spans="1:14">
      <c r="A566" s="51">
        <v>566</v>
      </c>
      <c r="B566" s="51">
        <v>4.4999999999999998E-2</v>
      </c>
      <c r="C566" s="141">
        <f t="shared" si="24"/>
        <v>25.47</v>
      </c>
      <c r="E566" s="51">
        <v>566</v>
      </c>
      <c r="F566">
        <v>7.0000000000000007E-2</v>
      </c>
      <c r="G566" s="141">
        <f t="shared" si="25"/>
        <v>39.620000000000005</v>
      </c>
      <c r="I566" s="51">
        <v>566</v>
      </c>
      <c r="J566">
        <v>0.125</v>
      </c>
      <c r="K566" s="141">
        <f t="shared" si="26"/>
        <v>70.75</v>
      </c>
      <c r="M566" s="51">
        <v>566</v>
      </c>
      <c r="N566">
        <v>899</v>
      </c>
    </row>
    <row r="567" spans="1:14">
      <c r="A567" s="51">
        <v>567</v>
      </c>
      <c r="B567" s="51">
        <v>4.4999999999999998E-2</v>
      </c>
      <c r="C567" s="141">
        <f t="shared" si="24"/>
        <v>25.515000000000001</v>
      </c>
      <c r="E567" s="51">
        <v>567</v>
      </c>
      <c r="F567">
        <v>7.0000000000000007E-2</v>
      </c>
      <c r="G567" s="141">
        <f t="shared" si="25"/>
        <v>39.690000000000005</v>
      </c>
      <c r="I567" s="51">
        <v>567</v>
      </c>
      <c r="J567">
        <v>0.125</v>
      </c>
      <c r="K567" s="141">
        <f t="shared" si="26"/>
        <v>70.875</v>
      </c>
      <c r="M567" s="51">
        <v>567</v>
      </c>
      <c r="N567">
        <v>899</v>
      </c>
    </row>
    <row r="568" spans="1:14">
      <c r="A568" s="51">
        <v>568</v>
      </c>
      <c r="B568" s="51">
        <v>4.4999999999999998E-2</v>
      </c>
      <c r="C568" s="141">
        <f t="shared" si="24"/>
        <v>25.56</v>
      </c>
      <c r="E568" s="51">
        <v>568</v>
      </c>
      <c r="F568">
        <v>7.0000000000000007E-2</v>
      </c>
      <c r="G568" s="141">
        <f t="shared" si="25"/>
        <v>39.760000000000005</v>
      </c>
      <c r="I568" s="51">
        <v>568</v>
      </c>
      <c r="J568">
        <v>0.125</v>
      </c>
      <c r="K568" s="141">
        <f t="shared" si="26"/>
        <v>71</v>
      </c>
      <c r="M568" s="51">
        <v>568</v>
      </c>
      <c r="N568">
        <v>899</v>
      </c>
    </row>
    <row r="569" spans="1:14">
      <c r="A569" s="51">
        <v>569</v>
      </c>
      <c r="B569" s="51">
        <v>4.4999999999999998E-2</v>
      </c>
      <c r="C569" s="141">
        <f t="shared" si="24"/>
        <v>25.605</v>
      </c>
      <c r="E569" s="51">
        <v>569</v>
      </c>
      <c r="F569">
        <v>7.0000000000000007E-2</v>
      </c>
      <c r="G569" s="141">
        <f t="shared" si="25"/>
        <v>39.830000000000005</v>
      </c>
      <c r="I569" s="51">
        <v>569</v>
      </c>
      <c r="J569">
        <v>0.125</v>
      </c>
      <c r="K569" s="141">
        <f t="shared" si="26"/>
        <v>71.125</v>
      </c>
      <c r="M569" s="51">
        <v>569</v>
      </c>
      <c r="N569">
        <v>899</v>
      </c>
    </row>
    <row r="570" spans="1:14">
      <c r="A570" s="51">
        <v>570</v>
      </c>
      <c r="B570" s="51">
        <v>4.4999999999999998E-2</v>
      </c>
      <c r="C570" s="141">
        <f t="shared" si="24"/>
        <v>25.65</v>
      </c>
      <c r="E570" s="51">
        <v>570</v>
      </c>
      <c r="F570">
        <v>7.0000000000000007E-2</v>
      </c>
      <c r="G570" s="141">
        <f t="shared" si="25"/>
        <v>39.900000000000006</v>
      </c>
      <c r="I570" s="51">
        <v>570</v>
      </c>
      <c r="J570">
        <v>0.125</v>
      </c>
      <c r="K570" s="141">
        <f t="shared" si="26"/>
        <v>71.25</v>
      </c>
      <c r="M570" s="51">
        <v>570</v>
      </c>
      <c r="N570">
        <v>899</v>
      </c>
    </row>
    <row r="571" spans="1:14">
      <c r="A571" s="51">
        <v>571</v>
      </c>
      <c r="B571" s="51">
        <v>4.4999999999999998E-2</v>
      </c>
      <c r="C571" s="141">
        <f t="shared" si="24"/>
        <v>25.695</v>
      </c>
      <c r="E571" s="51">
        <v>571</v>
      </c>
      <c r="F571">
        <v>7.0000000000000007E-2</v>
      </c>
      <c r="G571" s="141">
        <f t="shared" si="25"/>
        <v>39.970000000000006</v>
      </c>
      <c r="I571" s="51">
        <v>571</v>
      </c>
      <c r="J571">
        <v>0.125</v>
      </c>
      <c r="K571" s="141">
        <f t="shared" si="26"/>
        <v>71.375</v>
      </c>
      <c r="M571" s="51">
        <v>571</v>
      </c>
      <c r="N571">
        <v>899</v>
      </c>
    </row>
    <row r="572" spans="1:14">
      <c r="A572" s="51">
        <v>572</v>
      </c>
      <c r="B572" s="51">
        <v>4.4999999999999998E-2</v>
      </c>
      <c r="C572" s="141">
        <f t="shared" si="24"/>
        <v>25.74</v>
      </c>
      <c r="E572" s="51">
        <v>572</v>
      </c>
      <c r="F572">
        <v>7.0000000000000007E-2</v>
      </c>
      <c r="G572" s="141">
        <f t="shared" si="25"/>
        <v>40.040000000000006</v>
      </c>
      <c r="I572" s="51">
        <v>572</v>
      </c>
      <c r="J572">
        <v>0.125</v>
      </c>
      <c r="K572" s="141">
        <f t="shared" si="26"/>
        <v>71.5</v>
      </c>
      <c r="M572" s="51">
        <v>572</v>
      </c>
      <c r="N572">
        <v>899</v>
      </c>
    </row>
    <row r="573" spans="1:14">
      <c r="A573" s="51">
        <v>573</v>
      </c>
      <c r="B573" s="51">
        <v>4.4999999999999998E-2</v>
      </c>
      <c r="C573" s="141">
        <f t="shared" si="24"/>
        <v>25.785</v>
      </c>
      <c r="E573" s="51">
        <v>573</v>
      </c>
      <c r="F573">
        <v>7.0000000000000007E-2</v>
      </c>
      <c r="G573" s="141">
        <f t="shared" si="25"/>
        <v>40.110000000000007</v>
      </c>
      <c r="I573" s="51">
        <v>573</v>
      </c>
      <c r="J573">
        <v>0.125</v>
      </c>
      <c r="K573" s="141">
        <f t="shared" si="26"/>
        <v>71.625</v>
      </c>
      <c r="M573" s="51">
        <v>573</v>
      </c>
      <c r="N573">
        <v>899</v>
      </c>
    </row>
    <row r="574" spans="1:14">
      <c r="A574" s="51">
        <v>574</v>
      </c>
      <c r="B574" s="51">
        <v>4.4999999999999998E-2</v>
      </c>
      <c r="C574" s="141">
        <f t="shared" si="24"/>
        <v>25.83</v>
      </c>
      <c r="E574" s="51">
        <v>574</v>
      </c>
      <c r="F574">
        <v>7.0000000000000007E-2</v>
      </c>
      <c r="G574" s="141">
        <f t="shared" si="25"/>
        <v>40.180000000000007</v>
      </c>
      <c r="I574" s="51">
        <v>574</v>
      </c>
      <c r="J574">
        <v>0.125</v>
      </c>
      <c r="K574" s="141">
        <f t="shared" si="26"/>
        <v>71.75</v>
      </c>
      <c r="M574" s="51">
        <v>574</v>
      </c>
      <c r="N574">
        <v>899</v>
      </c>
    </row>
    <row r="575" spans="1:14">
      <c r="A575" s="51">
        <v>575</v>
      </c>
      <c r="B575" s="51">
        <v>4.4999999999999998E-2</v>
      </c>
      <c r="C575" s="141">
        <f t="shared" si="24"/>
        <v>25.875</v>
      </c>
      <c r="E575" s="51">
        <v>575</v>
      </c>
      <c r="F575">
        <v>7.0000000000000007E-2</v>
      </c>
      <c r="G575" s="141">
        <f t="shared" si="25"/>
        <v>40.250000000000007</v>
      </c>
      <c r="I575" s="51">
        <v>575</v>
      </c>
      <c r="J575">
        <v>0.125</v>
      </c>
      <c r="K575" s="141">
        <f t="shared" si="26"/>
        <v>71.875</v>
      </c>
      <c r="M575" s="51">
        <v>575</v>
      </c>
      <c r="N575">
        <v>899</v>
      </c>
    </row>
    <row r="576" spans="1:14">
      <c r="A576" s="51">
        <v>576</v>
      </c>
      <c r="B576" s="51">
        <v>4.4999999999999998E-2</v>
      </c>
      <c r="C576" s="141">
        <f t="shared" si="24"/>
        <v>25.919999999999998</v>
      </c>
      <c r="E576" s="51">
        <v>576</v>
      </c>
      <c r="F576">
        <v>7.0000000000000007E-2</v>
      </c>
      <c r="G576" s="141">
        <f t="shared" si="25"/>
        <v>40.320000000000007</v>
      </c>
      <c r="I576" s="51">
        <v>576</v>
      </c>
      <c r="J576">
        <v>0.125</v>
      </c>
      <c r="K576" s="141">
        <f t="shared" si="26"/>
        <v>72</v>
      </c>
      <c r="M576" s="51">
        <v>576</v>
      </c>
      <c r="N576">
        <v>899</v>
      </c>
    </row>
    <row r="577" spans="1:14">
      <c r="A577" s="51">
        <v>577</v>
      </c>
      <c r="B577" s="51">
        <v>4.4999999999999998E-2</v>
      </c>
      <c r="C577" s="141">
        <f t="shared" si="24"/>
        <v>25.965</v>
      </c>
      <c r="E577" s="51">
        <v>577</v>
      </c>
      <c r="F577">
        <v>7.0000000000000007E-2</v>
      </c>
      <c r="G577" s="141">
        <f t="shared" si="25"/>
        <v>40.39</v>
      </c>
      <c r="I577" s="51">
        <v>577</v>
      </c>
      <c r="J577">
        <v>0.125</v>
      </c>
      <c r="K577" s="141">
        <f t="shared" si="26"/>
        <v>72.125</v>
      </c>
      <c r="M577" s="51">
        <v>577</v>
      </c>
      <c r="N577">
        <v>899</v>
      </c>
    </row>
    <row r="578" spans="1:14">
      <c r="A578" s="51">
        <v>578</v>
      </c>
      <c r="B578" s="51">
        <v>4.4999999999999998E-2</v>
      </c>
      <c r="C578" s="141">
        <f t="shared" ref="C578:C641" si="27">MAX(A578*B578, 8.99)</f>
        <v>26.009999999999998</v>
      </c>
      <c r="E578" s="51">
        <v>578</v>
      </c>
      <c r="F578">
        <v>7.0000000000000007E-2</v>
      </c>
      <c r="G578" s="141">
        <f t="shared" ref="G578:G641" si="28">MAX(E578*F578, 9.99)</f>
        <v>40.46</v>
      </c>
      <c r="I578" s="51">
        <v>578</v>
      </c>
      <c r="J578">
        <v>0.125</v>
      </c>
      <c r="K578" s="141">
        <f t="shared" ref="K578:K641" si="29">MAX(I578*J578, 19.99)</f>
        <v>72.25</v>
      </c>
      <c r="M578" s="51">
        <v>578</v>
      </c>
      <c r="N578">
        <v>899</v>
      </c>
    </row>
    <row r="579" spans="1:14">
      <c r="A579" s="51">
        <v>579</v>
      </c>
      <c r="B579" s="51">
        <v>4.4999999999999998E-2</v>
      </c>
      <c r="C579" s="141">
        <f t="shared" si="27"/>
        <v>26.055</v>
      </c>
      <c r="E579" s="51">
        <v>579</v>
      </c>
      <c r="F579">
        <v>7.0000000000000007E-2</v>
      </c>
      <c r="G579" s="141">
        <f t="shared" si="28"/>
        <v>40.53</v>
      </c>
      <c r="I579" s="51">
        <v>579</v>
      </c>
      <c r="J579">
        <v>0.125</v>
      </c>
      <c r="K579" s="141">
        <f t="shared" si="29"/>
        <v>72.375</v>
      </c>
      <c r="M579" s="51">
        <v>579</v>
      </c>
      <c r="N579">
        <v>899</v>
      </c>
    </row>
    <row r="580" spans="1:14">
      <c r="A580" s="51">
        <v>580</v>
      </c>
      <c r="B580" s="51">
        <v>4.4999999999999998E-2</v>
      </c>
      <c r="C580" s="141">
        <f t="shared" si="27"/>
        <v>26.099999999999998</v>
      </c>
      <c r="E580" s="51">
        <v>580</v>
      </c>
      <c r="F580">
        <v>7.0000000000000007E-2</v>
      </c>
      <c r="G580" s="141">
        <f t="shared" si="28"/>
        <v>40.6</v>
      </c>
      <c r="I580" s="51">
        <v>580</v>
      </c>
      <c r="J580">
        <v>0.125</v>
      </c>
      <c r="K580" s="141">
        <f t="shared" si="29"/>
        <v>72.5</v>
      </c>
      <c r="M580" s="51">
        <v>580</v>
      </c>
      <c r="N580">
        <v>899</v>
      </c>
    </row>
    <row r="581" spans="1:14">
      <c r="A581" s="51">
        <v>581</v>
      </c>
      <c r="B581" s="51">
        <v>4.4999999999999998E-2</v>
      </c>
      <c r="C581" s="141">
        <f t="shared" si="27"/>
        <v>26.145</v>
      </c>
      <c r="E581" s="51">
        <v>581</v>
      </c>
      <c r="F581">
        <v>7.0000000000000007E-2</v>
      </c>
      <c r="G581" s="141">
        <f t="shared" si="28"/>
        <v>40.67</v>
      </c>
      <c r="I581" s="51">
        <v>581</v>
      </c>
      <c r="J581">
        <v>0.125</v>
      </c>
      <c r="K581" s="141">
        <f t="shared" si="29"/>
        <v>72.625</v>
      </c>
      <c r="M581" s="51">
        <v>581</v>
      </c>
      <c r="N581">
        <v>899</v>
      </c>
    </row>
    <row r="582" spans="1:14">
      <c r="A582" s="51">
        <v>582</v>
      </c>
      <c r="B582" s="51">
        <v>4.4999999999999998E-2</v>
      </c>
      <c r="C582" s="141">
        <f t="shared" si="27"/>
        <v>26.189999999999998</v>
      </c>
      <c r="E582" s="51">
        <v>582</v>
      </c>
      <c r="F582">
        <v>7.0000000000000007E-2</v>
      </c>
      <c r="G582" s="141">
        <f t="shared" si="28"/>
        <v>40.74</v>
      </c>
      <c r="I582" s="51">
        <v>582</v>
      </c>
      <c r="J582">
        <v>0.125</v>
      </c>
      <c r="K582" s="141">
        <f t="shared" si="29"/>
        <v>72.75</v>
      </c>
      <c r="M582" s="51">
        <v>582</v>
      </c>
      <c r="N582">
        <v>899</v>
      </c>
    </row>
    <row r="583" spans="1:14">
      <c r="A583" s="51">
        <v>583</v>
      </c>
      <c r="B583" s="51">
        <v>4.4999999999999998E-2</v>
      </c>
      <c r="C583" s="141">
        <f t="shared" si="27"/>
        <v>26.234999999999999</v>
      </c>
      <c r="E583" s="51">
        <v>583</v>
      </c>
      <c r="F583">
        <v>7.0000000000000007E-2</v>
      </c>
      <c r="G583" s="141">
        <f t="shared" si="28"/>
        <v>40.81</v>
      </c>
      <c r="I583" s="51">
        <v>583</v>
      </c>
      <c r="J583">
        <v>0.125</v>
      </c>
      <c r="K583" s="141">
        <f t="shared" si="29"/>
        <v>72.875</v>
      </c>
      <c r="M583" s="51">
        <v>583</v>
      </c>
      <c r="N583">
        <v>899</v>
      </c>
    </row>
    <row r="584" spans="1:14">
      <c r="A584" s="51">
        <v>584</v>
      </c>
      <c r="B584" s="51">
        <v>4.4999999999999998E-2</v>
      </c>
      <c r="C584" s="141">
        <f t="shared" si="27"/>
        <v>26.279999999999998</v>
      </c>
      <c r="E584" s="51">
        <v>584</v>
      </c>
      <c r="F584">
        <v>7.0000000000000007E-2</v>
      </c>
      <c r="G584" s="141">
        <f t="shared" si="28"/>
        <v>40.880000000000003</v>
      </c>
      <c r="I584" s="51">
        <v>584</v>
      </c>
      <c r="J584">
        <v>0.125</v>
      </c>
      <c r="K584" s="141">
        <f t="shared" si="29"/>
        <v>73</v>
      </c>
      <c r="M584" s="51">
        <v>584</v>
      </c>
      <c r="N584">
        <v>899</v>
      </c>
    </row>
    <row r="585" spans="1:14">
      <c r="A585" s="51">
        <v>585</v>
      </c>
      <c r="B585" s="51">
        <v>4.4999999999999998E-2</v>
      </c>
      <c r="C585" s="141">
        <f t="shared" si="27"/>
        <v>26.324999999999999</v>
      </c>
      <c r="E585" s="51">
        <v>585</v>
      </c>
      <c r="F585">
        <v>7.0000000000000007E-2</v>
      </c>
      <c r="G585" s="141">
        <f t="shared" si="28"/>
        <v>40.950000000000003</v>
      </c>
      <c r="I585" s="51">
        <v>585</v>
      </c>
      <c r="J585">
        <v>0.125</v>
      </c>
      <c r="K585" s="141">
        <f t="shared" si="29"/>
        <v>73.125</v>
      </c>
      <c r="M585" s="51">
        <v>585</v>
      </c>
      <c r="N585">
        <v>899</v>
      </c>
    </row>
    <row r="586" spans="1:14">
      <c r="A586" s="51">
        <v>586</v>
      </c>
      <c r="B586" s="51">
        <v>4.4999999999999998E-2</v>
      </c>
      <c r="C586" s="141">
        <f t="shared" si="27"/>
        <v>26.369999999999997</v>
      </c>
      <c r="E586" s="51">
        <v>586</v>
      </c>
      <c r="F586">
        <v>7.0000000000000007E-2</v>
      </c>
      <c r="G586" s="141">
        <f t="shared" si="28"/>
        <v>41.02</v>
      </c>
      <c r="I586" s="51">
        <v>586</v>
      </c>
      <c r="J586">
        <v>0.125</v>
      </c>
      <c r="K586" s="141">
        <f t="shared" si="29"/>
        <v>73.25</v>
      </c>
      <c r="M586" s="51">
        <v>586</v>
      </c>
      <c r="N586">
        <v>899</v>
      </c>
    </row>
    <row r="587" spans="1:14">
      <c r="A587" s="51">
        <v>587</v>
      </c>
      <c r="B587" s="51">
        <v>4.4999999999999998E-2</v>
      </c>
      <c r="C587" s="141">
        <f t="shared" si="27"/>
        <v>26.414999999999999</v>
      </c>
      <c r="E587" s="51">
        <v>587</v>
      </c>
      <c r="F587">
        <v>7.0000000000000007E-2</v>
      </c>
      <c r="G587" s="141">
        <f t="shared" si="28"/>
        <v>41.09</v>
      </c>
      <c r="I587" s="51">
        <v>587</v>
      </c>
      <c r="J587">
        <v>0.125</v>
      </c>
      <c r="K587" s="141">
        <f t="shared" si="29"/>
        <v>73.375</v>
      </c>
      <c r="M587" s="51">
        <v>587</v>
      </c>
      <c r="N587">
        <v>899</v>
      </c>
    </row>
    <row r="588" spans="1:14">
      <c r="A588" s="51">
        <v>588</v>
      </c>
      <c r="B588" s="51">
        <v>4.4999999999999998E-2</v>
      </c>
      <c r="C588" s="141">
        <f t="shared" si="27"/>
        <v>26.459999999999997</v>
      </c>
      <c r="E588" s="51">
        <v>588</v>
      </c>
      <c r="F588">
        <v>7.0000000000000007E-2</v>
      </c>
      <c r="G588" s="141">
        <f t="shared" si="28"/>
        <v>41.160000000000004</v>
      </c>
      <c r="I588" s="51">
        <v>588</v>
      </c>
      <c r="J588">
        <v>0.125</v>
      </c>
      <c r="K588" s="141">
        <f t="shared" si="29"/>
        <v>73.5</v>
      </c>
      <c r="M588" s="51">
        <v>588</v>
      </c>
      <c r="N588">
        <v>899</v>
      </c>
    </row>
    <row r="589" spans="1:14">
      <c r="A589" s="51">
        <v>589</v>
      </c>
      <c r="B589" s="51">
        <v>4.4999999999999998E-2</v>
      </c>
      <c r="C589" s="141">
        <f t="shared" si="27"/>
        <v>26.504999999999999</v>
      </c>
      <c r="E589" s="51">
        <v>589</v>
      </c>
      <c r="F589">
        <v>7.0000000000000007E-2</v>
      </c>
      <c r="G589" s="141">
        <f t="shared" si="28"/>
        <v>41.230000000000004</v>
      </c>
      <c r="I589" s="51">
        <v>589</v>
      </c>
      <c r="J589">
        <v>0.125</v>
      </c>
      <c r="K589" s="141">
        <f t="shared" si="29"/>
        <v>73.625</v>
      </c>
      <c r="M589" s="51">
        <v>589</v>
      </c>
      <c r="N589">
        <v>899</v>
      </c>
    </row>
    <row r="590" spans="1:14">
      <c r="A590" s="51">
        <v>590</v>
      </c>
      <c r="B590" s="51">
        <v>4.4999999999999998E-2</v>
      </c>
      <c r="C590" s="141">
        <f t="shared" si="27"/>
        <v>26.55</v>
      </c>
      <c r="E590" s="51">
        <v>590</v>
      </c>
      <c r="F590">
        <v>7.0000000000000007E-2</v>
      </c>
      <c r="G590" s="141">
        <f t="shared" si="28"/>
        <v>41.300000000000004</v>
      </c>
      <c r="I590" s="51">
        <v>590</v>
      </c>
      <c r="J590">
        <v>0.125</v>
      </c>
      <c r="K590" s="141">
        <f t="shared" si="29"/>
        <v>73.75</v>
      </c>
      <c r="M590" s="51">
        <v>590</v>
      </c>
      <c r="N590">
        <v>899</v>
      </c>
    </row>
    <row r="591" spans="1:14">
      <c r="A591" s="51">
        <v>591</v>
      </c>
      <c r="B591" s="51">
        <v>4.4999999999999998E-2</v>
      </c>
      <c r="C591" s="141">
        <f t="shared" si="27"/>
        <v>26.594999999999999</v>
      </c>
      <c r="E591" s="51">
        <v>591</v>
      </c>
      <c r="F591">
        <v>7.0000000000000007E-2</v>
      </c>
      <c r="G591" s="141">
        <f t="shared" si="28"/>
        <v>41.370000000000005</v>
      </c>
      <c r="I591" s="51">
        <v>591</v>
      </c>
      <c r="J591">
        <v>0.125</v>
      </c>
      <c r="K591" s="141">
        <f t="shared" si="29"/>
        <v>73.875</v>
      </c>
      <c r="M591" s="51">
        <v>591</v>
      </c>
      <c r="N591">
        <v>899</v>
      </c>
    </row>
    <row r="592" spans="1:14">
      <c r="A592" s="51">
        <v>592</v>
      </c>
      <c r="B592" s="51">
        <v>4.4999999999999998E-2</v>
      </c>
      <c r="C592" s="141">
        <f t="shared" si="27"/>
        <v>26.64</v>
      </c>
      <c r="E592" s="51">
        <v>592</v>
      </c>
      <c r="F592">
        <v>7.0000000000000007E-2</v>
      </c>
      <c r="G592" s="141">
        <f t="shared" si="28"/>
        <v>41.440000000000005</v>
      </c>
      <c r="I592" s="51">
        <v>592</v>
      </c>
      <c r="J592">
        <v>0.125</v>
      </c>
      <c r="K592" s="141">
        <f t="shared" si="29"/>
        <v>74</v>
      </c>
      <c r="M592" s="51">
        <v>592</v>
      </c>
      <c r="N592">
        <v>899</v>
      </c>
    </row>
    <row r="593" spans="1:14">
      <c r="A593" s="51">
        <v>593</v>
      </c>
      <c r="B593" s="51">
        <v>4.4999999999999998E-2</v>
      </c>
      <c r="C593" s="141">
        <f t="shared" si="27"/>
        <v>26.684999999999999</v>
      </c>
      <c r="E593" s="51">
        <v>593</v>
      </c>
      <c r="F593">
        <v>7.0000000000000007E-2</v>
      </c>
      <c r="G593" s="141">
        <f t="shared" si="28"/>
        <v>41.510000000000005</v>
      </c>
      <c r="I593" s="51">
        <v>593</v>
      </c>
      <c r="J593">
        <v>0.125</v>
      </c>
      <c r="K593" s="141">
        <f t="shared" si="29"/>
        <v>74.125</v>
      </c>
      <c r="M593" s="51">
        <v>593</v>
      </c>
      <c r="N593">
        <v>899</v>
      </c>
    </row>
    <row r="594" spans="1:14">
      <c r="A594" s="51">
        <v>594</v>
      </c>
      <c r="B594" s="51">
        <v>4.4999999999999998E-2</v>
      </c>
      <c r="C594" s="141">
        <f t="shared" si="27"/>
        <v>26.73</v>
      </c>
      <c r="E594" s="51">
        <v>594</v>
      </c>
      <c r="F594">
        <v>7.0000000000000007E-2</v>
      </c>
      <c r="G594" s="141">
        <f t="shared" si="28"/>
        <v>41.580000000000005</v>
      </c>
      <c r="I594" s="51">
        <v>594</v>
      </c>
      <c r="J594">
        <v>0.125</v>
      </c>
      <c r="K594" s="141">
        <f t="shared" si="29"/>
        <v>74.25</v>
      </c>
      <c r="M594" s="51">
        <v>594</v>
      </c>
      <c r="N594">
        <v>899</v>
      </c>
    </row>
    <row r="595" spans="1:14">
      <c r="A595" s="51">
        <v>595</v>
      </c>
      <c r="B595" s="51">
        <v>4.4999999999999998E-2</v>
      </c>
      <c r="C595" s="141">
        <f t="shared" si="27"/>
        <v>26.774999999999999</v>
      </c>
      <c r="E595" s="51">
        <v>595</v>
      </c>
      <c r="F595">
        <v>7.0000000000000007E-2</v>
      </c>
      <c r="G595" s="141">
        <f t="shared" si="28"/>
        <v>41.650000000000006</v>
      </c>
      <c r="I595" s="51">
        <v>595</v>
      </c>
      <c r="J595">
        <v>0.125</v>
      </c>
      <c r="K595" s="141">
        <f t="shared" si="29"/>
        <v>74.375</v>
      </c>
      <c r="M595" s="51">
        <v>595</v>
      </c>
      <c r="N595">
        <v>899</v>
      </c>
    </row>
    <row r="596" spans="1:14">
      <c r="A596" s="51">
        <v>596</v>
      </c>
      <c r="B596" s="51">
        <v>4.4999999999999998E-2</v>
      </c>
      <c r="C596" s="141">
        <f t="shared" si="27"/>
        <v>26.82</v>
      </c>
      <c r="E596" s="51">
        <v>596</v>
      </c>
      <c r="F596">
        <v>7.0000000000000007E-2</v>
      </c>
      <c r="G596" s="141">
        <f t="shared" si="28"/>
        <v>41.720000000000006</v>
      </c>
      <c r="I596" s="51">
        <v>596</v>
      </c>
      <c r="J596">
        <v>0.125</v>
      </c>
      <c r="K596" s="141">
        <f t="shared" si="29"/>
        <v>74.5</v>
      </c>
      <c r="M596" s="51">
        <v>596</v>
      </c>
      <c r="N596">
        <v>899</v>
      </c>
    </row>
    <row r="597" spans="1:14">
      <c r="A597" s="51">
        <v>597</v>
      </c>
      <c r="B597" s="51">
        <v>4.4999999999999998E-2</v>
      </c>
      <c r="C597" s="141">
        <f t="shared" si="27"/>
        <v>26.864999999999998</v>
      </c>
      <c r="E597" s="51">
        <v>597</v>
      </c>
      <c r="F597">
        <v>7.0000000000000007E-2</v>
      </c>
      <c r="G597" s="141">
        <f t="shared" si="28"/>
        <v>41.790000000000006</v>
      </c>
      <c r="I597" s="51">
        <v>597</v>
      </c>
      <c r="J597">
        <v>0.125</v>
      </c>
      <c r="K597" s="141">
        <f t="shared" si="29"/>
        <v>74.625</v>
      </c>
      <c r="M597" s="51">
        <v>597</v>
      </c>
      <c r="N597">
        <v>899</v>
      </c>
    </row>
    <row r="598" spans="1:14">
      <c r="A598" s="51">
        <v>598</v>
      </c>
      <c r="B598" s="51">
        <v>4.4999999999999998E-2</v>
      </c>
      <c r="C598" s="141">
        <f t="shared" si="27"/>
        <v>26.91</v>
      </c>
      <c r="E598" s="51">
        <v>598</v>
      </c>
      <c r="F598">
        <v>7.0000000000000007E-2</v>
      </c>
      <c r="G598" s="141">
        <f t="shared" si="28"/>
        <v>41.860000000000007</v>
      </c>
      <c r="I598" s="51">
        <v>598</v>
      </c>
      <c r="J598">
        <v>0.125</v>
      </c>
      <c r="K598" s="141">
        <f t="shared" si="29"/>
        <v>74.75</v>
      </c>
      <c r="M598" s="51">
        <v>598</v>
      </c>
      <c r="N598">
        <v>899</v>
      </c>
    </row>
    <row r="599" spans="1:14">
      <c r="A599" s="51">
        <v>599</v>
      </c>
      <c r="B599" s="51">
        <v>4.4999999999999998E-2</v>
      </c>
      <c r="C599" s="141">
        <f t="shared" si="27"/>
        <v>26.954999999999998</v>
      </c>
      <c r="E599" s="51">
        <v>599</v>
      </c>
      <c r="F599">
        <v>7.0000000000000007E-2</v>
      </c>
      <c r="G599" s="141">
        <f t="shared" si="28"/>
        <v>41.930000000000007</v>
      </c>
      <c r="I599" s="51">
        <v>599</v>
      </c>
      <c r="J599">
        <v>0.125</v>
      </c>
      <c r="K599" s="141">
        <f t="shared" si="29"/>
        <v>74.875</v>
      </c>
      <c r="M599" s="51">
        <v>599</v>
      </c>
      <c r="N599">
        <v>899</v>
      </c>
    </row>
    <row r="600" spans="1:14">
      <c r="A600" s="51">
        <v>600</v>
      </c>
      <c r="B600" s="51">
        <v>4.4999999999999998E-2</v>
      </c>
      <c r="C600" s="141">
        <f t="shared" si="27"/>
        <v>27</v>
      </c>
      <c r="E600" s="51">
        <v>600</v>
      </c>
      <c r="F600">
        <v>7.0000000000000007E-2</v>
      </c>
      <c r="G600" s="141">
        <f t="shared" si="28"/>
        <v>42.000000000000007</v>
      </c>
      <c r="I600" s="51">
        <v>600</v>
      </c>
      <c r="J600">
        <v>0.125</v>
      </c>
      <c r="K600" s="141">
        <f t="shared" si="29"/>
        <v>75</v>
      </c>
      <c r="M600" s="51">
        <v>600</v>
      </c>
      <c r="N600">
        <v>899</v>
      </c>
    </row>
    <row r="601" spans="1:14">
      <c r="A601" s="51">
        <v>601</v>
      </c>
      <c r="B601" s="51">
        <v>4.4999999999999998E-2</v>
      </c>
      <c r="C601" s="141">
        <f t="shared" si="27"/>
        <v>27.044999999999998</v>
      </c>
      <c r="E601" s="51">
        <v>601</v>
      </c>
      <c r="F601">
        <v>7.0000000000000007E-2</v>
      </c>
      <c r="G601" s="141">
        <f t="shared" si="28"/>
        <v>42.070000000000007</v>
      </c>
      <c r="I601" s="51">
        <v>601</v>
      </c>
      <c r="J601">
        <v>0.125</v>
      </c>
      <c r="K601" s="141">
        <f t="shared" si="29"/>
        <v>75.125</v>
      </c>
      <c r="M601" s="51">
        <v>601</v>
      </c>
      <c r="N601">
        <v>899</v>
      </c>
    </row>
    <row r="602" spans="1:14">
      <c r="A602" s="51">
        <v>602</v>
      </c>
      <c r="B602" s="51">
        <v>4.4999999999999998E-2</v>
      </c>
      <c r="C602" s="141">
        <f t="shared" si="27"/>
        <v>27.09</v>
      </c>
      <c r="E602" s="51">
        <v>602</v>
      </c>
      <c r="F602">
        <v>7.0000000000000007E-2</v>
      </c>
      <c r="G602" s="141">
        <f t="shared" si="28"/>
        <v>42.14</v>
      </c>
      <c r="I602" s="51">
        <v>602</v>
      </c>
      <c r="J602">
        <v>0.125</v>
      </c>
      <c r="K602" s="141">
        <f t="shared" si="29"/>
        <v>75.25</v>
      </c>
      <c r="M602" s="51">
        <v>602</v>
      </c>
      <c r="N602">
        <v>899</v>
      </c>
    </row>
    <row r="603" spans="1:14">
      <c r="A603" s="51">
        <v>603</v>
      </c>
      <c r="B603" s="51">
        <v>4.4999999999999998E-2</v>
      </c>
      <c r="C603" s="141">
        <f t="shared" si="27"/>
        <v>27.134999999999998</v>
      </c>
      <c r="E603" s="51">
        <v>603</v>
      </c>
      <c r="F603">
        <v>7.0000000000000007E-2</v>
      </c>
      <c r="G603" s="141">
        <f t="shared" si="28"/>
        <v>42.21</v>
      </c>
      <c r="I603" s="51">
        <v>603</v>
      </c>
      <c r="J603">
        <v>0.125</v>
      </c>
      <c r="K603" s="141">
        <f t="shared" si="29"/>
        <v>75.375</v>
      </c>
      <c r="M603" s="51">
        <v>603</v>
      </c>
      <c r="N603">
        <v>899</v>
      </c>
    </row>
    <row r="604" spans="1:14">
      <c r="A604" s="51">
        <v>604</v>
      </c>
      <c r="B604" s="51">
        <v>4.4999999999999998E-2</v>
      </c>
      <c r="C604" s="141">
        <f t="shared" si="27"/>
        <v>27.18</v>
      </c>
      <c r="E604" s="51">
        <v>604</v>
      </c>
      <c r="F604">
        <v>7.0000000000000007E-2</v>
      </c>
      <c r="G604" s="141">
        <f t="shared" si="28"/>
        <v>42.28</v>
      </c>
      <c r="I604" s="51">
        <v>604</v>
      </c>
      <c r="J604">
        <v>0.125</v>
      </c>
      <c r="K604" s="141">
        <f t="shared" si="29"/>
        <v>75.5</v>
      </c>
      <c r="M604" s="51">
        <v>604</v>
      </c>
      <c r="N604">
        <v>899</v>
      </c>
    </row>
    <row r="605" spans="1:14">
      <c r="A605" s="51">
        <v>605</v>
      </c>
      <c r="B605" s="51">
        <v>4.4999999999999998E-2</v>
      </c>
      <c r="C605" s="141">
        <f t="shared" si="27"/>
        <v>27.224999999999998</v>
      </c>
      <c r="E605" s="51">
        <v>605</v>
      </c>
      <c r="F605">
        <v>7.0000000000000007E-2</v>
      </c>
      <c r="G605" s="141">
        <f t="shared" si="28"/>
        <v>42.35</v>
      </c>
      <c r="I605" s="51">
        <v>605</v>
      </c>
      <c r="J605">
        <v>0.125</v>
      </c>
      <c r="K605" s="141">
        <f t="shared" si="29"/>
        <v>75.625</v>
      </c>
      <c r="M605" s="51">
        <v>605</v>
      </c>
      <c r="N605">
        <v>899</v>
      </c>
    </row>
    <row r="606" spans="1:14">
      <c r="A606" s="51">
        <v>606</v>
      </c>
      <c r="B606" s="51">
        <v>4.4999999999999998E-2</v>
      </c>
      <c r="C606" s="141">
        <f t="shared" si="27"/>
        <v>27.27</v>
      </c>
      <c r="E606" s="51">
        <v>606</v>
      </c>
      <c r="F606">
        <v>7.0000000000000007E-2</v>
      </c>
      <c r="G606" s="141">
        <f t="shared" si="28"/>
        <v>42.42</v>
      </c>
      <c r="I606" s="51">
        <v>606</v>
      </c>
      <c r="J606">
        <v>0.125</v>
      </c>
      <c r="K606" s="141">
        <f t="shared" si="29"/>
        <v>75.75</v>
      </c>
      <c r="M606" s="51">
        <v>606</v>
      </c>
      <c r="N606">
        <v>899</v>
      </c>
    </row>
    <row r="607" spans="1:14">
      <c r="A607" s="51">
        <v>607</v>
      </c>
      <c r="B607" s="51">
        <v>4.4999999999999998E-2</v>
      </c>
      <c r="C607" s="141">
        <f t="shared" si="27"/>
        <v>27.314999999999998</v>
      </c>
      <c r="E607" s="51">
        <v>607</v>
      </c>
      <c r="F607">
        <v>7.0000000000000007E-2</v>
      </c>
      <c r="G607" s="141">
        <f t="shared" si="28"/>
        <v>42.49</v>
      </c>
      <c r="I607" s="51">
        <v>607</v>
      </c>
      <c r="J607">
        <v>0.125</v>
      </c>
      <c r="K607" s="141">
        <f t="shared" si="29"/>
        <v>75.875</v>
      </c>
      <c r="M607" s="51">
        <v>607</v>
      </c>
      <c r="N607">
        <v>899</v>
      </c>
    </row>
    <row r="608" spans="1:14">
      <c r="A608" s="51">
        <v>608</v>
      </c>
      <c r="B608" s="51">
        <v>4.4999999999999998E-2</v>
      </c>
      <c r="C608" s="141">
        <f t="shared" si="27"/>
        <v>27.36</v>
      </c>
      <c r="E608" s="51">
        <v>608</v>
      </c>
      <c r="F608">
        <v>7.0000000000000007E-2</v>
      </c>
      <c r="G608" s="141">
        <f t="shared" si="28"/>
        <v>42.56</v>
      </c>
      <c r="I608" s="51">
        <v>608</v>
      </c>
      <c r="J608">
        <v>0.125</v>
      </c>
      <c r="K608" s="141">
        <f t="shared" si="29"/>
        <v>76</v>
      </c>
      <c r="M608" s="51">
        <v>608</v>
      </c>
      <c r="N608">
        <v>899</v>
      </c>
    </row>
    <row r="609" spans="1:14">
      <c r="A609" s="51">
        <v>609</v>
      </c>
      <c r="B609" s="51">
        <v>4.4999999999999998E-2</v>
      </c>
      <c r="C609" s="141">
        <f t="shared" si="27"/>
        <v>27.404999999999998</v>
      </c>
      <c r="E609" s="51">
        <v>609</v>
      </c>
      <c r="F609">
        <v>7.0000000000000007E-2</v>
      </c>
      <c r="G609" s="141">
        <f t="shared" si="28"/>
        <v>42.63</v>
      </c>
      <c r="I609" s="51">
        <v>609</v>
      </c>
      <c r="J609">
        <v>0.125</v>
      </c>
      <c r="K609" s="141">
        <f t="shared" si="29"/>
        <v>76.125</v>
      </c>
      <c r="M609" s="51">
        <v>609</v>
      </c>
      <c r="N609">
        <v>899</v>
      </c>
    </row>
    <row r="610" spans="1:14">
      <c r="A610" s="51">
        <v>610</v>
      </c>
      <c r="B610" s="51">
        <v>4.4999999999999998E-2</v>
      </c>
      <c r="C610" s="141">
        <f t="shared" si="27"/>
        <v>27.45</v>
      </c>
      <c r="E610" s="51">
        <v>610</v>
      </c>
      <c r="F610">
        <v>7.0000000000000007E-2</v>
      </c>
      <c r="G610" s="141">
        <f t="shared" si="28"/>
        <v>42.7</v>
      </c>
      <c r="I610" s="51">
        <v>610</v>
      </c>
      <c r="J610">
        <v>0.125</v>
      </c>
      <c r="K610" s="141">
        <f t="shared" si="29"/>
        <v>76.25</v>
      </c>
      <c r="M610" s="51">
        <v>610</v>
      </c>
      <c r="N610">
        <v>899</v>
      </c>
    </row>
    <row r="611" spans="1:14">
      <c r="A611" s="51">
        <v>611</v>
      </c>
      <c r="B611" s="51">
        <v>4.4999999999999998E-2</v>
      </c>
      <c r="C611" s="141">
        <f t="shared" si="27"/>
        <v>27.494999999999997</v>
      </c>
      <c r="E611" s="51">
        <v>611</v>
      </c>
      <c r="F611">
        <v>7.0000000000000007E-2</v>
      </c>
      <c r="G611" s="141">
        <f t="shared" si="28"/>
        <v>42.77</v>
      </c>
      <c r="I611" s="51">
        <v>611</v>
      </c>
      <c r="J611">
        <v>0.125</v>
      </c>
      <c r="K611" s="141">
        <f t="shared" si="29"/>
        <v>76.375</v>
      </c>
      <c r="M611" s="51">
        <v>611</v>
      </c>
      <c r="N611">
        <v>899</v>
      </c>
    </row>
    <row r="612" spans="1:14">
      <c r="A612" s="51">
        <v>612</v>
      </c>
      <c r="B612" s="51">
        <v>4.4999999999999998E-2</v>
      </c>
      <c r="C612" s="141">
        <f t="shared" si="27"/>
        <v>27.54</v>
      </c>
      <c r="E612" s="51">
        <v>612</v>
      </c>
      <c r="F612">
        <v>7.0000000000000007E-2</v>
      </c>
      <c r="G612" s="141">
        <f t="shared" si="28"/>
        <v>42.84</v>
      </c>
      <c r="I612" s="51">
        <v>612</v>
      </c>
      <c r="J612">
        <v>0.125</v>
      </c>
      <c r="K612" s="141">
        <f t="shared" si="29"/>
        <v>76.5</v>
      </c>
      <c r="M612" s="51">
        <v>612</v>
      </c>
      <c r="N612">
        <v>899</v>
      </c>
    </row>
    <row r="613" spans="1:14">
      <c r="A613" s="51">
        <v>613</v>
      </c>
      <c r="B613" s="51">
        <v>4.4999999999999998E-2</v>
      </c>
      <c r="C613" s="141">
        <f t="shared" si="27"/>
        <v>27.584999999999997</v>
      </c>
      <c r="E613" s="51">
        <v>613</v>
      </c>
      <c r="F613">
        <v>7.0000000000000007E-2</v>
      </c>
      <c r="G613" s="141">
        <f t="shared" si="28"/>
        <v>42.910000000000004</v>
      </c>
      <c r="I613" s="51">
        <v>613</v>
      </c>
      <c r="J613">
        <v>0.125</v>
      </c>
      <c r="K613" s="141">
        <f t="shared" si="29"/>
        <v>76.625</v>
      </c>
      <c r="M613" s="51">
        <v>613</v>
      </c>
      <c r="N613">
        <v>899</v>
      </c>
    </row>
    <row r="614" spans="1:14">
      <c r="A614" s="51">
        <v>614</v>
      </c>
      <c r="B614" s="51">
        <v>4.4999999999999998E-2</v>
      </c>
      <c r="C614" s="141">
        <f t="shared" si="27"/>
        <v>27.63</v>
      </c>
      <c r="E614" s="51">
        <v>614</v>
      </c>
      <c r="F614">
        <v>7.0000000000000007E-2</v>
      </c>
      <c r="G614" s="141">
        <f t="shared" si="28"/>
        <v>42.980000000000004</v>
      </c>
      <c r="I614" s="51">
        <v>614</v>
      </c>
      <c r="J614">
        <v>0.125</v>
      </c>
      <c r="K614" s="141">
        <f t="shared" si="29"/>
        <v>76.75</v>
      </c>
      <c r="M614" s="51">
        <v>614</v>
      </c>
      <c r="N614">
        <v>899</v>
      </c>
    </row>
    <row r="615" spans="1:14">
      <c r="A615" s="51">
        <v>615</v>
      </c>
      <c r="B615" s="51">
        <v>4.4999999999999998E-2</v>
      </c>
      <c r="C615" s="141">
        <f t="shared" si="27"/>
        <v>27.675000000000001</v>
      </c>
      <c r="E615" s="51">
        <v>615</v>
      </c>
      <c r="F615">
        <v>7.0000000000000007E-2</v>
      </c>
      <c r="G615" s="141">
        <f t="shared" si="28"/>
        <v>43.050000000000004</v>
      </c>
      <c r="I615" s="51">
        <v>615</v>
      </c>
      <c r="J615">
        <v>0.125</v>
      </c>
      <c r="K615" s="141">
        <f t="shared" si="29"/>
        <v>76.875</v>
      </c>
      <c r="M615" s="51">
        <v>615</v>
      </c>
      <c r="N615">
        <v>899</v>
      </c>
    </row>
    <row r="616" spans="1:14">
      <c r="A616" s="51">
        <v>616</v>
      </c>
      <c r="B616" s="51">
        <v>4.4999999999999998E-2</v>
      </c>
      <c r="C616" s="141">
        <f t="shared" si="27"/>
        <v>27.72</v>
      </c>
      <c r="E616" s="51">
        <v>616</v>
      </c>
      <c r="F616">
        <v>7.0000000000000007E-2</v>
      </c>
      <c r="G616" s="141">
        <f t="shared" si="28"/>
        <v>43.120000000000005</v>
      </c>
      <c r="I616" s="51">
        <v>616</v>
      </c>
      <c r="J616">
        <v>0.125</v>
      </c>
      <c r="K616" s="141">
        <f t="shared" si="29"/>
        <v>77</v>
      </c>
      <c r="M616" s="51">
        <v>616</v>
      </c>
      <c r="N616">
        <v>899</v>
      </c>
    </row>
    <row r="617" spans="1:14">
      <c r="A617" s="51">
        <v>617</v>
      </c>
      <c r="B617" s="51">
        <v>4.4999999999999998E-2</v>
      </c>
      <c r="C617" s="141">
        <f t="shared" si="27"/>
        <v>27.765000000000001</v>
      </c>
      <c r="E617" s="51">
        <v>617</v>
      </c>
      <c r="F617">
        <v>7.0000000000000007E-2</v>
      </c>
      <c r="G617" s="141">
        <f t="shared" si="28"/>
        <v>43.190000000000005</v>
      </c>
      <c r="I617" s="51">
        <v>617</v>
      </c>
      <c r="J617">
        <v>0.125</v>
      </c>
      <c r="K617" s="141">
        <f t="shared" si="29"/>
        <v>77.125</v>
      </c>
      <c r="M617" s="51">
        <v>617</v>
      </c>
      <c r="N617">
        <v>899</v>
      </c>
    </row>
    <row r="618" spans="1:14">
      <c r="A618" s="51">
        <v>618</v>
      </c>
      <c r="B618" s="51">
        <v>4.4999999999999998E-2</v>
      </c>
      <c r="C618" s="141">
        <f t="shared" si="27"/>
        <v>27.81</v>
      </c>
      <c r="E618" s="51">
        <v>618</v>
      </c>
      <c r="F618">
        <v>7.0000000000000007E-2</v>
      </c>
      <c r="G618" s="141">
        <f t="shared" si="28"/>
        <v>43.260000000000005</v>
      </c>
      <c r="I618" s="51">
        <v>618</v>
      </c>
      <c r="J618">
        <v>0.125</v>
      </c>
      <c r="K618" s="141">
        <f t="shared" si="29"/>
        <v>77.25</v>
      </c>
      <c r="M618" s="51">
        <v>618</v>
      </c>
      <c r="N618">
        <v>899</v>
      </c>
    </row>
    <row r="619" spans="1:14">
      <c r="A619" s="51">
        <v>619</v>
      </c>
      <c r="B619" s="51">
        <v>4.4999999999999998E-2</v>
      </c>
      <c r="C619" s="141">
        <f t="shared" si="27"/>
        <v>27.855</v>
      </c>
      <c r="E619" s="51">
        <v>619</v>
      </c>
      <c r="F619">
        <v>7.0000000000000007E-2</v>
      </c>
      <c r="G619" s="141">
        <f t="shared" si="28"/>
        <v>43.330000000000005</v>
      </c>
      <c r="I619" s="51">
        <v>619</v>
      </c>
      <c r="J619">
        <v>0.125</v>
      </c>
      <c r="K619" s="141">
        <f t="shared" si="29"/>
        <v>77.375</v>
      </c>
      <c r="M619" s="51">
        <v>619</v>
      </c>
      <c r="N619">
        <v>899</v>
      </c>
    </row>
    <row r="620" spans="1:14">
      <c r="A620" s="51">
        <v>620</v>
      </c>
      <c r="B620" s="51">
        <v>4.4999999999999998E-2</v>
      </c>
      <c r="C620" s="141">
        <f t="shared" si="27"/>
        <v>27.9</v>
      </c>
      <c r="E620" s="51">
        <v>620</v>
      </c>
      <c r="F620">
        <v>7.0000000000000007E-2</v>
      </c>
      <c r="G620" s="141">
        <f t="shared" si="28"/>
        <v>43.400000000000006</v>
      </c>
      <c r="I620" s="51">
        <v>620</v>
      </c>
      <c r="J620">
        <v>0.125</v>
      </c>
      <c r="K620" s="141">
        <f t="shared" si="29"/>
        <v>77.5</v>
      </c>
      <c r="M620" s="51">
        <v>620</v>
      </c>
      <c r="N620">
        <v>899</v>
      </c>
    </row>
    <row r="621" spans="1:14">
      <c r="A621" s="51">
        <v>621</v>
      </c>
      <c r="B621" s="51">
        <v>4.4999999999999998E-2</v>
      </c>
      <c r="C621" s="141">
        <f t="shared" si="27"/>
        <v>27.945</v>
      </c>
      <c r="E621" s="51">
        <v>621</v>
      </c>
      <c r="F621">
        <v>7.0000000000000007E-2</v>
      </c>
      <c r="G621" s="141">
        <f t="shared" si="28"/>
        <v>43.470000000000006</v>
      </c>
      <c r="I621" s="51">
        <v>621</v>
      </c>
      <c r="J621">
        <v>0.125</v>
      </c>
      <c r="K621" s="141">
        <f t="shared" si="29"/>
        <v>77.625</v>
      </c>
      <c r="M621" s="51">
        <v>621</v>
      </c>
      <c r="N621">
        <v>899</v>
      </c>
    </row>
    <row r="622" spans="1:14">
      <c r="A622" s="51">
        <v>622</v>
      </c>
      <c r="B622" s="51">
        <v>4.4999999999999998E-2</v>
      </c>
      <c r="C622" s="141">
        <f t="shared" si="27"/>
        <v>27.99</v>
      </c>
      <c r="E622" s="51">
        <v>622</v>
      </c>
      <c r="F622">
        <v>7.0000000000000007E-2</v>
      </c>
      <c r="G622" s="141">
        <f t="shared" si="28"/>
        <v>43.540000000000006</v>
      </c>
      <c r="I622" s="51">
        <v>622</v>
      </c>
      <c r="J622">
        <v>0.125</v>
      </c>
      <c r="K622" s="141">
        <f t="shared" si="29"/>
        <v>77.75</v>
      </c>
      <c r="M622" s="51">
        <v>622</v>
      </c>
      <c r="N622">
        <v>899</v>
      </c>
    </row>
    <row r="623" spans="1:14">
      <c r="A623" s="51">
        <v>623</v>
      </c>
      <c r="B623" s="51">
        <v>4.4999999999999998E-2</v>
      </c>
      <c r="C623" s="141">
        <f t="shared" si="27"/>
        <v>28.035</v>
      </c>
      <c r="E623" s="51">
        <v>623</v>
      </c>
      <c r="F623">
        <v>7.0000000000000007E-2</v>
      </c>
      <c r="G623" s="141">
        <f t="shared" si="28"/>
        <v>43.610000000000007</v>
      </c>
      <c r="I623" s="51">
        <v>623</v>
      </c>
      <c r="J623">
        <v>0.125</v>
      </c>
      <c r="K623" s="141">
        <f t="shared" si="29"/>
        <v>77.875</v>
      </c>
      <c r="M623" s="51">
        <v>623</v>
      </c>
      <c r="N623">
        <v>899</v>
      </c>
    </row>
    <row r="624" spans="1:14">
      <c r="A624" s="51">
        <v>624</v>
      </c>
      <c r="B624" s="51">
        <v>4.4999999999999998E-2</v>
      </c>
      <c r="C624" s="141">
        <f t="shared" si="27"/>
        <v>28.08</v>
      </c>
      <c r="E624" s="51">
        <v>624</v>
      </c>
      <c r="F624">
        <v>7.0000000000000007E-2</v>
      </c>
      <c r="G624" s="141">
        <f t="shared" si="28"/>
        <v>43.680000000000007</v>
      </c>
      <c r="I624" s="51">
        <v>624</v>
      </c>
      <c r="J624">
        <v>0.125</v>
      </c>
      <c r="K624" s="141">
        <f t="shared" si="29"/>
        <v>78</v>
      </c>
      <c r="M624" s="51">
        <v>624</v>
      </c>
      <c r="N624">
        <v>899</v>
      </c>
    </row>
    <row r="625" spans="1:14">
      <c r="A625" s="51">
        <v>625</v>
      </c>
      <c r="B625" s="51">
        <v>4.4999999999999998E-2</v>
      </c>
      <c r="C625" s="141">
        <f t="shared" si="27"/>
        <v>28.125</v>
      </c>
      <c r="E625" s="51">
        <v>625</v>
      </c>
      <c r="F625">
        <v>7.0000000000000007E-2</v>
      </c>
      <c r="G625" s="141">
        <f t="shared" si="28"/>
        <v>43.750000000000007</v>
      </c>
      <c r="I625" s="51">
        <v>625</v>
      </c>
      <c r="J625">
        <v>0.125</v>
      </c>
      <c r="K625" s="141">
        <f t="shared" si="29"/>
        <v>78.125</v>
      </c>
      <c r="M625" s="51">
        <v>625</v>
      </c>
      <c r="N625">
        <v>899</v>
      </c>
    </row>
    <row r="626" spans="1:14">
      <c r="A626" s="51">
        <v>626</v>
      </c>
      <c r="B626" s="51">
        <v>4.4999999999999998E-2</v>
      </c>
      <c r="C626" s="141">
        <f t="shared" si="27"/>
        <v>28.169999999999998</v>
      </c>
      <c r="E626" s="51">
        <v>626</v>
      </c>
      <c r="F626">
        <v>7.0000000000000007E-2</v>
      </c>
      <c r="G626" s="141">
        <f t="shared" si="28"/>
        <v>43.820000000000007</v>
      </c>
      <c r="I626" s="51">
        <v>626</v>
      </c>
      <c r="J626">
        <v>0.125</v>
      </c>
      <c r="K626" s="141">
        <f t="shared" si="29"/>
        <v>78.25</v>
      </c>
      <c r="M626" s="51">
        <v>626</v>
      </c>
      <c r="N626">
        <v>899</v>
      </c>
    </row>
    <row r="627" spans="1:14">
      <c r="A627" s="51">
        <v>627</v>
      </c>
      <c r="B627" s="51">
        <v>4.4999999999999998E-2</v>
      </c>
      <c r="C627" s="141">
        <f t="shared" si="27"/>
        <v>28.215</v>
      </c>
      <c r="E627" s="51">
        <v>627</v>
      </c>
      <c r="F627">
        <v>7.0000000000000007E-2</v>
      </c>
      <c r="G627" s="141">
        <f t="shared" si="28"/>
        <v>43.890000000000008</v>
      </c>
      <c r="I627" s="51">
        <v>627</v>
      </c>
      <c r="J627">
        <v>0.125</v>
      </c>
      <c r="K627" s="141">
        <f t="shared" si="29"/>
        <v>78.375</v>
      </c>
      <c r="M627" s="51">
        <v>627</v>
      </c>
      <c r="N627">
        <v>899</v>
      </c>
    </row>
    <row r="628" spans="1:14">
      <c r="A628" s="51">
        <v>628</v>
      </c>
      <c r="B628" s="51">
        <v>4.4999999999999998E-2</v>
      </c>
      <c r="C628" s="141">
        <f t="shared" si="27"/>
        <v>28.259999999999998</v>
      </c>
      <c r="E628" s="51">
        <v>628</v>
      </c>
      <c r="F628">
        <v>7.0000000000000007E-2</v>
      </c>
      <c r="G628" s="141">
        <f t="shared" si="28"/>
        <v>43.96</v>
      </c>
      <c r="I628" s="51">
        <v>628</v>
      </c>
      <c r="J628">
        <v>0.125</v>
      </c>
      <c r="K628" s="141">
        <f t="shared" si="29"/>
        <v>78.5</v>
      </c>
      <c r="M628" s="51">
        <v>628</v>
      </c>
      <c r="N628">
        <v>899</v>
      </c>
    </row>
    <row r="629" spans="1:14">
      <c r="A629" s="51">
        <v>629</v>
      </c>
      <c r="B629" s="51">
        <v>4.4999999999999998E-2</v>
      </c>
      <c r="C629" s="141">
        <f t="shared" si="27"/>
        <v>28.305</v>
      </c>
      <c r="E629" s="51">
        <v>629</v>
      </c>
      <c r="F629">
        <v>7.0000000000000007E-2</v>
      </c>
      <c r="G629" s="141">
        <f t="shared" si="28"/>
        <v>44.03</v>
      </c>
      <c r="I629" s="51">
        <v>629</v>
      </c>
      <c r="J629">
        <v>0.125</v>
      </c>
      <c r="K629" s="141">
        <f t="shared" si="29"/>
        <v>78.625</v>
      </c>
      <c r="M629" s="51">
        <v>629</v>
      </c>
      <c r="N629">
        <v>899</v>
      </c>
    </row>
    <row r="630" spans="1:14">
      <c r="A630" s="51">
        <v>630</v>
      </c>
      <c r="B630" s="51">
        <v>4.4999999999999998E-2</v>
      </c>
      <c r="C630" s="141">
        <f t="shared" si="27"/>
        <v>28.349999999999998</v>
      </c>
      <c r="E630" s="51">
        <v>630</v>
      </c>
      <c r="F630">
        <v>7.0000000000000007E-2</v>
      </c>
      <c r="G630" s="141">
        <f t="shared" si="28"/>
        <v>44.1</v>
      </c>
      <c r="I630" s="51">
        <v>630</v>
      </c>
      <c r="J630">
        <v>0.125</v>
      </c>
      <c r="K630" s="141">
        <f t="shared" si="29"/>
        <v>78.75</v>
      </c>
      <c r="M630" s="51">
        <v>630</v>
      </c>
      <c r="N630">
        <v>899</v>
      </c>
    </row>
    <row r="631" spans="1:14">
      <c r="A631" s="51">
        <v>631</v>
      </c>
      <c r="B631" s="51">
        <v>4.4999999999999998E-2</v>
      </c>
      <c r="C631" s="141">
        <f t="shared" si="27"/>
        <v>28.395</v>
      </c>
      <c r="E631" s="51">
        <v>631</v>
      </c>
      <c r="F631">
        <v>7.0000000000000007E-2</v>
      </c>
      <c r="G631" s="141">
        <f t="shared" si="28"/>
        <v>44.17</v>
      </c>
      <c r="I631" s="51">
        <v>631</v>
      </c>
      <c r="J631">
        <v>0.125</v>
      </c>
      <c r="K631" s="141">
        <f t="shared" si="29"/>
        <v>78.875</v>
      </c>
      <c r="M631" s="51">
        <v>631</v>
      </c>
      <c r="N631">
        <v>899</v>
      </c>
    </row>
    <row r="632" spans="1:14">
      <c r="A632" s="51">
        <v>632</v>
      </c>
      <c r="B632" s="51">
        <v>4.4999999999999998E-2</v>
      </c>
      <c r="C632" s="141">
        <f t="shared" si="27"/>
        <v>28.439999999999998</v>
      </c>
      <c r="E632" s="51">
        <v>632</v>
      </c>
      <c r="F632">
        <v>7.0000000000000007E-2</v>
      </c>
      <c r="G632" s="141">
        <f t="shared" si="28"/>
        <v>44.24</v>
      </c>
      <c r="I632" s="51">
        <v>632</v>
      </c>
      <c r="J632">
        <v>0.125</v>
      </c>
      <c r="K632" s="141">
        <f t="shared" si="29"/>
        <v>79</v>
      </c>
      <c r="M632" s="51">
        <v>632</v>
      </c>
      <c r="N632">
        <v>899</v>
      </c>
    </row>
    <row r="633" spans="1:14">
      <c r="A633" s="51">
        <v>633</v>
      </c>
      <c r="B633" s="51">
        <v>4.4999999999999998E-2</v>
      </c>
      <c r="C633" s="141">
        <f t="shared" si="27"/>
        <v>28.484999999999999</v>
      </c>
      <c r="E633" s="51">
        <v>633</v>
      </c>
      <c r="F633">
        <v>7.0000000000000007E-2</v>
      </c>
      <c r="G633" s="141">
        <f t="shared" si="28"/>
        <v>44.31</v>
      </c>
      <c r="I633" s="51">
        <v>633</v>
      </c>
      <c r="J633">
        <v>0.125</v>
      </c>
      <c r="K633" s="141">
        <f t="shared" si="29"/>
        <v>79.125</v>
      </c>
      <c r="M633" s="51">
        <v>633</v>
      </c>
      <c r="N633">
        <v>899</v>
      </c>
    </row>
    <row r="634" spans="1:14">
      <c r="A634" s="51">
        <v>634</v>
      </c>
      <c r="B634" s="51">
        <v>4.4999999999999998E-2</v>
      </c>
      <c r="C634" s="141">
        <f t="shared" si="27"/>
        <v>28.529999999999998</v>
      </c>
      <c r="E634" s="51">
        <v>634</v>
      </c>
      <c r="F634">
        <v>7.0000000000000007E-2</v>
      </c>
      <c r="G634" s="141">
        <f t="shared" si="28"/>
        <v>44.38</v>
      </c>
      <c r="I634" s="51">
        <v>634</v>
      </c>
      <c r="J634">
        <v>0.125</v>
      </c>
      <c r="K634" s="141">
        <f t="shared" si="29"/>
        <v>79.25</v>
      </c>
      <c r="M634" s="51">
        <v>634</v>
      </c>
      <c r="N634">
        <v>899</v>
      </c>
    </row>
    <row r="635" spans="1:14">
      <c r="A635" s="51">
        <v>635</v>
      </c>
      <c r="B635" s="51">
        <v>4.4999999999999998E-2</v>
      </c>
      <c r="C635" s="141">
        <f t="shared" si="27"/>
        <v>28.574999999999999</v>
      </c>
      <c r="E635" s="51">
        <v>635</v>
      </c>
      <c r="F635">
        <v>7.0000000000000007E-2</v>
      </c>
      <c r="G635" s="141">
        <f t="shared" si="28"/>
        <v>44.45</v>
      </c>
      <c r="I635" s="51">
        <v>635</v>
      </c>
      <c r="J635">
        <v>0.125</v>
      </c>
      <c r="K635" s="141">
        <f t="shared" si="29"/>
        <v>79.375</v>
      </c>
      <c r="M635" s="51">
        <v>635</v>
      </c>
      <c r="N635">
        <v>899</v>
      </c>
    </row>
    <row r="636" spans="1:14">
      <c r="A636" s="51">
        <v>636</v>
      </c>
      <c r="B636" s="51">
        <v>4.4999999999999998E-2</v>
      </c>
      <c r="C636" s="141">
        <f t="shared" si="27"/>
        <v>28.619999999999997</v>
      </c>
      <c r="E636" s="51">
        <v>636</v>
      </c>
      <c r="F636">
        <v>7.0000000000000007E-2</v>
      </c>
      <c r="G636" s="141">
        <f t="shared" si="28"/>
        <v>44.52</v>
      </c>
      <c r="I636" s="51">
        <v>636</v>
      </c>
      <c r="J636">
        <v>0.125</v>
      </c>
      <c r="K636" s="141">
        <f t="shared" si="29"/>
        <v>79.5</v>
      </c>
      <c r="M636" s="51">
        <v>636</v>
      </c>
      <c r="N636">
        <v>899</v>
      </c>
    </row>
    <row r="637" spans="1:14">
      <c r="A637" s="51">
        <v>637</v>
      </c>
      <c r="B637" s="51">
        <v>4.4999999999999998E-2</v>
      </c>
      <c r="C637" s="141">
        <f t="shared" si="27"/>
        <v>28.664999999999999</v>
      </c>
      <c r="E637" s="51">
        <v>637</v>
      </c>
      <c r="F637">
        <v>7.0000000000000007E-2</v>
      </c>
      <c r="G637" s="141">
        <f t="shared" si="28"/>
        <v>44.59</v>
      </c>
      <c r="I637" s="51">
        <v>637</v>
      </c>
      <c r="J637">
        <v>0.125</v>
      </c>
      <c r="K637" s="141">
        <f t="shared" si="29"/>
        <v>79.625</v>
      </c>
      <c r="M637" s="51">
        <v>637</v>
      </c>
      <c r="N637">
        <v>899</v>
      </c>
    </row>
    <row r="638" spans="1:14">
      <c r="A638" s="51">
        <v>638</v>
      </c>
      <c r="B638" s="51">
        <v>4.4999999999999998E-2</v>
      </c>
      <c r="C638" s="141">
        <f t="shared" si="27"/>
        <v>28.709999999999997</v>
      </c>
      <c r="E638" s="51">
        <v>638</v>
      </c>
      <c r="F638">
        <v>7.0000000000000007E-2</v>
      </c>
      <c r="G638" s="141">
        <f t="shared" si="28"/>
        <v>44.660000000000004</v>
      </c>
      <c r="I638" s="51">
        <v>638</v>
      </c>
      <c r="J638">
        <v>0.125</v>
      </c>
      <c r="K638" s="141">
        <f t="shared" si="29"/>
        <v>79.75</v>
      </c>
      <c r="M638" s="51">
        <v>638</v>
      </c>
      <c r="N638">
        <v>899</v>
      </c>
    </row>
    <row r="639" spans="1:14">
      <c r="A639" s="51">
        <v>639</v>
      </c>
      <c r="B639" s="51">
        <v>4.4999999999999998E-2</v>
      </c>
      <c r="C639" s="141">
        <f t="shared" si="27"/>
        <v>28.754999999999999</v>
      </c>
      <c r="E639" s="51">
        <v>639</v>
      </c>
      <c r="F639">
        <v>7.0000000000000007E-2</v>
      </c>
      <c r="G639" s="141">
        <f t="shared" si="28"/>
        <v>44.730000000000004</v>
      </c>
      <c r="I639" s="51">
        <v>639</v>
      </c>
      <c r="J639">
        <v>0.125</v>
      </c>
      <c r="K639" s="141">
        <f t="shared" si="29"/>
        <v>79.875</v>
      </c>
      <c r="M639" s="51">
        <v>639</v>
      </c>
      <c r="N639">
        <v>899</v>
      </c>
    </row>
    <row r="640" spans="1:14">
      <c r="A640" s="51">
        <v>640</v>
      </c>
      <c r="B640" s="51">
        <v>4.4999999999999998E-2</v>
      </c>
      <c r="C640" s="141">
        <f t="shared" si="27"/>
        <v>28.799999999999997</v>
      </c>
      <c r="E640" s="51">
        <v>640</v>
      </c>
      <c r="F640">
        <v>7.0000000000000007E-2</v>
      </c>
      <c r="G640" s="141">
        <f t="shared" si="28"/>
        <v>44.800000000000004</v>
      </c>
      <c r="I640" s="51">
        <v>640</v>
      </c>
      <c r="J640">
        <v>0.125</v>
      </c>
      <c r="K640" s="141">
        <f t="shared" si="29"/>
        <v>80</v>
      </c>
      <c r="M640" s="51">
        <v>640</v>
      </c>
      <c r="N640">
        <v>899</v>
      </c>
    </row>
    <row r="641" spans="1:14">
      <c r="A641" s="51">
        <v>641</v>
      </c>
      <c r="B641" s="51">
        <v>4.4999999999999998E-2</v>
      </c>
      <c r="C641" s="141">
        <f t="shared" si="27"/>
        <v>28.844999999999999</v>
      </c>
      <c r="E641" s="51">
        <v>641</v>
      </c>
      <c r="F641">
        <v>7.0000000000000007E-2</v>
      </c>
      <c r="G641" s="141">
        <f t="shared" si="28"/>
        <v>44.870000000000005</v>
      </c>
      <c r="I641" s="51">
        <v>641</v>
      </c>
      <c r="J641">
        <v>0.125</v>
      </c>
      <c r="K641" s="141">
        <f t="shared" si="29"/>
        <v>80.125</v>
      </c>
      <c r="M641" s="51">
        <v>641</v>
      </c>
      <c r="N641">
        <v>899</v>
      </c>
    </row>
    <row r="642" spans="1:14">
      <c r="A642" s="51">
        <v>642</v>
      </c>
      <c r="B642" s="51">
        <v>4.4999999999999998E-2</v>
      </c>
      <c r="C642" s="141">
        <f t="shared" ref="C642:C705" si="30">MAX(A642*B642, 8.99)</f>
        <v>28.89</v>
      </c>
      <c r="E642" s="51">
        <v>642</v>
      </c>
      <c r="F642">
        <v>7.0000000000000007E-2</v>
      </c>
      <c r="G642" s="141">
        <f t="shared" ref="G642:G705" si="31">MAX(E642*F642, 9.99)</f>
        <v>44.940000000000005</v>
      </c>
      <c r="I642" s="51">
        <v>642</v>
      </c>
      <c r="J642">
        <v>0.125</v>
      </c>
      <c r="K642" s="141">
        <f t="shared" ref="K642:K705" si="32">MAX(I642*J642, 19.99)</f>
        <v>80.25</v>
      </c>
      <c r="M642" s="51">
        <v>642</v>
      </c>
      <c r="N642">
        <v>899</v>
      </c>
    </row>
    <row r="643" spans="1:14">
      <c r="A643" s="51">
        <v>643</v>
      </c>
      <c r="B643" s="51">
        <v>4.4999999999999998E-2</v>
      </c>
      <c r="C643" s="141">
        <f t="shared" si="30"/>
        <v>28.934999999999999</v>
      </c>
      <c r="E643" s="51">
        <v>643</v>
      </c>
      <c r="F643">
        <v>7.0000000000000007E-2</v>
      </c>
      <c r="G643" s="141">
        <f t="shared" si="31"/>
        <v>45.010000000000005</v>
      </c>
      <c r="I643" s="51">
        <v>643</v>
      </c>
      <c r="J643">
        <v>0.125</v>
      </c>
      <c r="K643" s="141">
        <f t="shared" si="32"/>
        <v>80.375</v>
      </c>
      <c r="M643" s="51">
        <v>643</v>
      </c>
      <c r="N643">
        <v>899</v>
      </c>
    </row>
    <row r="644" spans="1:14">
      <c r="A644" s="51">
        <v>644</v>
      </c>
      <c r="B644" s="51">
        <v>4.4999999999999998E-2</v>
      </c>
      <c r="C644" s="141">
        <f t="shared" si="30"/>
        <v>28.98</v>
      </c>
      <c r="E644" s="51">
        <v>644</v>
      </c>
      <c r="F644">
        <v>7.0000000000000007E-2</v>
      </c>
      <c r="G644" s="141">
        <f t="shared" si="31"/>
        <v>45.080000000000005</v>
      </c>
      <c r="I644" s="51">
        <v>644</v>
      </c>
      <c r="J644">
        <v>0.125</v>
      </c>
      <c r="K644" s="141">
        <f t="shared" si="32"/>
        <v>80.5</v>
      </c>
      <c r="M644" s="51">
        <v>644</v>
      </c>
      <c r="N644">
        <v>899</v>
      </c>
    </row>
    <row r="645" spans="1:14">
      <c r="A645" s="51">
        <v>645</v>
      </c>
      <c r="B645" s="51">
        <v>4.4999999999999998E-2</v>
      </c>
      <c r="C645" s="141">
        <f t="shared" si="30"/>
        <v>29.024999999999999</v>
      </c>
      <c r="E645" s="51">
        <v>645</v>
      </c>
      <c r="F645">
        <v>7.0000000000000007E-2</v>
      </c>
      <c r="G645" s="141">
        <f t="shared" si="31"/>
        <v>45.150000000000006</v>
      </c>
      <c r="I645" s="51">
        <v>645</v>
      </c>
      <c r="J645">
        <v>0.125</v>
      </c>
      <c r="K645" s="141">
        <f t="shared" si="32"/>
        <v>80.625</v>
      </c>
      <c r="M645" s="51">
        <v>645</v>
      </c>
      <c r="N645">
        <v>899</v>
      </c>
    </row>
    <row r="646" spans="1:14">
      <c r="A646" s="51">
        <v>646</v>
      </c>
      <c r="B646" s="51">
        <v>4.4999999999999998E-2</v>
      </c>
      <c r="C646" s="141">
        <f t="shared" si="30"/>
        <v>29.07</v>
      </c>
      <c r="E646" s="51">
        <v>646</v>
      </c>
      <c r="F646">
        <v>7.0000000000000007E-2</v>
      </c>
      <c r="G646" s="141">
        <f t="shared" si="31"/>
        <v>45.220000000000006</v>
      </c>
      <c r="I646" s="51">
        <v>646</v>
      </c>
      <c r="J646">
        <v>0.125</v>
      </c>
      <c r="K646" s="141">
        <f t="shared" si="32"/>
        <v>80.75</v>
      </c>
      <c r="M646" s="51">
        <v>646</v>
      </c>
      <c r="N646">
        <v>899</v>
      </c>
    </row>
    <row r="647" spans="1:14">
      <c r="A647" s="51">
        <v>647</v>
      </c>
      <c r="B647" s="51">
        <v>4.4999999999999998E-2</v>
      </c>
      <c r="C647" s="141">
        <f t="shared" si="30"/>
        <v>29.114999999999998</v>
      </c>
      <c r="E647" s="51">
        <v>647</v>
      </c>
      <c r="F647">
        <v>7.0000000000000007E-2</v>
      </c>
      <c r="G647" s="141">
        <f t="shared" si="31"/>
        <v>45.290000000000006</v>
      </c>
      <c r="I647" s="51">
        <v>647</v>
      </c>
      <c r="J647">
        <v>0.125</v>
      </c>
      <c r="K647" s="141">
        <f t="shared" si="32"/>
        <v>80.875</v>
      </c>
      <c r="M647" s="51">
        <v>647</v>
      </c>
      <c r="N647">
        <v>899</v>
      </c>
    </row>
    <row r="648" spans="1:14">
      <c r="A648" s="51">
        <v>648</v>
      </c>
      <c r="B648" s="51">
        <v>4.4999999999999998E-2</v>
      </c>
      <c r="C648" s="141">
        <f t="shared" si="30"/>
        <v>29.16</v>
      </c>
      <c r="E648" s="51">
        <v>648</v>
      </c>
      <c r="F648">
        <v>7.0000000000000007E-2</v>
      </c>
      <c r="G648" s="141">
        <f t="shared" si="31"/>
        <v>45.360000000000007</v>
      </c>
      <c r="I648" s="51">
        <v>648</v>
      </c>
      <c r="J648">
        <v>0.125</v>
      </c>
      <c r="K648" s="141">
        <f t="shared" si="32"/>
        <v>81</v>
      </c>
      <c r="M648" s="51">
        <v>648</v>
      </c>
      <c r="N648">
        <v>899</v>
      </c>
    </row>
    <row r="649" spans="1:14">
      <c r="A649" s="51">
        <v>649</v>
      </c>
      <c r="B649" s="51">
        <v>4.4999999999999998E-2</v>
      </c>
      <c r="C649" s="141">
        <f t="shared" si="30"/>
        <v>29.204999999999998</v>
      </c>
      <c r="E649" s="51">
        <v>649</v>
      </c>
      <c r="F649">
        <v>7.0000000000000007E-2</v>
      </c>
      <c r="G649" s="141">
        <f t="shared" si="31"/>
        <v>45.430000000000007</v>
      </c>
      <c r="I649" s="51">
        <v>649</v>
      </c>
      <c r="J649">
        <v>0.125</v>
      </c>
      <c r="K649" s="141">
        <f t="shared" si="32"/>
        <v>81.125</v>
      </c>
      <c r="M649" s="51">
        <v>649</v>
      </c>
      <c r="N649">
        <v>899</v>
      </c>
    </row>
    <row r="650" spans="1:14">
      <c r="A650" s="51">
        <v>650</v>
      </c>
      <c r="B650" s="51">
        <v>4.4999999999999998E-2</v>
      </c>
      <c r="C650" s="141">
        <f t="shared" si="30"/>
        <v>29.25</v>
      </c>
      <c r="E650" s="51">
        <v>650</v>
      </c>
      <c r="F650">
        <v>7.0000000000000007E-2</v>
      </c>
      <c r="G650" s="141">
        <f t="shared" si="31"/>
        <v>45.500000000000007</v>
      </c>
      <c r="I650" s="51">
        <v>650</v>
      </c>
      <c r="J650">
        <v>0.125</v>
      </c>
      <c r="K650" s="141">
        <f t="shared" si="32"/>
        <v>81.25</v>
      </c>
      <c r="M650" s="51">
        <v>650</v>
      </c>
      <c r="N650">
        <v>899</v>
      </c>
    </row>
    <row r="651" spans="1:14">
      <c r="A651" s="51">
        <v>651</v>
      </c>
      <c r="B651" s="51">
        <v>4.4999999999999998E-2</v>
      </c>
      <c r="C651" s="141">
        <f t="shared" si="30"/>
        <v>29.294999999999998</v>
      </c>
      <c r="E651" s="51">
        <v>651</v>
      </c>
      <c r="F651">
        <v>7.0000000000000007E-2</v>
      </c>
      <c r="G651" s="141">
        <f t="shared" si="31"/>
        <v>45.570000000000007</v>
      </c>
      <c r="I651" s="51">
        <v>651</v>
      </c>
      <c r="J651">
        <v>0.125</v>
      </c>
      <c r="K651" s="141">
        <f t="shared" si="32"/>
        <v>81.375</v>
      </c>
      <c r="M651" s="51">
        <v>651</v>
      </c>
      <c r="N651">
        <v>899</v>
      </c>
    </row>
    <row r="652" spans="1:14">
      <c r="A652" s="51">
        <v>652</v>
      </c>
      <c r="B652" s="51">
        <v>4.4999999999999998E-2</v>
      </c>
      <c r="C652" s="141">
        <f t="shared" si="30"/>
        <v>29.34</v>
      </c>
      <c r="E652" s="51">
        <v>652</v>
      </c>
      <c r="F652">
        <v>7.0000000000000007E-2</v>
      </c>
      <c r="G652" s="141">
        <f t="shared" si="31"/>
        <v>45.640000000000008</v>
      </c>
      <c r="I652" s="51">
        <v>652</v>
      </c>
      <c r="J652">
        <v>0.125</v>
      </c>
      <c r="K652" s="141">
        <f t="shared" si="32"/>
        <v>81.5</v>
      </c>
      <c r="M652" s="51">
        <v>652</v>
      </c>
      <c r="N652">
        <v>899</v>
      </c>
    </row>
    <row r="653" spans="1:14">
      <c r="A653" s="51">
        <v>653</v>
      </c>
      <c r="B653" s="51">
        <v>4.4999999999999998E-2</v>
      </c>
      <c r="C653" s="141">
        <f t="shared" si="30"/>
        <v>29.384999999999998</v>
      </c>
      <c r="E653" s="51">
        <v>653</v>
      </c>
      <c r="F653">
        <v>7.0000000000000007E-2</v>
      </c>
      <c r="G653" s="141">
        <f t="shared" si="31"/>
        <v>45.71</v>
      </c>
      <c r="I653" s="51">
        <v>653</v>
      </c>
      <c r="J653">
        <v>0.125</v>
      </c>
      <c r="K653" s="141">
        <f t="shared" si="32"/>
        <v>81.625</v>
      </c>
      <c r="M653" s="51">
        <v>653</v>
      </c>
      <c r="N653">
        <v>899</v>
      </c>
    </row>
    <row r="654" spans="1:14">
      <c r="A654" s="51">
        <v>654</v>
      </c>
      <c r="B654" s="51">
        <v>4.4999999999999998E-2</v>
      </c>
      <c r="C654" s="141">
        <f t="shared" si="30"/>
        <v>29.43</v>
      </c>
      <c r="E654" s="51">
        <v>654</v>
      </c>
      <c r="F654">
        <v>7.0000000000000007E-2</v>
      </c>
      <c r="G654" s="141">
        <f t="shared" si="31"/>
        <v>45.78</v>
      </c>
      <c r="I654" s="51">
        <v>654</v>
      </c>
      <c r="J654">
        <v>0.125</v>
      </c>
      <c r="K654" s="141">
        <f t="shared" si="32"/>
        <v>81.75</v>
      </c>
      <c r="M654" s="51">
        <v>654</v>
      </c>
      <c r="N654">
        <v>899</v>
      </c>
    </row>
    <row r="655" spans="1:14">
      <c r="A655" s="51">
        <v>655</v>
      </c>
      <c r="B655" s="51">
        <v>4.4999999999999998E-2</v>
      </c>
      <c r="C655" s="141">
        <f t="shared" si="30"/>
        <v>29.474999999999998</v>
      </c>
      <c r="E655" s="51">
        <v>655</v>
      </c>
      <c r="F655">
        <v>7.0000000000000007E-2</v>
      </c>
      <c r="G655" s="141">
        <f t="shared" si="31"/>
        <v>45.85</v>
      </c>
      <c r="I655" s="51">
        <v>655</v>
      </c>
      <c r="J655">
        <v>0.125</v>
      </c>
      <c r="K655" s="141">
        <f t="shared" si="32"/>
        <v>81.875</v>
      </c>
      <c r="M655" s="51">
        <v>655</v>
      </c>
      <c r="N655">
        <v>899</v>
      </c>
    </row>
    <row r="656" spans="1:14">
      <c r="A656" s="51">
        <v>656</v>
      </c>
      <c r="B656" s="51">
        <v>4.4999999999999998E-2</v>
      </c>
      <c r="C656" s="141">
        <f t="shared" si="30"/>
        <v>29.52</v>
      </c>
      <c r="E656" s="51">
        <v>656</v>
      </c>
      <c r="F656">
        <v>7.0000000000000007E-2</v>
      </c>
      <c r="G656" s="141">
        <f t="shared" si="31"/>
        <v>45.92</v>
      </c>
      <c r="I656" s="51">
        <v>656</v>
      </c>
      <c r="J656">
        <v>0.125</v>
      </c>
      <c r="K656" s="141">
        <f t="shared" si="32"/>
        <v>82</v>
      </c>
      <c r="M656" s="51">
        <v>656</v>
      </c>
      <c r="N656">
        <v>899</v>
      </c>
    </row>
    <row r="657" spans="1:14">
      <c r="A657" s="51">
        <v>657</v>
      </c>
      <c r="B657" s="51">
        <v>4.4999999999999998E-2</v>
      </c>
      <c r="C657" s="141">
        <f t="shared" si="30"/>
        <v>29.564999999999998</v>
      </c>
      <c r="E657" s="51">
        <v>657</v>
      </c>
      <c r="F657">
        <v>7.0000000000000007E-2</v>
      </c>
      <c r="G657" s="141">
        <f t="shared" si="31"/>
        <v>45.99</v>
      </c>
      <c r="I657" s="51">
        <v>657</v>
      </c>
      <c r="J657">
        <v>0.125</v>
      </c>
      <c r="K657" s="141">
        <f t="shared" si="32"/>
        <v>82.125</v>
      </c>
      <c r="M657" s="51">
        <v>657</v>
      </c>
      <c r="N657">
        <v>899</v>
      </c>
    </row>
    <row r="658" spans="1:14">
      <c r="A658" s="51">
        <v>658</v>
      </c>
      <c r="B658" s="51">
        <v>4.4999999999999998E-2</v>
      </c>
      <c r="C658" s="141">
        <f t="shared" si="30"/>
        <v>29.61</v>
      </c>
      <c r="E658" s="51">
        <v>658</v>
      </c>
      <c r="F658">
        <v>7.0000000000000007E-2</v>
      </c>
      <c r="G658" s="141">
        <f t="shared" si="31"/>
        <v>46.06</v>
      </c>
      <c r="I658" s="51">
        <v>658</v>
      </c>
      <c r="J658">
        <v>0.125</v>
      </c>
      <c r="K658" s="141">
        <f t="shared" si="32"/>
        <v>82.25</v>
      </c>
      <c r="M658" s="51">
        <v>658</v>
      </c>
      <c r="N658">
        <v>899</v>
      </c>
    </row>
    <row r="659" spans="1:14">
      <c r="A659" s="51">
        <v>659</v>
      </c>
      <c r="B659" s="51">
        <v>4.4999999999999998E-2</v>
      </c>
      <c r="C659" s="141">
        <f t="shared" si="30"/>
        <v>29.654999999999998</v>
      </c>
      <c r="E659" s="51">
        <v>659</v>
      </c>
      <c r="F659">
        <v>7.0000000000000007E-2</v>
      </c>
      <c r="G659" s="141">
        <f t="shared" si="31"/>
        <v>46.13</v>
      </c>
      <c r="I659" s="51">
        <v>659</v>
      </c>
      <c r="J659">
        <v>0.125</v>
      </c>
      <c r="K659" s="141">
        <f t="shared" si="32"/>
        <v>82.375</v>
      </c>
      <c r="M659" s="51">
        <v>659</v>
      </c>
      <c r="N659">
        <v>899</v>
      </c>
    </row>
    <row r="660" spans="1:14">
      <c r="A660" s="51">
        <v>660</v>
      </c>
      <c r="B660" s="51">
        <v>4.4999999999999998E-2</v>
      </c>
      <c r="C660" s="141">
        <f t="shared" si="30"/>
        <v>29.7</v>
      </c>
      <c r="E660" s="51">
        <v>660</v>
      </c>
      <c r="F660">
        <v>7.0000000000000007E-2</v>
      </c>
      <c r="G660" s="141">
        <f t="shared" si="31"/>
        <v>46.2</v>
      </c>
      <c r="I660" s="51">
        <v>660</v>
      </c>
      <c r="J660">
        <v>0.125</v>
      </c>
      <c r="K660" s="141">
        <f t="shared" si="32"/>
        <v>82.5</v>
      </c>
      <c r="M660" s="51">
        <v>660</v>
      </c>
      <c r="N660">
        <v>899</v>
      </c>
    </row>
    <row r="661" spans="1:14">
      <c r="A661" s="51">
        <v>661</v>
      </c>
      <c r="B661" s="51">
        <v>4.4999999999999998E-2</v>
      </c>
      <c r="C661" s="141">
        <f t="shared" si="30"/>
        <v>29.744999999999997</v>
      </c>
      <c r="E661" s="51">
        <v>661</v>
      </c>
      <c r="F661">
        <v>7.0000000000000007E-2</v>
      </c>
      <c r="G661" s="141">
        <f t="shared" si="31"/>
        <v>46.27</v>
      </c>
      <c r="I661" s="51">
        <v>661</v>
      </c>
      <c r="J661">
        <v>0.125</v>
      </c>
      <c r="K661" s="141">
        <f t="shared" si="32"/>
        <v>82.625</v>
      </c>
      <c r="M661" s="51">
        <v>661</v>
      </c>
      <c r="N661">
        <v>899</v>
      </c>
    </row>
    <row r="662" spans="1:14">
      <c r="A662" s="51">
        <v>662</v>
      </c>
      <c r="B662" s="51">
        <v>4.4999999999999998E-2</v>
      </c>
      <c r="C662" s="141">
        <f t="shared" si="30"/>
        <v>29.79</v>
      </c>
      <c r="E662" s="51">
        <v>662</v>
      </c>
      <c r="F662">
        <v>7.0000000000000007E-2</v>
      </c>
      <c r="G662" s="141">
        <f t="shared" si="31"/>
        <v>46.34</v>
      </c>
      <c r="I662" s="51">
        <v>662</v>
      </c>
      <c r="J662">
        <v>0.125</v>
      </c>
      <c r="K662" s="141">
        <f t="shared" si="32"/>
        <v>82.75</v>
      </c>
      <c r="M662" s="51">
        <v>662</v>
      </c>
      <c r="N662">
        <v>899</v>
      </c>
    </row>
    <row r="663" spans="1:14">
      <c r="A663" s="51">
        <v>663</v>
      </c>
      <c r="B663" s="51">
        <v>4.4999999999999998E-2</v>
      </c>
      <c r="C663" s="141">
        <f t="shared" si="30"/>
        <v>29.834999999999997</v>
      </c>
      <c r="E663" s="51">
        <v>663</v>
      </c>
      <c r="F663">
        <v>7.0000000000000007E-2</v>
      </c>
      <c r="G663" s="141">
        <f t="shared" si="31"/>
        <v>46.410000000000004</v>
      </c>
      <c r="I663" s="51">
        <v>663</v>
      </c>
      <c r="J663">
        <v>0.125</v>
      </c>
      <c r="K663" s="141">
        <f t="shared" si="32"/>
        <v>82.875</v>
      </c>
      <c r="M663" s="51">
        <v>663</v>
      </c>
      <c r="N663">
        <v>899</v>
      </c>
    </row>
    <row r="664" spans="1:14">
      <c r="A664" s="51">
        <v>664</v>
      </c>
      <c r="B664" s="51">
        <v>4.4999999999999998E-2</v>
      </c>
      <c r="C664" s="141">
        <f t="shared" si="30"/>
        <v>29.88</v>
      </c>
      <c r="E664" s="51">
        <v>664</v>
      </c>
      <c r="F664">
        <v>7.0000000000000007E-2</v>
      </c>
      <c r="G664" s="141">
        <f t="shared" si="31"/>
        <v>46.480000000000004</v>
      </c>
      <c r="I664" s="51">
        <v>664</v>
      </c>
      <c r="J664">
        <v>0.125</v>
      </c>
      <c r="K664" s="141">
        <f t="shared" si="32"/>
        <v>83</v>
      </c>
      <c r="M664" s="51">
        <v>664</v>
      </c>
      <c r="N664">
        <v>899</v>
      </c>
    </row>
    <row r="665" spans="1:14">
      <c r="A665" s="51">
        <v>665</v>
      </c>
      <c r="B665" s="51">
        <v>4.4999999999999998E-2</v>
      </c>
      <c r="C665" s="141">
        <f t="shared" si="30"/>
        <v>29.924999999999997</v>
      </c>
      <c r="E665" s="51">
        <v>665</v>
      </c>
      <c r="F665">
        <v>7.0000000000000007E-2</v>
      </c>
      <c r="G665" s="141">
        <f t="shared" si="31"/>
        <v>46.550000000000004</v>
      </c>
      <c r="I665" s="51">
        <v>665</v>
      </c>
      <c r="J665">
        <v>0.125</v>
      </c>
      <c r="K665" s="141">
        <f t="shared" si="32"/>
        <v>83.125</v>
      </c>
      <c r="M665" s="51">
        <v>665</v>
      </c>
      <c r="N665">
        <v>899</v>
      </c>
    </row>
    <row r="666" spans="1:14">
      <c r="A666" s="51">
        <v>666</v>
      </c>
      <c r="B666" s="51">
        <v>4.4999999999999998E-2</v>
      </c>
      <c r="C666" s="141">
        <f t="shared" si="30"/>
        <v>29.97</v>
      </c>
      <c r="E666" s="51">
        <v>666</v>
      </c>
      <c r="F666">
        <v>7.0000000000000007E-2</v>
      </c>
      <c r="G666" s="141">
        <f t="shared" si="31"/>
        <v>46.620000000000005</v>
      </c>
      <c r="I666" s="51">
        <v>666</v>
      </c>
      <c r="J666">
        <v>0.125</v>
      </c>
      <c r="K666" s="141">
        <f t="shared" si="32"/>
        <v>83.25</v>
      </c>
      <c r="M666" s="51">
        <v>666</v>
      </c>
      <c r="N666">
        <v>899</v>
      </c>
    </row>
    <row r="667" spans="1:14">
      <c r="A667" s="51">
        <v>667</v>
      </c>
      <c r="B667" s="51">
        <v>4.4999999999999998E-2</v>
      </c>
      <c r="C667" s="141">
        <f t="shared" si="30"/>
        <v>30.015000000000001</v>
      </c>
      <c r="E667" s="51">
        <v>667</v>
      </c>
      <c r="F667">
        <v>7.0000000000000007E-2</v>
      </c>
      <c r="G667" s="141">
        <f t="shared" si="31"/>
        <v>46.690000000000005</v>
      </c>
      <c r="I667" s="51">
        <v>667</v>
      </c>
      <c r="J667">
        <v>0.125</v>
      </c>
      <c r="K667" s="141">
        <f t="shared" si="32"/>
        <v>83.375</v>
      </c>
      <c r="M667" s="51">
        <v>667</v>
      </c>
      <c r="N667">
        <v>899</v>
      </c>
    </row>
    <row r="668" spans="1:14">
      <c r="A668" s="51">
        <v>668</v>
      </c>
      <c r="B668" s="51">
        <v>4.4999999999999998E-2</v>
      </c>
      <c r="C668" s="141">
        <f t="shared" si="30"/>
        <v>30.06</v>
      </c>
      <c r="E668" s="51">
        <v>668</v>
      </c>
      <c r="F668">
        <v>7.0000000000000007E-2</v>
      </c>
      <c r="G668" s="141">
        <f t="shared" si="31"/>
        <v>46.760000000000005</v>
      </c>
      <c r="I668" s="51">
        <v>668</v>
      </c>
      <c r="J668">
        <v>0.125</v>
      </c>
      <c r="K668" s="141">
        <f t="shared" si="32"/>
        <v>83.5</v>
      </c>
      <c r="M668" s="51">
        <v>668</v>
      </c>
      <c r="N668">
        <v>899</v>
      </c>
    </row>
    <row r="669" spans="1:14">
      <c r="A669" s="51">
        <v>669</v>
      </c>
      <c r="B669" s="51">
        <v>4.4999999999999998E-2</v>
      </c>
      <c r="C669" s="141">
        <f t="shared" si="30"/>
        <v>30.105</v>
      </c>
      <c r="E669" s="51">
        <v>669</v>
      </c>
      <c r="F669">
        <v>7.0000000000000007E-2</v>
      </c>
      <c r="G669" s="141">
        <f t="shared" si="31"/>
        <v>46.830000000000005</v>
      </c>
      <c r="I669" s="51">
        <v>669</v>
      </c>
      <c r="J669">
        <v>0.125</v>
      </c>
      <c r="K669" s="141">
        <f t="shared" si="32"/>
        <v>83.625</v>
      </c>
      <c r="M669" s="51">
        <v>669</v>
      </c>
      <c r="N669">
        <v>899</v>
      </c>
    </row>
    <row r="670" spans="1:14">
      <c r="A670" s="51">
        <v>670</v>
      </c>
      <c r="B670" s="51">
        <v>4.4999999999999998E-2</v>
      </c>
      <c r="C670" s="141">
        <f t="shared" si="30"/>
        <v>30.15</v>
      </c>
      <c r="E670" s="51">
        <v>670</v>
      </c>
      <c r="F670">
        <v>7.0000000000000007E-2</v>
      </c>
      <c r="G670" s="141">
        <f t="shared" si="31"/>
        <v>46.900000000000006</v>
      </c>
      <c r="I670" s="51">
        <v>670</v>
      </c>
      <c r="J670">
        <v>0.125</v>
      </c>
      <c r="K670" s="141">
        <f t="shared" si="32"/>
        <v>83.75</v>
      </c>
      <c r="M670" s="51">
        <v>670</v>
      </c>
      <c r="N670">
        <v>899</v>
      </c>
    </row>
    <row r="671" spans="1:14">
      <c r="A671" s="51">
        <v>671</v>
      </c>
      <c r="B671" s="51">
        <v>4.4999999999999998E-2</v>
      </c>
      <c r="C671" s="141">
        <f t="shared" si="30"/>
        <v>30.195</v>
      </c>
      <c r="E671" s="51">
        <v>671</v>
      </c>
      <c r="F671">
        <v>7.0000000000000007E-2</v>
      </c>
      <c r="G671" s="141">
        <f t="shared" si="31"/>
        <v>46.970000000000006</v>
      </c>
      <c r="I671" s="51">
        <v>671</v>
      </c>
      <c r="J671">
        <v>0.125</v>
      </c>
      <c r="K671" s="141">
        <f t="shared" si="32"/>
        <v>83.875</v>
      </c>
      <c r="M671" s="51">
        <v>671</v>
      </c>
      <c r="N671">
        <v>899</v>
      </c>
    </row>
    <row r="672" spans="1:14">
      <c r="A672" s="51">
        <v>672</v>
      </c>
      <c r="B672" s="51">
        <v>4.4999999999999998E-2</v>
      </c>
      <c r="C672" s="141">
        <f t="shared" si="30"/>
        <v>30.24</v>
      </c>
      <c r="E672" s="51">
        <v>672</v>
      </c>
      <c r="F672">
        <v>7.0000000000000007E-2</v>
      </c>
      <c r="G672" s="141">
        <f t="shared" si="31"/>
        <v>47.040000000000006</v>
      </c>
      <c r="I672" s="51">
        <v>672</v>
      </c>
      <c r="J672">
        <v>0.125</v>
      </c>
      <c r="K672" s="141">
        <f t="shared" si="32"/>
        <v>84</v>
      </c>
      <c r="M672" s="51">
        <v>672</v>
      </c>
      <c r="N672">
        <v>899</v>
      </c>
    </row>
    <row r="673" spans="1:14">
      <c r="A673" s="51">
        <v>673</v>
      </c>
      <c r="B673" s="51">
        <v>4.4999999999999998E-2</v>
      </c>
      <c r="C673" s="141">
        <f t="shared" si="30"/>
        <v>30.285</v>
      </c>
      <c r="E673" s="51">
        <v>673</v>
      </c>
      <c r="F673">
        <v>7.0000000000000007E-2</v>
      </c>
      <c r="G673" s="141">
        <f t="shared" si="31"/>
        <v>47.110000000000007</v>
      </c>
      <c r="I673" s="51">
        <v>673</v>
      </c>
      <c r="J673">
        <v>0.125</v>
      </c>
      <c r="K673" s="141">
        <f t="shared" si="32"/>
        <v>84.125</v>
      </c>
      <c r="M673" s="51">
        <v>673</v>
      </c>
      <c r="N673">
        <v>899</v>
      </c>
    </row>
    <row r="674" spans="1:14">
      <c r="A674" s="51">
        <v>674</v>
      </c>
      <c r="B674" s="51">
        <v>4.4999999999999998E-2</v>
      </c>
      <c r="C674" s="141">
        <f t="shared" si="30"/>
        <v>30.33</v>
      </c>
      <c r="E674" s="51">
        <v>674</v>
      </c>
      <c r="F674">
        <v>7.0000000000000007E-2</v>
      </c>
      <c r="G674" s="141">
        <f t="shared" si="31"/>
        <v>47.180000000000007</v>
      </c>
      <c r="I674" s="51">
        <v>674</v>
      </c>
      <c r="J674">
        <v>0.125</v>
      </c>
      <c r="K674" s="141">
        <f t="shared" si="32"/>
        <v>84.25</v>
      </c>
      <c r="M674" s="51">
        <v>674</v>
      </c>
      <c r="N674">
        <v>899</v>
      </c>
    </row>
    <row r="675" spans="1:14">
      <c r="A675" s="51">
        <v>675</v>
      </c>
      <c r="B675" s="51">
        <v>4.4999999999999998E-2</v>
      </c>
      <c r="C675" s="141">
        <f t="shared" si="30"/>
        <v>30.375</v>
      </c>
      <c r="E675" s="51">
        <v>675</v>
      </c>
      <c r="F675">
        <v>7.0000000000000007E-2</v>
      </c>
      <c r="G675" s="141">
        <f t="shared" si="31"/>
        <v>47.250000000000007</v>
      </c>
      <c r="I675" s="51">
        <v>675</v>
      </c>
      <c r="J675">
        <v>0.125</v>
      </c>
      <c r="K675" s="141">
        <f t="shared" si="32"/>
        <v>84.375</v>
      </c>
      <c r="M675" s="51">
        <v>675</v>
      </c>
      <c r="N675">
        <v>899</v>
      </c>
    </row>
    <row r="676" spans="1:14">
      <c r="A676" s="51">
        <v>676</v>
      </c>
      <c r="B676" s="51">
        <v>4.4999999999999998E-2</v>
      </c>
      <c r="C676" s="141">
        <f t="shared" si="30"/>
        <v>30.419999999999998</v>
      </c>
      <c r="E676" s="51">
        <v>676</v>
      </c>
      <c r="F676">
        <v>7.0000000000000007E-2</v>
      </c>
      <c r="G676" s="141">
        <f t="shared" si="31"/>
        <v>47.320000000000007</v>
      </c>
      <c r="I676" s="51">
        <v>676</v>
      </c>
      <c r="J676">
        <v>0.125</v>
      </c>
      <c r="K676" s="141">
        <f t="shared" si="32"/>
        <v>84.5</v>
      </c>
      <c r="M676" s="51">
        <v>676</v>
      </c>
      <c r="N676">
        <v>899</v>
      </c>
    </row>
    <row r="677" spans="1:14">
      <c r="A677" s="51">
        <v>677</v>
      </c>
      <c r="B677" s="51">
        <v>4.4999999999999998E-2</v>
      </c>
      <c r="C677" s="141">
        <f t="shared" si="30"/>
        <v>30.465</v>
      </c>
      <c r="E677" s="51">
        <v>677</v>
      </c>
      <c r="F677">
        <v>7.0000000000000007E-2</v>
      </c>
      <c r="G677" s="141">
        <f t="shared" si="31"/>
        <v>47.390000000000008</v>
      </c>
      <c r="I677" s="51">
        <v>677</v>
      </c>
      <c r="J677">
        <v>0.125</v>
      </c>
      <c r="K677" s="141">
        <f t="shared" si="32"/>
        <v>84.625</v>
      </c>
      <c r="M677" s="51">
        <v>677</v>
      </c>
      <c r="N677">
        <v>899</v>
      </c>
    </row>
    <row r="678" spans="1:14">
      <c r="A678" s="51">
        <v>678</v>
      </c>
      <c r="B678" s="51">
        <v>4.4999999999999998E-2</v>
      </c>
      <c r="C678" s="141">
        <f t="shared" si="30"/>
        <v>30.509999999999998</v>
      </c>
      <c r="E678" s="51">
        <v>678</v>
      </c>
      <c r="F678">
        <v>7.0000000000000007E-2</v>
      </c>
      <c r="G678" s="141">
        <f t="shared" si="31"/>
        <v>47.460000000000008</v>
      </c>
      <c r="I678" s="51">
        <v>678</v>
      </c>
      <c r="J678">
        <v>0.125</v>
      </c>
      <c r="K678" s="141">
        <f t="shared" si="32"/>
        <v>84.75</v>
      </c>
      <c r="M678" s="51">
        <v>678</v>
      </c>
      <c r="N678">
        <v>899</v>
      </c>
    </row>
    <row r="679" spans="1:14">
      <c r="A679" s="51">
        <v>679</v>
      </c>
      <c r="B679" s="51">
        <v>4.4999999999999998E-2</v>
      </c>
      <c r="C679" s="141">
        <f t="shared" si="30"/>
        <v>30.555</v>
      </c>
      <c r="E679" s="51">
        <v>679</v>
      </c>
      <c r="F679">
        <v>7.0000000000000007E-2</v>
      </c>
      <c r="G679" s="141">
        <f t="shared" si="31"/>
        <v>47.53</v>
      </c>
      <c r="I679" s="51">
        <v>679</v>
      </c>
      <c r="J679">
        <v>0.125</v>
      </c>
      <c r="K679" s="141">
        <f t="shared" si="32"/>
        <v>84.875</v>
      </c>
      <c r="M679" s="51">
        <v>679</v>
      </c>
      <c r="N679">
        <v>899</v>
      </c>
    </row>
    <row r="680" spans="1:14">
      <c r="A680" s="51">
        <v>680</v>
      </c>
      <c r="B680" s="51">
        <v>4.4999999999999998E-2</v>
      </c>
      <c r="C680" s="141">
        <f t="shared" si="30"/>
        <v>30.599999999999998</v>
      </c>
      <c r="E680" s="51">
        <v>680</v>
      </c>
      <c r="F680">
        <v>7.0000000000000007E-2</v>
      </c>
      <c r="G680" s="141">
        <f t="shared" si="31"/>
        <v>47.6</v>
      </c>
      <c r="I680" s="51">
        <v>680</v>
      </c>
      <c r="J680">
        <v>0.125</v>
      </c>
      <c r="K680" s="141">
        <f t="shared" si="32"/>
        <v>85</v>
      </c>
      <c r="M680" s="51">
        <v>680</v>
      </c>
      <c r="N680">
        <v>899</v>
      </c>
    </row>
    <row r="681" spans="1:14">
      <c r="A681" s="51">
        <v>681</v>
      </c>
      <c r="B681" s="51">
        <v>4.4999999999999998E-2</v>
      </c>
      <c r="C681" s="141">
        <f t="shared" si="30"/>
        <v>30.645</v>
      </c>
      <c r="E681" s="51">
        <v>681</v>
      </c>
      <c r="F681">
        <v>7.0000000000000007E-2</v>
      </c>
      <c r="G681" s="141">
        <f t="shared" si="31"/>
        <v>47.67</v>
      </c>
      <c r="I681" s="51">
        <v>681</v>
      </c>
      <c r="J681">
        <v>0.125</v>
      </c>
      <c r="K681" s="141">
        <f t="shared" si="32"/>
        <v>85.125</v>
      </c>
      <c r="M681" s="51">
        <v>681</v>
      </c>
      <c r="N681">
        <v>899</v>
      </c>
    </row>
    <row r="682" spans="1:14">
      <c r="A682" s="51">
        <v>682</v>
      </c>
      <c r="B682" s="51">
        <v>4.4999999999999998E-2</v>
      </c>
      <c r="C682" s="141">
        <f t="shared" si="30"/>
        <v>30.689999999999998</v>
      </c>
      <c r="E682" s="51">
        <v>682</v>
      </c>
      <c r="F682">
        <v>7.0000000000000007E-2</v>
      </c>
      <c r="G682" s="141">
        <f t="shared" si="31"/>
        <v>47.74</v>
      </c>
      <c r="I682" s="51">
        <v>682</v>
      </c>
      <c r="J682">
        <v>0.125</v>
      </c>
      <c r="K682" s="141">
        <f t="shared" si="32"/>
        <v>85.25</v>
      </c>
      <c r="M682" s="51">
        <v>682</v>
      </c>
      <c r="N682">
        <v>899</v>
      </c>
    </row>
    <row r="683" spans="1:14">
      <c r="A683" s="51">
        <v>683</v>
      </c>
      <c r="B683" s="51">
        <v>4.4999999999999998E-2</v>
      </c>
      <c r="C683" s="141">
        <f t="shared" si="30"/>
        <v>30.734999999999999</v>
      </c>
      <c r="E683" s="51">
        <v>683</v>
      </c>
      <c r="F683">
        <v>7.0000000000000007E-2</v>
      </c>
      <c r="G683" s="141">
        <f t="shared" si="31"/>
        <v>47.81</v>
      </c>
      <c r="I683" s="51">
        <v>683</v>
      </c>
      <c r="J683">
        <v>0.125</v>
      </c>
      <c r="K683" s="141">
        <f t="shared" si="32"/>
        <v>85.375</v>
      </c>
      <c r="M683" s="51">
        <v>683</v>
      </c>
      <c r="N683">
        <v>899</v>
      </c>
    </row>
    <row r="684" spans="1:14">
      <c r="A684" s="51">
        <v>684</v>
      </c>
      <c r="B684" s="51">
        <v>4.4999999999999998E-2</v>
      </c>
      <c r="C684" s="141">
        <f t="shared" si="30"/>
        <v>30.779999999999998</v>
      </c>
      <c r="E684" s="51">
        <v>684</v>
      </c>
      <c r="F684">
        <v>7.0000000000000007E-2</v>
      </c>
      <c r="G684" s="141">
        <f t="shared" si="31"/>
        <v>47.88</v>
      </c>
      <c r="I684" s="51">
        <v>684</v>
      </c>
      <c r="J684">
        <v>0.125</v>
      </c>
      <c r="K684" s="141">
        <f t="shared" si="32"/>
        <v>85.5</v>
      </c>
      <c r="M684" s="51">
        <v>684</v>
      </c>
      <c r="N684">
        <v>899</v>
      </c>
    </row>
    <row r="685" spans="1:14">
      <c r="A685" s="51">
        <v>685</v>
      </c>
      <c r="B685" s="51">
        <v>4.4999999999999998E-2</v>
      </c>
      <c r="C685" s="141">
        <f t="shared" si="30"/>
        <v>30.824999999999999</v>
      </c>
      <c r="E685" s="51">
        <v>685</v>
      </c>
      <c r="F685">
        <v>7.0000000000000007E-2</v>
      </c>
      <c r="G685" s="141">
        <f t="shared" si="31"/>
        <v>47.95</v>
      </c>
      <c r="I685" s="51">
        <v>685</v>
      </c>
      <c r="J685">
        <v>0.125</v>
      </c>
      <c r="K685" s="141">
        <f t="shared" si="32"/>
        <v>85.625</v>
      </c>
      <c r="M685" s="51">
        <v>685</v>
      </c>
      <c r="N685">
        <v>899</v>
      </c>
    </row>
    <row r="686" spans="1:14">
      <c r="A686" s="51">
        <v>686</v>
      </c>
      <c r="B686" s="51">
        <v>4.4999999999999998E-2</v>
      </c>
      <c r="C686" s="141">
        <f t="shared" si="30"/>
        <v>30.869999999999997</v>
      </c>
      <c r="E686" s="51">
        <v>686</v>
      </c>
      <c r="F686">
        <v>7.0000000000000007E-2</v>
      </c>
      <c r="G686" s="141">
        <f t="shared" si="31"/>
        <v>48.02</v>
      </c>
      <c r="I686" s="51">
        <v>686</v>
      </c>
      <c r="J686">
        <v>0.125</v>
      </c>
      <c r="K686" s="141">
        <f t="shared" si="32"/>
        <v>85.75</v>
      </c>
      <c r="M686" s="51">
        <v>686</v>
      </c>
      <c r="N686">
        <v>899</v>
      </c>
    </row>
    <row r="687" spans="1:14">
      <c r="A687" s="51">
        <v>687</v>
      </c>
      <c r="B687" s="51">
        <v>4.4999999999999998E-2</v>
      </c>
      <c r="C687" s="141">
        <f t="shared" si="30"/>
        <v>30.914999999999999</v>
      </c>
      <c r="E687" s="51">
        <v>687</v>
      </c>
      <c r="F687">
        <v>7.0000000000000007E-2</v>
      </c>
      <c r="G687" s="141">
        <f t="shared" si="31"/>
        <v>48.09</v>
      </c>
      <c r="I687" s="51">
        <v>687</v>
      </c>
      <c r="J687">
        <v>0.125</v>
      </c>
      <c r="K687" s="141">
        <f t="shared" si="32"/>
        <v>85.875</v>
      </c>
      <c r="M687" s="51">
        <v>687</v>
      </c>
      <c r="N687">
        <v>899</v>
      </c>
    </row>
    <row r="688" spans="1:14">
      <c r="A688" s="51">
        <v>688</v>
      </c>
      <c r="B688" s="51">
        <v>4.4999999999999998E-2</v>
      </c>
      <c r="C688" s="141">
        <f t="shared" si="30"/>
        <v>30.959999999999997</v>
      </c>
      <c r="E688" s="51">
        <v>688</v>
      </c>
      <c r="F688">
        <v>7.0000000000000007E-2</v>
      </c>
      <c r="G688" s="141">
        <f t="shared" si="31"/>
        <v>48.160000000000004</v>
      </c>
      <c r="I688" s="51">
        <v>688</v>
      </c>
      <c r="J688">
        <v>0.125</v>
      </c>
      <c r="K688" s="141">
        <f t="shared" si="32"/>
        <v>86</v>
      </c>
      <c r="M688" s="51">
        <v>688</v>
      </c>
      <c r="N688">
        <v>899</v>
      </c>
    </row>
    <row r="689" spans="1:14">
      <c r="A689" s="51">
        <v>689</v>
      </c>
      <c r="B689" s="51">
        <v>4.4999999999999998E-2</v>
      </c>
      <c r="C689" s="141">
        <f t="shared" si="30"/>
        <v>31.004999999999999</v>
      </c>
      <c r="E689" s="51">
        <v>689</v>
      </c>
      <c r="F689">
        <v>7.0000000000000007E-2</v>
      </c>
      <c r="G689" s="141">
        <f t="shared" si="31"/>
        <v>48.230000000000004</v>
      </c>
      <c r="I689" s="51">
        <v>689</v>
      </c>
      <c r="J689">
        <v>0.125</v>
      </c>
      <c r="K689" s="141">
        <f t="shared" si="32"/>
        <v>86.125</v>
      </c>
      <c r="M689" s="51">
        <v>689</v>
      </c>
      <c r="N689">
        <v>899</v>
      </c>
    </row>
    <row r="690" spans="1:14">
      <c r="A690" s="51">
        <v>690</v>
      </c>
      <c r="B690" s="51">
        <v>4.4999999999999998E-2</v>
      </c>
      <c r="C690" s="141">
        <f t="shared" si="30"/>
        <v>31.049999999999997</v>
      </c>
      <c r="E690" s="51">
        <v>690</v>
      </c>
      <c r="F690">
        <v>7.0000000000000007E-2</v>
      </c>
      <c r="G690" s="141">
        <f t="shared" si="31"/>
        <v>48.300000000000004</v>
      </c>
      <c r="I690" s="51">
        <v>690</v>
      </c>
      <c r="J690">
        <v>0.125</v>
      </c>
      <c r="K690" s="141">
        <f t="shared" si="32"/>
        <v>86.25</v>
      </c>
      <c r="M690" s="51">
        <v>690</v>
      </c>
      <c r="N690">
        <v>899</v>
      </c>
    </row>
    <row r="691" spans="1:14">
      <c r="A691" s="51">
        <v>691</v>
      </c>
      <c r="B691" s="51">
        <v>4.4999999999999998E-2</v>
      </c>
      <c r="C691" s="141">
        <f t="shared" si="30"/>
        <v>31.094999999999999</v>
      </c>
      <c r="E691" s="51">
        <v>691</v>
      </c>
      <c r="F691">
        <v>7.0000000000000007E-2</v>
      </c>
      <c r="G691" s="141">
        <f t="shared" si="31"/>
        <v>48.370000000000005</v>
      </c>
      <c r="I691" s="51">
        <v>691</v>
      </c>
      <c r="J691">
        <v>0.125</v>
      </c>
      <c r="K691" s="141">
        <f t="shared" si="32"/>
        <v>86.375</v>
      </c>
      <c r="M691" s="51">
        <v>691</v>
      </c>
      <c r="N691">
        <v>899</v>
      </c>
    </row>
    <row r="692" spans="1:14">
      <c r="A692" s="51">
        <v>692</v>
      </c>
      <c r="B692" s="51">
        <v>4.4999999999999998E-2</v>
      </c>
      <c r="C692" s="141">
        <f t="shared" si="30"/>
        <v>31.14</v>
      </c>
      <c r="E692" s="51">
        <v>692</v>
      </c>
      <c r="F692">
        <v>7.0000000000000007E-2</v>
      </c>
      <c r="G692" s="141">
        <f t="shared" si="31"/>
        <v>48.440000000000005</v>
      </c>
      <c r="I692" s="51">
        <v>692</v>
      </c>
      <c r="J692">
        <v>0.125</v>
      </c>
      <c r="K692" s="141">
        <f t="shared" si="32"/>
        <v>86.5</v>
      </c>
      <c r="M692" s="51">
        <v>692</v>
      </c>
      <c r="N692">
        <v>899</v>
      </c>
    </row>
    <row r="693" spans="1:14">
      <c r="A693" s="51">
        <v>693</v>
      </c>
      <c r="B693" s="51">
        <v>4.4999999999999998E-2</v>
      </c>
      <c r="C693" s="141">
        <f t="shared" si="30"/>
        <v>31.184999999999999</v>
      </c>
      <c r="E693" s="51">
        <v>693</v>
      </c>
      <c r="F693">
        <v>7.0000000000000007E-2</v>
      </c>
      <c r="G693" s="141">
        <f t="shared" si="31"/>
        <v>48.510000000000005</v>
      </c>
      <c r="I693" s="51">
        <v>693</v>
      </c>
      <c r="J693">
        <v>0.125</v>
      </c>
      <c r="K693" s="141">
        <f t="shared" si="32"/>
        <v>86.625</v>
      </c>
      <c r="M693" s="51">
        <v>693</v>
      </c>
      <c r="N693">
        <v>899</v>
      </c>
    </row>
    <row r="694" spans="1:14">
      <c r="A694" s="51">
        <v>694</v>
      </c>
      <c r="B694" s="51">
        <v>4.4999999999999998E-2</v>
      </c>
      <c r="C694" s="141">
        <f t="shared" si="30"/>
        <v>31.23</v>
      </c>
      <c r="E694" s="51">
        <v>694</v>
      </c>
      <c r="F694">
        <v>7.0000000000000007E-2</v>
      </c>
      <c r="G694" s="141">
        <f t="shared" si="31"/>
        <v>48.580000000000005</v>
      </c>
      <c r="I694" s="51">
        <v>694</v>
      </c>
      <c r="J694">
        <v>0.125</v>
      </c>
      <c r="K694" s="141">
        <f t="shared" si="32"/>
        <v>86.75</v>
      </c>
      <c r="M694" s="51">
        <v>694</v>
      </c>
      <c r="N694">
        <v>899</v>
      </c>
    </row>
    <row r="695" spans="1:14">
      <c r="A695" s="51">
        <v>695</v>
      </c>
      <c r="B695" s="51">
        <v>4.4999999999999998E-2</v>
      </c>
      <c r="C695" s="141">
        <f t="shared" si="30"/>
        <v>31.274999999999999</v>
      </c>
      <c r="E695" s="51">
        <v>695</v>
      </c>
      <c r="F695">
        <v>7.0000000000000007E-2</v>
      </c>
      <c r="G695" s="141">
        <f t="shared" si="31"/>
        <v>48.650000000000006</v>
      </c>
      <c r="I695" s="51">
        <v>695</v>
      </c>
      <c r="J695">
        <v>0.125</v>
      </c>
      <c r="K695" s="141">
        <f t="shared" si="32"/>
        <v>86.875</v>
      </c>
      <c r="M695" s="51">
        <v>695</v>
      </c>
      <c r="N695">
        <v>899</v>
      </c>
    </row>
    <row r="696" spans="1:14">
      <c r="A696" s="51">
        <v>696</v>
      </c>
      <c r="B696" s="51">
        <v>4.4999999999999998E-2</v>
      </c>
      <c r="C696" s="141">
        <f t="shared" si="30"/>
        <v>31.32</v>
      </c>
      <c r="E696" s="51">
        <v>696</v>
      </c>
      <c r="F696">
        <v>7.0000000000000007E-2</v>
      </c>
      <c r="G696" s="141">
        <f t="shared" si="31"/>
        <v>48.720000000000006</v>
      </c>
      <c r="I696" s="51">
        <v>696</v>
      </c>
      <c r="J696">
        <v>0.125</v>
      </c>
      <c r="K696" s="141">
        <f t="shared" si="32"/>
        <v>87</v>
      </c>
      <c r="M696" s="51">
        <v>696</v>
      </c>
      <c r="N696">
        <v>899</v>
      </c>
    </row>
    <row r="697" spans="1:14">
      <c r="A697" s="51">
        <v>697</v>
      </c>
      <c r="B697" s="51">
        <v>4.4999999999999998E-2</v>
      </c>
      <c r="C697" s="141">
        <f t="shared" si="30"/>
        <v>31.364999999999998</v>
      </c>
      <c r="E697" s="51">
        <v>697</v>
      </c>
      <c r="F697">
        <v>7.0000000000000007E-2</v>
      </c>
      <c r="G697" s="141">
        <f t="shared" si="31"/>
        <v>48.790000000000006</v>
      </c>
      <c r="I697" s="51">
        <v>697</v>
      </c>
      <c r="J697">
        <v>0.125</v>
      </c>
      <c r="K697" s="141">
        <f t="shared" si="32"/>
        <v>87.125</v>
      </c>
      <c r="M697" s="51">
        <v>697</v>
      </c>
      <c r="N697">
        <v>899</v>
      </c>
    </row>
    <row r="698" spans="1:14">
      <c r="A698" s="51">
        <v>698</v>
      </c>
      <c r="B698" s="51">
        <v>4.4999999999999998E-2</v>
      </c>
      <c r="C698" s="141">
        <f t="shared" si="30"/>
        <v>31.41</v>
      </c>
      <c r="E698" s="51">
        <v>698</v>
      </c>
      <c r="F698">
        <v>7.0000000000000007E-2</v>
      </c>
      <c r="G698" s="141">
        <f t="shared" si="31"/>
        <v>48.860000000000007</v>
      </c>
      <c r="I698" s="51">
        <v>698</v>
      </c>
      <c r="J698">
        <v>0.125</v>
      </c>
      <c r="K698" s="141">
        <f t="shared" si="32"/>
        <v>87.25</v>
      </c>
      <c r="M698" s="51">
        <v>698</v>
      </c>
      <c r="N698">
        <v>899</v>
      </c>
    </row>
    <row r="699" spans="1:14">
      <c r="A699" s="51">
        <v>699</v>
      </c>
      <c r="B699" s="51">
        <v>4.4999999999999998E-2</v>
      </c>
      <c r="C699" s="141">
        <f t="shared" si="30"/>
        <v>31.454999999999998</v>
      </c>
      <c r="E699" s="51">
        <v>699</v>
      </c>
      <c r="F699">
        <v>7.0000000000000007E-2</v>
      </c>
      <c r="G699" s="141">
        <f t="shared" si="31"/>
        <v>48.930000000000007</v>
      </c>
      <c r="I699" s="51">
        <v>699</v>
      </c>
      <c r="J699">
        <v>0.125</v>
      </c>
      <c r="K699" s="141">
        <f t="shared" si="32"/>
        <v>87.375</v>
      </c>
      <c r="M699" s="51">
        <v>699</v>
      </c>
      <c r="N699">
        <v>899</v>
      </c>
    </row>
    <row r="700" spans="1:14">
      <c r="A700" s="51">
        <v>700</v>
      </c>
      <c r="B700" s="51">
        <v>4.4999999999999998E-2</v>
      </c>
      <c r="C700" s="141">
        <f t="shared" si="30"/>
        <v>31.5</v>
      </c>
      <c r="E700" s="51">
        <v>700</v>
      </c>
      <c r="F700">
        <v>7.0000000000000007E-2</v>
      </c>
      <c r="G700" s="141">
        <f t="shared" si="31"/>
        <v>49.000000000000007</v>
      </c>
      <c r="I700" s="51">
        <v>700</v>
      </c>
      <c r="J700">
        <v>0.125</v>
      </c>
      <c r="K700" s="141">
        <f t="shared" si="32"/>
        <v>87.5</v>
      </c>
      <c r="M700" s="51">
        <v>700</v>
      </c>
      <c r="N700">
        <v>899</v>
      </c>
    </row>
    <row r="701" spans="1:14">
      <c r="A701" s="51">
        <v>701</v>
      </c>
      <c r="B701" s="51">
        <v>4.4999999999999998E-2</v>
      </c>
      <c r="C701" s="141">
        <f t="shared" si="30"/>
        <v>31.544999999999998</v>
      </c>
      <c r="E701" s="51">
        <v>701</v>
      </c>
      <c r="F701">
        <v>7.0000000000000007E-2</v>
      </c>
      <c r="G701" s="141">
        <f t="shared" si="31"/>
        <v>49.070000000000007</v>
      </c>
      <c r="I701" s="51">
        <v>701</v>
      </c>
      <c r="J701">
        <v>0.125</v>
      </c>
      <c r="K701" s="141">
        <f t="shared" si="32"/>
        <v>87.625</v>
      </c>
      <c r="M701" s="51">
        <v>701</v>
      </c>
      <c r="N701">
        <v>899</v>
      </c>
    </row>
    <row r="702" spans="1:14">
      <c r="A702" s="51">
        <v>702</v>
      </c>
      <c r="B702" s="51">
        <v>4.4999999999999998E-2</v>
      </c>
      <c r="C702" s="141">
        <f t="shared" si="30"/>
        <v>31.59</v>
      </c>
      <c r="E702" s="51">
        <v>702</v>
      </c>
      <c r="F702">
        <v>7.0000000000000007E-2</v>
      </c>
      <c r="G702" s="141">
        <f t="shared" si="31"/>
        <v>49.140000000000008</v>
      </c>
      <c r="I702" s="51">
        <v>702</v>
      </c>
      <c r="J702">
        <v>0.125</v>
      </c>
      <c r="K702" s="141">
        <f t="shared" si="32"/>
        <v>87.75</v>
      </c>
      <c r="M702" s="51">
        <v>702</v>
      </c>
      <c r="N702">
        <v>899</v>
      </c>
    </row>
    <row r="703" spans="1:14">
      <c r="A703" s="51">
        <v>703</v>
      </c>
      <c r="B703" s="51">
        <v>4.4999999999999998E-2</v>
      </c>
      <c r="C703" s="141">
        <f t="shared" si="30"/>
        <v>31.634999999999998</v>
      </c>
      <c r="E703" s="51">
        <v>703</v>
      </c>
      <c r="F703">
        <v>7.0000000000000007E-2</v>
      </c>
      <c r="G703" s="141">
        <f t="shared" si="31"/>
        <v>49.210000000000008</v>
      </c>
      <c r="I703" s="51">
        <v>703</v>
      </c>
      <c r="J703">
        <v>0.125</v>
      </c>
      <c r="K703" s="141">
        <f t="shared" si="32"/>
        <v>87.875</v>
      </c>
      <c r="M703" s="51">
        <v>703</v>
      </c>
      <c r="N703">
        <v>899</v>
      </c>
    </row>
    <row r="704" spans="1:14">
      <c r="A704" s="51">
        <v>704</v>
      </c>
      <c r="B704" s="51">
        <v>4.4999999999999998E-2</v>
      </c>
      <c r="C704" s="141">
        <f t="shared" si="30"/>
        <v>31.68</v>
      </c>
      <c r="E704" s="51">
        <v>704</v>
      </c>
      <c r="F704">
        <v>7.0000000000000007E-2</v>
      </c>
      <c r="G704" s="141">
        <f t="shared" si="31"/>
        <v>49.28</v>
      </c>
      <c r="I704" s="51">
        <v>704</v>
      </c>
      <c r="J704">
        <v>0.125</v>
      </c>
      <c r="K704" s="141">
        <f t="shared" si="32"/>
        <v>88</v>
      </c>
      <c r="M704" s="51">
        <v>704</v>
      </c>
      <c r="N704">
        <v>899</v>
      </c>
    </row>
    <row r="705" spans="1:14">
      <c r="A705" s="51">
        <v>705</v>
      </c>
      <c r="B705" s="51">
        <v>4.4999999999999998E-2</v>
      </c>
      <c r="C705" s="141">
        <f t="shared" si="30"/>
        <v>31.724999999999998</v>
      </c>
      <c r="E705" s="51">
        <v>705</v>
      </c>
      <c r="F705">
        <v>7.0000000000000007E-2</v>
      </c>
      <c r="G705" s="141">
        <f t="shared" si="31"/>
        <v>49.35</v>
      </c>
      <c r="I705" s="51">
        <v>705</v>
      </c>
      <c r="J705">
        <v>0.125</v>
      </c>
      <c r="K705" s="141">
        <f t="shared" si="32"/>
        <v>88.125</v>
      </c>
      <c r="M705" s="51">
        <v>705</v>
      </c>
      <c r="N705">
        <v>899</v>
      </c>
    </row>
    <row r="706" spans="1:14">
      <c r="A706" s="51">
        <v>706</v>
      </c>
      <c r="B706" s="51">
        <v>4.4999999999999998E-2</v>
      </c>
      <c r="C706" s="141">
        <f t="shared" ref="C706:C769" si="33">MAX(A706*B706, 8.99)</f>
        <v>31.77</v>
      </c>
      <c r="E706" s="51">
        <v>706</v>
      </c>
      <c r="F706">
        <v>7.0000000000000007E-2</v>
      </c>
      <c r="G706" s="141">
        <f t="shared" ref="G706:G769" si="34">MAX(E706*F706, 9.99)</f>
        <v>49.42</v>
      </c>
      <c r="I706" s="51">
        <v>706</v>
      </c>
      <c r="J706">
        <v>0.125</v>
      </c>
      <c r="K706" s="141">
        <f t="shared" ref="K706:K769" si="35">MAX(I706*J706, 19.99)</f>
        <v>88.25</v>
      </c>
      <c r="M706" s="51">
        <v>706</v>
      </c>
      <c r="N706">
        <v>899</v>
      </c>
    </row>
    <row r="707" spans="1:14">
      <c r="A707" s="51">
        <v>707</v>
      </c>
      <c r="B707" s="51">
        <v>4.4999999999999998E-2</v>
      </c>
      <c r="C707" s="141">
        <f t="shared" si="33"/>
        <v>31.814999999999998</v>
      </c>
      <c r="E707" s="51">
        <v>707</v>
      </c>
      <c r="F707">
        <v>7.0000000000000007E-2</v>
      </c>
      <c r="G707" s="141">
        <f t="shared" si="34"/>
        <v>49.49</v>
      </c>
      <c r="I707" s="51">
        <v>707</v>
      </c>
      <c r="J707">
        <v>0.125</v>
      </c>
      <c r="K707" s="141">
        <f t="shared" si="35"/>
        <v>88.375</v>
      </c>
      <c r="M707" s="51">
        <v>707</v>
      </c>
      <c r="N707">
        <v>899</v>
      </c>
    </row>
    <row r="708" spans="1:14">
      <c r="A708" s="51">
        <v>708</v>
      </c>
      <c r="B708" s="51">
        <v>4.4999999999999998E-2</v>
      </c>
      <c r="C708" s="141">
        <f t="shared" si="33"/>
        <v>31.86</v>
      </c>
      <c r="E708" s="51">
        <v>708</v>
      </c>
      <c r="F708">
        <v>7.0000000000000007E-2</v>
      </c>
      <c r="G708" s="141">
        <f t="shared" si="34"/>
        <v>49.56</v>
      </c>
      <c r="I708" s="51">
        <v>708</v>
      </c>
      <c r="J708">
        <v>0.125</v>
      </c>
      <c r="K708" s="141">
        <f t="shared" si="35"/>
        <v>88.5</v>
      </c>
      <c r="M708" s="51">
        <v>708</v>
      </c>
      <c r="N708">
        <v>899</v>
      </c>
    </row>
    <row r="709" spans="1:14">
      <c r="A709" s="51">
        <v>709</v>
      </c>
      <c r="B709" s="51">
        <v>4.4999999999999998E-2</v>
      </c>
      <c r="C709" s="141">
        <f t="shared" si="33"/>
        <v>31.904999999999998</v>
      </c>
      <c r="E709" s="51">
        <v>709</v>
      </c>
      <c r="F709">
        <v>7.0000000000000007E-2</v>
      </c>
      <c r="G709" s="141">
        <f t="shared" si="34"/>
        <v>49.63</v>
      </c>
      <c r="I709" s="51">
        <v>709</v>
      </c>
      <c r="J709">
        <v>0.125</v>
      </c>
      <c r="K709" s="141">
        <f t="shared" si="35"/>
        <v>88.625</v>
      </c>
      <c r="M709" s="51">
        <v>709</v>
      </c>
      <c r="N709">
        <v>899</v>
      </c>
    </row>
    <row r="710" spans="1:14">
      <c r="A710" s="51">
        <v>710</v>
      </c>
      <c r="B710" s="51">
        <v>4.4999999999999998E-2</v>
      </c>
      <c r="C710" s="141">
        <f t="shared" si="33"/>
        <v>31.95</v>
      </c>
      <c r="E710" s="51">
        <v>710</v>
      </c>
      <c r="F710">
        <v>7.0000000000000007E-2</v>
      </c>
      <c r="G710" s="141">
        <f t="shared" si="34"/>
        <v>49.7</v>
      </c>
      <c r="I710" s="51">
        <v>710</v>
      </c>
      <c r="J710">
        <v>0.125</v>
      </c>
      <c r="K710" s="141">
        <f t="shared" si="35"/>
        <v>88.75</v>
      </c>
      <c r="M710" s="51">
        <v>710</v>
      </c>
      <c r="N710">
        <v>899</v>
      </c>
    </row>
    <row r="711" spans="1:14">
      <c r="A711" s="51">
        <v>711</v>
      </c>
      <c r="B711" s="51">
        <v>4.4999999999999998E-2</v>
      </c>
      <c r="C711" s="141">
        <f t="shared" si="33"/>
        <v>31.994999999999997</v>
      </c>
      <c r="E711" s="51">
        <v>711</v>
      </c>
      <c r="F711">
        <v>7.0000000000000007E-2</v>
      </c>
      <c r="G711" s="141">
        <f t="shared" si="34"/>
        <v>49.77</v>
      </c>
      <c r="I711" s="51">
        <v>711</v>
      </c>
      <c r="J711">
        <v>0.125</v>
      </c>
      <c r="K711" s="141">
        <f t="shared" si="35"/>
        <v>88.875</v>
      </c>
      <c r="M711" s="51">
        <v>711</v>
      </c>
      <c r="N711">
        <v>899</v>
      </c>
    </row>
    <row r="712" spans="1:14">
      <c r="A712" s="51">
        <v>712</v>
      </c>
      <c r="B712" s="51">
        <v>4.4999999999999998E-2</v>
      </c>
      <c r="C712" s="141">
        <f t="shared" si="33"/>
        <v>32.04</v>
      </c>
      <c r="E712" s="51">
        <v>712</v>
      </c>
      <c r="F712">
        <v>7.0000000000000007E-2</v>
      </c>
      <c r="G712" s="141">
        <f t="shared" si="34"/>
        <v>49.84</v>
      </c>
      <c r="I712" s="51">
        <v>712</v>
      </c>
      <c r="J712">
        <v>0.125</v>
      </c>
      <c r="K712" s="141">
        <f t="shared" si="35"/>
        <v>89</v>
      </c>
      <c r="M712" s="51">
        <v>712</v>
      </c>
      <c r="N712">
        <v>899</v>
      </c>
    </row>
    <row r="713" spans="1:14">
      <c r="A713" s="51">
        <v>713</v>
      </c>
      <c r="B713" s="51">
        <v>4.4999999999999998E-2</v>
      </c>
      <c r="C713" s="141">
        <f t="shared" si="33"/>
        <v>32.085000000000001</v>
      </c>
      <c r="E713" s="51">
        <v>713</v>
      </c>
      <c r="F713">
        <v>7.0000000000000007E-2</v>
      </c>
      <c r="G713" s="141">
        <f t="shared" si="34"/>
        <v>49.910000000000004</v>
      </c>
      <c r="I713" s="51">
        <v>713</v>
      </c>
      <c r="J713">
        <v>0.125</v>
      </c>
      <c r="K713" s="141">
        <f t="shared" si="35"/>
        <v>89.125</v>
      </c>
      <c r="M713" s="51">
        <v>713</v>
      </c>
      <c r="N713">
        <v>899</v>
      </c>
    </row>
    <row r="714" spans="1:14">
      <c r="A714" s="51">
        <v>714</v>
      </c>
      <c r="B714" s="51">
        <v>4.4999999999999998E-2</v>
      </c>
      <c r="C714" s="141">
        <f t="shared" si="33"/>
        <v>32.129999999999995</v>
      </c>
      <c r="E714" s="51">
        <v>714</v>
      </c>
      <c r="F714">
        <v>7.0000000000000007E-2</v>
      </c>
      <c r="G714" s="141">
        <f t="shared" si="34"/>
        <v>49.980000000000004</v>
      </c>
      <c r="I714" s="51">
        <v>714</v>
      </c>
      <c r="J714">
        <v>0.125</v>
      </c>
      <c r="K714" s="141">
        <f t="shared" si="35"/>
        <v>89.25</v>
      </c>
      <c r="M714" s="51">
        <v>714</v>
      </c>
      <c r="N714">
        <v>899</v>
      </c>
    </row>
    <row r="715" spans="1:14">
      <c r="A715" s="51">
        <v>715</v>
      </c>
      <c r="B715" s="51">
        <v>4.4999999999999998E-2</v>
      </c>
      <c r="C715" s="141">
        <f t="shared" si="33"/>
        <v>32.174999999999997</v>
      </c>
      <c r="E715" s="51">
        <v>715</v>
      </c>
      <c r="F715">
        <v>7.0000000000000007E-2</v>
      </c>
      <c r="G715" s="141">
        <f t="shared" si="34"/>
        <v>50.050000000000004</v>
      </c>
      <c r="I715" s="51">
        <v>715</v>
      </c>
      <c r="J715">
        <v>0.125</v>
      </c>
      <c r="K715" s="141">
        <f t="shared" si="35"/>
        <v>89.375</v>
      </c>
      <c r="M715" s="51">
        <v>715</v>
      </c>
      <c r="N715">
        <v>899</v>
      </c>
    </row>
    <row r="716" spans="1:14">
      <c r="A716" s="51">
        <v>716</v>
      </c>
      <c r="B716" s="51">
        <v>4.4999999999999998E-2</v>
      </c>
      <c r="C716" s="141">
        <f t="shared" si="33"/>
        <v>32.22</v>
      </c>
      <c r="E716" s="51">
        <v>716</v>
      </c>
      <c r="F716">
        <v>7.0000000000000007E-2</v>
      </c>
      <c r="G716" s="141">
        <f t="shared" si="34"/>
        <v>50.120000000000005</v>
      </c>
      <c r="I716" s="51">
        <v>716</v>
      </c>
      <c r="J716">
        <v>0.125</v>
      </c>
      <c r="K716" s="141">
        <f t="shared" si="35"/>
        <v>89.5</v>
      </c>
      <c r="M716" s="51">
        <v>716</v>
      </c>
      <c r="N716">
        <v>899</v>
      </c>
    </row>
    <row r="717" spans="1:14">
      <c r="A717" s="51">
        <v>717</v>
      </c>
      <c r="B717" s="51">
        <v>4.4999999999999998E-2</v>
      </c>
      <c r="C717" s="141">
        <f t="shared" si="33"/>
        <v>32.265000000000001</v>
      </c>
      <c r="E717" s="51">
        <v>717</v>
      </c>
      <c r="F717">
        <v>7.0000000000000007E-2</v>
      </c>
      <c r="G717" s="141">
        <f t="shared" si="34"/>
        <v>50.190000000000005</v>
      </c>
      <c r="I717" s="51">
        <v>717</v>
      </c>
      <c r="J717">
        <v>0.125</v>
      </c>
      <c r="K717" s="141">
        <f t="shared" si="35"/>
        <v>89.625</v>
      </c>
      <c r="M717" s="51">
        <v>717</v>
      </c>
      <c r="N717">
        <v>899</v>
      </c>
    </row>
    <row r="718" spans="1:14">
      <c r="A718" s="51">
        <v>718</v>
      </c>
      <c r="B718" s="51">
        <v>4.4999999999999998E-2</v>
      </c>
      <c r="C718" s="141">
        <f t="shared" si="33"/>
        <v>32.31</v>
      </c>
      <c r="E718" s="51">
        <v>718</v>
      </c>
      <c r="F718">
        <v>7.0000000000000007E-2</v>
      </c>
      <c r="G718" s="141">
        <f t="shared" si="34"/>
        <v>50.260000000000005</v>
      </c>
      <c r="I718" s="51">
        <v>718</v>
      </c>
      <c r="J718">
        <v>0.125</v>
      </c>
      <c r="K718" s="141">
        <f t="shared" si="35"/>
        <v>89.75</v>
      </c>
      <c r="M718" s="51">
        <v>718</v>
      </c>
      <c r="N718">
        <v>899</v>
      </c>
    </row>
    <row r="719" spans="1:14">
      <c r="A719" s="51">
        <v>719</v>
      </c>
      <c r="B719" s="51">
        <v>4.4999999999999998E-2</v>
      </c>
      <c r="C719" s="141">
        <f t="shared" si="33"/>
        <v>32.354999999999997</v>
      </c>
      <c r="E719" s="51">
        <v>719</v>
      </c>
      <c r="F719">
        <v>7.0000000000000007E-2</v>
      </c>
      <c r="G719" s="141">
        <f t="shared" si="34"/>
        <v>50.330000000000005</v>
      </c>
      <c r="I719" s="51">
        <v>719</v>
      </c>
      <c r="J719">
        <v>0.125</v>
      </c>
      <c r="K719" s="141">
        <f t="shared" si="35"/>
        <v>89.875</v>
      </c>
      <c r="M719" s="51">
        <v>719</v>
      </c>
      <c r="N719">
        <v>899</v>
      </c>
    </row>
    <row r="720" spans="1:14">
      <c r="A720" s="51">
        <v>720</v>
      </c>
      <c r="B720" s="51">
        <v>4.4999999999999998E-2</v>
      </c>
      <c r="C720" s="141">
        <f t="shared" si="33"/>
        <v>32.4</v>
      </c>
      <c r="E720" s="51">
        <v>720</v>
      </c>
      <c r="F720">
        <v>7.0000000000000007E-2</v>
      </c>
      <c r="G720" s="141">
        <f t="shared" si="34"/>
        <v>50.400000000000006</v>
      </c>
      <c r="I720" s="51">
        <v>720</v>
      </c>
      <c r="J720">
        <v>0.125</v>
      </c>
      <c r="K720" s="141">
        <f t="shared" si="35"/>
        <v>90</v>
      </c>
      <c r="M720" s="51">
        <v>720</v>
      </c>
      <c r="N720">
        <v>899</v>
      </c>
    </row>
    <row r="721" spans="1:14">
      <c r="A721" s="51">
        <v>721</v>
      </c>
      <c r="B721" s="51">
        <v>4.4999999999999998E-2</v>
      </c>
      <c r="C721" s="141">
        <f t="shared" si="33"/>
        <v>32.445</v>
      </c>
      <c r="E721" s="51">
        <v>721</v>
      </c>
      <c r="F721">
        <v>7.0000000000000007E-2</v>
      </c>
      <c r="G721" s="141">
        <f t="shared" si="34"/>
        <v>50.470000000000006</v>
      </c>
      <c r="I721" s="51">
        <v>721</v>
      </c>
      <c r="J721">
        <v>0.125</v>
      </c>
      <c r="K721" s="141">
        <f t="shared" si="35"/>
        <v>90.125</v>
      </c>
      <c r="M721" s="51">
        <v>721</v>
      </c>
      <c r="N721">
        <v>899</v>
      </c>
    </row>
    <row r="722" spans="1:14">
      <c r="A722" s="51">
        <v>722</v>
      </c>
      <c r="B722" s="51">
        <v>4.4999999999999998E-2</v>
      </c>
      <c r="C722" s="141">
        <f t="shared" si="33"/>
        <v>32.49</v>
      </c>
      <c r="E722" s="51">
        <v>722</v>
      </c>
      <c r="F722">
        <v>7.0000000000000007E-2</v>
      </c>
      <c r="G722" s="141">
        <f t="shared" si="34"/>
        <v>50.540000000000006</v>
      </c>
      <c r="I722" s="51">
        <v>722</v>
      </c>
      <c r="J722">
        <v>0.125</v>
      </c>
      <c r="K722" s="141">
        <f t="shared" si="35"/>
        <v>90.25</v>
      </c>
      <c r="M722" s="51">
        <v>722</v>
      </c>
      <c r="N722">
        <v>899</v>
      </c>
    </row>
    <row r="723" spans="1:14">
      <c r="A723" s="51">
        <v>723</v>
      </c>
      <c r="B723" s="51">
        <v>4.4999999999999998E-2</v>
      </c>
      <c r="C723" s="141">
        <f t="shared" si="33"/>
        <v>32.534999999999997</v>
      </c>
      <c r="E723" s="51">
        <v>723</v>
      </c>
      <c r="F723">
        <v>7.0000000000000007E-2</v>
      </c>
      <c r="G723" s="141">
        <f t="shared" si="34"/>
        <v>50.610000000000007</v>
      </c>
      <c r="I723" s="51">
        <v>723</v>
      </c>
      <c r="J723">
        <v>0.125</v>
      </c>
      <c r="K723" s="141">
        <f t="shared" si="35"/>
        <v>90.375</v>
      </c>
      <c r="M723" s="51">
        <v>723</v>
      </c>
      <c r="N723">
        <v>899</v>
      </c>
    </row>
    <row r="724" spans="1:14">
      <c r="A724" s="51">
        <v>724</v>
      </c>
      <c r="B724" s="51">
        <v>4.4999999999999998E-2</v>
      </c>
      <c r="C724" s="141">
        <f t="shared" si="33"/>
        <v>32.58</v>
      </c>
      <c r="E724" s="51">
        <v>724</v>
      </c>
      <c r="F724">
        <v>7.0000000000000007E-2</v>
      </c>
      <c r="G724" s="141">
        <f t="shared" si="34"/>
        <v>50.680000000000007</v>
      </c>
      <c r="I724" s="51">
        <v>724</v>
      </c>
      <c r="J724">
        <v>0.125</v>
      </c>
      <c r="K724" s="141">
        <f t="shared" si="35"/>
        <v>90.5</v>
      </c>
      <c r="M724" s="51">
        <v>724</v>
      </c>
      <c r="N724">
        <v>899</v>
      </c>
    </row>
    <row r="725" spans="1:14">
      <c r="A725" s="51">
        <v>725</v>
      </c>
      <c r="B725" s="51">
        <v>4.4999999999999998E-2</v>
      </c>
      <c r="C725" s="141">
        <f t="shared" si="33"/>
        <v>32.625</v>
      </c>
      <c r="E725" s="51">
        <v>725</v>
      </c>
      <c r="F725">
        <v>7.0000000000000007E-2</v>
      </c>
      <c r="G725" s="141">
        <f t="shared" si="34"/>
        <v>50.750000000000007</v>
      </c>
      <c r="I725" s="51">
        <v>725</v>
      </c>
      <c r="J725">
        <v>0.125</v>
      </c>
      <c r="K725" s="141">
        <f t="shared" si="35"/>
        <v>90.625</v>
      </c>
      <c r="M725" s="51">
        <v>725</v>
      </c>
      <c r="N725">
        <v>899</v>
      </c>
    </row>
    <row r="726" spans="1:14">
      <c r="A726" s="51">
        <v>726</v>
      </c>
      <c r="B726" s="51">
        <v>4.4999999999999998E-2</v>
      </c>
      <c r="C726" s="141">
        <f t="shared" si="33"/>
        <v>32.67</v>
      </c>
      <c r="E726" s="51">
        <v>726</v>
      </c>
      <c r="F726">
        <v>7.0000000000000007E-2</v>
      </c>
      <c r="G726" s="141">
        <f t="shared" si="34"/>
        <v>50.820000000000007</v>
      </c>
      <c r="I726" s="51">
        <v>726</v>
      </c>
      <c r="J726">
        <v>0.125</v>
      </c>
      <c r="K726" s="141">
        <f t="shared" si="35"/>
        <v>90.75</v>
      </c>
      <c r="M726" s="51">
        <v>726</v>
      </c>
      <c r="N726">
        <v>899</v>
      </c>
    </row>
    <row r="727" spans="1:14">
      <c r="A727" s="51">
        <v>727</v>
      </c>
      <c r="B727" s="51">
        <v>4.4999999999999998E-2</v>
      </c>
      <c r="C727" s="141">
        <f t="shared" si="33"/>
        <v>32.714999999999996</v>
      </c>
      <c r="E727" s="51">
        <v>727</v>
      </c>
      <c r="F727">
        <v>7.0000000000000007E-2</v>
      </c>
      <c r="G727" s="141">
        <f t="shared" si="34"/>
        <v>50.890000000000008</v>
      </c>
      <c r="I727" s="51">
        <v>727</v>
      </c>
      <c r="J727">
        <v>0.125</v>
      </c>
      <c r="K727" s="141">
        <f t="shared" si="35"/>
        <v>90.875</v>
      </c>
      <c r="M727" s="51">
        <v>727</v>
      </c>
      <c r="N727">
        <v>899</v>
      </c>
    </row>
    <row r="728" spans="1:14">
      <c r="A728" s="51">
        <v>728</v>
      </c>
      <c r="B728" s="51">
        <v>4.4999999999999998E-2</v>
      </c>
      <c r="C728" s="141">
        <f t="shared" si="33"/>
        <v>32.76</v>
      </c>
      <c r="E728" s="51">
        <v>728</v>
      </c>
      <c r="F728">
        <v>7.0000000000000007E-2</v>
      </c>
      <c r="G728" s="141">
        <f t="shared" si="34"/>
        <v>50.960000000000008</v>
      </c>
      <c r="I728" s="51">
        <v>728</v>
      </c>
      <c r="J728">
        <v>0.125</v>
      </c>
      <c r="K728" s="141">
        <f t="shared" si="35"/>
        <v>91</v>
      </c>
      <c r="M728" s="51">
        <v>728</v>
      </c>
      <c r="N728">
        <v>899</v>
      </c>
    </row>
    <row r="729" spans="1:14">
      <c r="A729" s="51">
        <v>729</v>
      </c>
      <c r="B729" s="51">
        <v>4.4999999999999998E-2</v>
      </c>
      <c r="C729" s="141">
        <f t="shared" si="33"/>
        <v>32.805</v>
      </c>
      <c r="E729" s="51">
        <v>729</v>
      </c>
      <c r="F729">
        <v>7.0000000000000007E-2</v>
      </c>
      <c r="G729" s="141">
        <f t="shared" si="34"/>
        <v>51.030000000000008</v>
      </c>
      <c r="I729" s="51">
        <v>729</v>
      </c>
      <c r="J729">
        <v>0.125</v>
      </c>
      <c r="K729" s="141">
        <f t="shared" si="35"/>
        <v>91.125</v>
      </c>
      <c r="M729" s="51">
        <v>729</v>
      </c>
      <c r="N729">
        <v>899</v>
      </c>
    </row>
    <row r="730" spans="1:14">
      <c r="A730" s="51">
        <v>730</v>
      </c>
      <c r="B730" s="51">
        <v>4.4999999999999998E-2</v>
      </c>
      <c r="C730" s="141">
        <f t="shared" si="33"/>
        <v>32.85</v>
      </c>
      <c r="E730" s="51">
        <v>730</v>
      </c>
      <c r="F730">
        <v>7.0000000000000007E-2</v>
      </c>
      <c r="G730" s="141">
        <f t="shared" si="34"/>
        <v>51.1</v>
      </c>
      <c r="I730" s="51">
        <v>730</v>
      </c>
      <c r="J730">
        <v>0.125</v>
      </c>
      <c r="K730" s="141">
        <f t="shared" si="35"/>
        <v>91.25</v>
      </c>
      <c r="M730" s="51">
        <v>730</v>
      </c>
      <c r="N730">
        <v>899</v>
      </c>
    </row>
    <row r="731" spans="1:14">
      <c r="A731" s="51">
        <v>731</v>
      </c>
      <c r="B731" s="51">
        <v>4.4999999999999998E-2</v>
      </c>
      <c r="C731" s="141">
        <f t="shared" si="33"/>
        <v>32.894999999999996</v>
      </c>
      <c r="E731" s="51">
        <v>731</v>
      </c>
      <c r="F731">
        <v>7.0000000000000007E-2</v>
      </c>
      <c r="G731" s="141">
        <f t="shared" si="34"/>
        <v>51.17</v>
      </c>
      <c r="I731" s="51">
        <v>731</v>
      </c>
      <c r="J731">
        <v>0.125</v>
      </c>
      <c r="K731" s="141">
        <f t="shared" si="35"/>
        <v>91.375</v>
      </c>
      <c r="M731" s="51">
        <v>731</v>
      </c>
      <c r="N731">
        <v>899</v>
      </c>
    </row>
    <row r="732" spans="1:14">
      <c r="A732" s="51">
        <v>732</v>
      </c>
      <c r="B732" s="51">
        <v>4.4999999999999998E-2</v>
      </c>
      <c r="C732" s="141">
        <f t="shared" si="33"/>
        <v>32.94</v>
      </c>
      <c r="E732" s="51">
        <v>732</v>
      </c>
      <c r="F732">
        <v>7.0000000000000007E-2</v>
      </c>
      <c r="G732" s="141">
        <f t="shared" si="34"/>
        <v>51.24</v>
      </c>
      <c r="I732" s="51">
        <v>732</v>
      </c>
      <c r="J732">
        <v>0.125</v>
      </c>
      <c r="K732" s="141">
        <f t="shared" si="35"/>
        <v>91.5</v>
      </c>
      <c r="M732" s="51">
        <v>732</v>
      </c>
      <c r="N732">
        <v>899</v>
      </c>
    </row>
    <row r="733" spans="1:14">
      <c r="A733" s="51">
        <v>733</v>
      </c>
      <c r="B733" s="51">
        <v>4.4999999999999998E-2</v>
      </c>
      <c r="C733" s="141">
        <f t="shared" si="33"/>
        <v>32.984999999999999</v>
      </c>
      <c r="E733" s="51">
        <v>733</v>
      </c>
      <c r="F733">
        <v>7.0000000000000007E-2</v>
      </c>
      <c r="G733" s="141">
        <f t="shared" si="34"/>
        <v>51.31</v>
      </c>
      <c r="I733" s="51">
        <v>733</v>
      </c>
      <c r="J733">
        <v>0.125</v>
      </c>
      <c r="K733" s="141">
        <f t="shared" si="35"/>
        <v>91.625</v>
      </c>
      <c r="M733" s="51">
        <v>733</v>
      </c>
      <c r="N733">
        <v>899</v>
      </c>
    </row>
    <row r="734" spans="1:14">
      <c r="A734" s="51">
        <v>734</v>
      </c>
      <c r="B734" s="51">
        <v>4.4999999999999998E-2</v>
      </c>
      <c r="C734" s="141">
        <f t="shared" si="33"/>
        <v>33.03</v>
      </c>
      <c r="E734" s="51">
        <v>734</v>
      </c>
      <c r="F734">
        <v>7.0000000000000007E-2</v>
      </c>
      <c r="G734" s="141">
        <f t="shared" si="34"/>
        <v>51.38</v>
      </c>
      <c r="I734" s="51">
        <v>734</v>
      </c>
      <c r="J734">
        <v>0.125</v>
      </c>
      <c r="K734" s="141">
        <f t="shared" si="35"/>
        <v>91.75</v>
      </c>
      <c r="M734" s="51">
        <v>734</v>
      </c>
      <c r="N734">
        <v>899</v>
      </c>
    </row>
    <row r="735" spans="1:14">
      <c r="A735" s="51">
        <v>735</v>
      </c>
      <c r="B735" s="51">
        <v>4.4999999999999998E-2</v>
      </c>
      <c r="C735" s="141">
        <f t="shared" si="33"/>
        <v>33.074999999999996</v>
      </c>
      <c r="E735" s="51">
        <v>735</v>
      </c>
      <c r="F735">
        <v>7.0000000000000007E-2</v>
      </c>
      <c r="G735" s="141">
        <f t="shared" si="34"/>
        <v>51.45</v>
      </c>
      <c r="I735" s="51">
        <v>735</v>
      </c>
      <c r="J735">
        <v>0.125</v>
      </c>
      <c r="K735" s="141">
        <f t="shared" si="35"/>
        <v>91.875</v>
      </c>
      <c r="M735" s="51">
        <v>735</v>
      </c>
      <c r="N735">
        <v>899</v>
      </c>
    </row>
    <row r="736" spans="1:14">
      <c r="A736" s="51">
        <v>736</v>
      </c>
      <c r="B736" s="51">
        <v>4.4999999999999998E-2</v>
      </c>
      <c r="C736" s="141">
        <f t="shared" si="33"/>
        <v>33.119999999999997</v>
      </c>
      <c r="E736" s="51">
        <v>736</v>
      </c>
      <c r="F736">
        <v>7.0000000000000007E-2</v>
      </c>
      <c r="G736" s="141">
        <f t="shared" si="34"/>
        <v>51.52</v>
      </c>
      <c r="I736" s="51">
        <v>736</v>
      </c>
      <c r="J736">
        <v>0.125</v>
      </c>
      <c r="K736" s="141">
        <f t="shared" si="35"/>
        <v>92</v>
      </c>
      <c r="M736" s="51">
        <v>736</v>
      </c>
      <c r="N736">
        <v>899</v>
      </c>
    </row>
    <row r="737" spans="1:14">
      <c r="A737" s="51">
        <v>737</v>
      </c>
      <c r="B737" s="51">
        <v>4.4999999999999998E-2</v>
      </c>
      <c r="C737" s="141">
        <f t="shared" si="33"/>
        <v>33.164999999999999</v>
      </c>
      <c r="E737" s="51">
        <v>737</v>
      </c>
      <c r="F737">
        <v>7.0000000000000007E-2</v>
      </c>
      <c r="G737" s="141">
        <f t="shared" si="34"/>
        <v>51.59</v>
      </c>
      <c r="I737" s="51">
        <v>737</v>
      </c>
      <c r="J737">
        <v>0.125</v>
      </c>
      <c r="K737" s="141">
        <f t="shared" si="35"/>
        <v>92.125</v>
      </c>
      <c r="M737" s="51">
        <v>737</v>
      </c>
      <c r="N737">
        <v>899</v>
      </c>
    </row>
    <row r="738" spans="1:14">
      <c r="A738" s="51">
        <v>738</v>
      </c>
      <c r="B738" s="51">
        <v>4.4999999999999998E-2</v>
      </c>
      <c r="C738" s="141">
        <f t="shared" si="33"/>
        <v>33.21</v>
      </c>
      <c r="E738" s="51">
        <v>738</v>
      </c>
      <c r="F738">
        <v>7.0000000000000007E-2</v>
      </c>
      <c r="G738" s="141">
        <f t="shared" si="34"/>
        <v>51.660000000000004</v>
      </c>
      <c r="I738" s="51">
        <v>738</v>
      </c>
      <c r="J738">
        <v>0.125</v>
      </c>
      <c r="K738" s="141">
        <f t="shared" si="35"/>
        <v>92.25</v>
      </c>
      <c r="M738" s="51">
        <v>738</v>
      </c>
      <c r="N738">
        <v>899</v>
      </c>
    </row>
    <row r="739" spans="1:14">
      <c r="A739" s="51">
        <v>739</v>
      </c>
      <c r="B739" s="51">
        <v>4.4999999999999998E-2</v>
      </c>
      <c r="C739" s="141">
        <f t="shared" si="33"/>
        <v>33.254999999999995</v>
      </c>
      <c r="E739" s="51">
        <v>739</v>
      </c>
      <c r="F739">
        <v>7.0000000000000007E-2</v>
      </c>
      <c r="G739" s="141">
        <f t="shared" si="34"/>
        <v>51.730000000000004</v>
      </c>
      <c r="I739" s="51">
        <v>739</v>
      </c>
      <c r="J739">
        <v>0.125</v>
      </c>
      <c r="K739" s="141">
        <f t="shared" si="35"/>
        <v>92.375</v>
      </c>
      <c r="M739" s="51">
        <v>739</v>
      </c>
      <c r="N739">
        <v>899</v>
      </c>
    </row>
    <row r="740" spans="1:14">
      <c r="A740" s="51">
        <v>740</v>
      </c>
      <c r="B740" s="51">
        <v>4.4999999999999998E-2</v>
      </c>
      <c r="C740" s="141">
        <f t="shared" si="33"/>
        <v>33.299999999999997</v>
      </c>
      <c r="E740" s="51">
        <v>740</v>
      </c>
      <c r="F740">
        <v>7.0000000000000007E-2</v>
      </c>
      <c r="G740" s="141">
        <f t="shared" si="34"/>
        <v>51.800000000000004</v>
      </c>
      <c r="I740" s="51">
        <v>740</v>
      </c>
      <c r="J740">
        <v>0.125</v>
      </c>
      <c r="K740" s="141">
        <f t="shared" si="35"/>
        <v>92.5</v>
      </c>
      <c r="M740" s="51">
        <v>740</v>
      </c>
      <c r="N740">
        <v>899</v>
      </c>
    </row>
    <row r="741" spans="1:14">
      <c r="A741" s="51">
        <v>741</v>
      </c>
      <c r="B741" s="51">
        <v>4.4999999999999998E-2</v>
      </c>
      <c r="C741" s="141">
        <f t="shared" si="33"/>
        <v>33.344999999999999</v>
      </c>
      <c r="E741" s="51">
        <v>741</v>
      </c>
      <c r="F741">
        <v>7.0000000000000007E-2</v>
      </c>
      <c r="G741" s="141">
        <f t="shared" si="34"/>
        <v>51.870000000000005</v>
      </c>
      <c r="I741" s="51">
        <v>741</v>
      </c>
      <c r="J741">
        <v>0.125</v>
      </c>
      <c r="K741" s="141">
        <f t="shared" si="35"/>
        <v>92.625</v>
      </c>
      <c r="M741" s="51">
        <v>741</v>
      </c>
      <c r="N741">
        <v>899</v>
      </c>
    </row>
    <row r="742" spans="1:14">
      <c r="A742" s="51">
        <v>742</v>
      </c>
      <c r="B742" s="51">
        <v>4.4999999999999998E-2</v>
      </c>
      <c r="C742" s="141">
        <f t="shared" si="33"/>
        <v>33.39</v>
      </c>
      <c r="E742" s="51">
        <v>742</v>
      </c>
      <c r="F742">
        <v>7.0000000000000007E-2</v>
      </c>
      <c r="G742" s="141">
        <f t="shared" si="34"/>
        <v>51.940000000000005</v>
      </c>
      <c r="I742" s="51">
        <v>742</v>
      </c>
      <c r="J742">
        <v>0.125</v>
      </c>
      <c r="K742" s="141">
        <f t="shared" si="35"/>
        <v>92.75</v>
      </c>
      <c r="M742" s="51">
        <v>742</v>
      </c>
      <c r="N742">
        <v>899</v>
      </c>
    </row>
    <row r="743" spans="1:14">
      <c r="A743" s="51">
        <v>743</v>
      </c>
      <c r="B743" s="51">
        <v>4.4999999999999998E-2</v>
      </c>
      <c r="C743" s="141">
        <f t="shared" si="33"/>
        <v>33.435000000000002</v>
      </c>
      <c r="E743" s="51">
        <v>743</v>
      </c>
      <c r="F743">
        <v>7.0000000000000007E-2</v>
      </c>
      <c r="G743" s="141">
        <f t="shared" si="34"/>
        <v>52.010000000000005</v>
      </c>
      <c r="I743" s="51">
        <v>743</v>
      </c>
      <c r="J743">
        <v>0.125</v>
      </c>
      <c r="K743" s="141">
        <f t="shared" si="35"/>
        <v>92.875</v>
      </c>
      <c r="M743" s="51">
        <v>743</v>
      </c>
      <c r="N743">
        <v>899</v>
      </c>
    </row>
    <row r="744" spans="1:14">
      <c r="A744" s="51">
        <v>744</v>
      </c>
      <c r="B744" s="51">
        <v>4.4999999999999998E-2</v>
      </c>
      <c r="C744" s="141">
        <f t="shared" si="33"/>
        <v>33.479999999999997</v>
      </c>
      <c r="E744" s="51">
        <v>744</v>
      </c>
      <c r="F744">
        <v>7.0000000000000007E-2</v>
      </c>
      <c r="G744" s="141">
        <f t="shared" si="34"/>
        <v>52.080000000000005</v>
      </c>
      <c r="I744" s="51">
        <v>744</v>
      </c>
      <c r="J744">
        <v>0.125</v>
      </c>
      <c r="K744" s="141">
        <f t="shared" si="35"/>
        <v>93</v>
      </c>
      <c r="M744" s="51">
        <v>744</v>
      </c>
      <c r="N744">
        <v>899</v>
      </c>
    </row>
    <row r="745" spans="1:14">
      <c r="A745" s="51">
        <v>745</v>
      </c>
      <c r="B745" s="51">
        <v>4.4999999999999998E-2</v>
      </c>
      <c r="C745" s="141">
        <f t="shared" si="33"/>
        <v>33.524999999999999</v>
      </c>
      <c r="E745" s="51">
        <v>745</v>
      </c>
      <c r="F745">
        <v>7.0000000000000007E-2</v>
      </c>
      <c r="G745" s="141">
        <f t="shared" si="34"/>
        <v>52.150000000000006</v>
      </c>
      <c r="I745" s="51">
        <v>745</v>
      </c>
      <c r="J745">
        <v>0.125</v>
      </c>
      <c r="K745" s="141">
        <f t="shared" si="35"/>
        <v>93.125</v>
      </c>
      <c r="M745" s="51">
        <v>745</v>
      </c>
      <c r="N745">
        <v>899</v>
      </c>
    </row>
    <row r="746" spans="1:14">
      <c r="A746" s="51">
        <v>746</v>
      </c>
      <c r="B746" s="51">
        <v>4.4999999999999998E-2</v>
      </c>
      <c r="C746" s="141">
        <f t="shared" si="33"/>
        <v>33.57</v>
      </c>
      <c r="E746" s="51">
        <v>746</v>
      </c>
      <c r="F746">
        <v>7.0000000000000007E-2</v>
      </c>
      <c r="G746" s="141">
        <f t="shared" si="34"/>
        <v>52.220000000000006</v>
      </c>
      <c r="I746" s="51">
        <v>746</v>
      </c>
      <c r="J746">
        <v>0.125</v>
      </c>
      <c r="K746" s="141">
        <f t="shared" si="35"/>
        <v>93.25</v>
      </c>
      <c r="M746" s="51">
        <v>746</v>
      </c>
      <c r="N746">
        <v>899</v>
      </c>
    </row>
    <row r="747" spans="1:14">
      <c r="A747" s="51">
        <v>747</v>
      </c>
      <c r="B747" s="51">
        <v>4.4999999999999998E-2</v>
      </c>
      <c r="C747" s="141">
        <f t="shared" si="33"/>
        <v>33.615000000000002</v>
      </c>
      <c r="E747" s="51">
        <v>747</v>
      </c>
      <c r="F747">
        <v>7.0000000000000007E-2</v>
      </c>
      <c r="G747" s="141">
        <f t="shared" si="34"/>
        <v>52.290000000000006</v>
      </c>
      <c r="I747" s="51">
        <v>747</v>
      </c>
      <c r="J747">
        <v>0.125</v>
      </c>
      <c r="K747" s="141">
        <f t="shared" si="35"/>
        <v>93.375</v>
      </c>
      <c r="M747" s="51">
        <v>747</v>
      </c>
      <c r="N747">
        <v>899</v>
      </c>
    </row>
    <row r="748" spans="1:14">
      <c r="A748" s="51">
        <v>748</v>
      </c>
      <c r="B748" s="51">
        <v>4.4999999999999998E-2</v>
      </c>
      <c r="C748" s="141">
        <f t="shared" si="33"/>
        <v>33.659999999999997</v>
      </c>
      <c r="E748" s="51">
        <v>748</v>
      </c>
      <c r="F748">
        <v>7.0000000000000007E-2</v>
      </c>
      <c r="G748" s="141">
        <f t="shared" si="34"/>
        <v>52.360000000000007</v>
      </c>
      <c r="I748" s="51">
        <v>748</v>
      </c>
      <c r="J748">
        <v>0.125</v>
      </c>
      <c r="K748" s="141">
        <f t="shared" si="35"/>
        <v>93.5</v>
      </c>
      <c r="M748" s="51">
        <v>748</v>
      </c>
      <c r="N748">
        <v>899</v>
      </c>
    </row>
    <row r="749" spans="1:14">
      <c r="A749" s="51">
        <v>749</v>
      </c>
      <c r="B749" s="51">
        <v>4.4999999999999998E-2</v>
      </c>
      <c r="C749" s="141">
        <f t="shared" si="33"/>
        <v>33.704999999999998</v>
      </c>
      <c r="E749" s="51">
        <v>749</v>
      </c>
      <c r="F749">
        <v>7.0000000000000007E-2</v>
      </c>
      <c r="G749" s="141">
        <f t="shared" si="34"/>
        <v>52.430000000000007</v>
      </c>
      <c r="I749" s="51">
        <v>749</v>
      </c>
      <c r="J749">
        <v>0.125</v>
      </c>
      <c r="K749" s="141">
        <f t="shared" si="35"/>
        <v>93.625</v>
      </c>
      <c r="M749" s="51">
        <v>749</v>
      </c>
      <c r="N749">
        <v>899</v>
      </c>
    </row>
    <row r="750" spans="1:14">
      <c r="A750" s="51">
        <v>750</v>
      </c>
      <c r="B750" s="51">
        <v>4.4999999999999998E-2</v>
      </c>
      <c r="C750" s="141">
        <f t="shared" si="33"/>
        <v>33.75</v>
      </c>
      <c r="E750" s="51">
        <v>750</v>
      </c>
      <c r="F750">
        <v>7.0000000000000007E-2</v>
      </c>
      <c r="G750" s="141">
        <f t="shared" si="34"/>
        <v>52.500000000000007</v>
      </c>
      <c r="I750" s="51">
        <v>750</v>
      </c>
      <c r="J750">
        <v>0.125</v>
      </c>
      <c r="K750" s="141">
        <f t="shared" si="35"/>
        <v>93.75</v>
      </c>
      <c r="M750" s="51">
        <v>750</v>
      </c>
      <c r="N750">
        <v>899</v>
      </c>
    </row>
    <row r="751" spans="1:14">
      <c r="A751" s="51">
        <v>751</v>
      </c>
      <c r="B751" s="51">
        <v>4.4999999999999998E-2</v>
      </c>
      <c r="C751" s="141">
        <f t="shared" si="33"/>
        <v>33.795000000000002</v>
      </c>
      <c r="E751" s="51">
        <v>751</v>
      </c>
      <c r="F751">
        <v>7.0000000000000007E-2</v>
      </c>
      <c r="G751" s="141">
        <f t="shared" si="34"/>
        <v>52.570000000000007</v>
      </c>
      <c r="I751" s="51">
        <v>751</v>
      </c>
      <c r="J751">
        <v>0.125</v>
      </c>
      <c r="K751" s="141">
        <f t="shared" si="35"/>
        <v>93.875</v>
      </c>
      <c r="M751" s="51">
        <v>751</v>
      </c>
      <c r="N751">
        <v>899</v>
      </c>
    </row>
    <row r="752" spans="1:14">
      <c r="A752" s="51">
        <v>752</v>
      </c>
      <c r="B752" s="51">
        <v>4.4999999999999998E-2</v>
      </c>
      <c r="C752" s="141">
        <f t="shared" si="33"/>
        <v>33.839999999999996</v>
      </c>
      <c r="E752" s="51">
        <v>752</v>
      </c>
      <c r="F752">
        <v>7.0000000000000007E-2</v>
      </c>
      <c r="G752" s="141">
        <f t="shared" si="34"/>
        <v>52.640000000000008</v>
      </c>
      <c r="I752" s="51">
        <v>752</v>
      </c>
      <c r="J752">
        <v>0.125</v>
      </c>
      <c r="K752" s="141">
        <f t="shared" si="35"/>
        <v>94</v>
      </c>
      <c r="M752" s="51">
        <v>752</v>
      </c>
      <c r="N752">
        <v>899</v>
      </c>
    </row>
    <row r="753" spans="1:14">
      <c r="A753" s="51">
        <v>753</v>
      </c>
      <c r="B753" s="51">
        <v>4.4999999999999998E-2</v>
      </c>
      <c r="C753" s="141">
        <f t="shared" si="33"/>
        <v>33.884999999999998</v>
      </c>
      <c r="E753" s="51">
        <v>753</v>
      </c>
      <c r="F753">
        <v>7.0000000000000007E-2</v>
      </c>
      <c r="G753" s="141">
        <f t="shared" si="34"/>
        <v>52.710000000000008</v>
      </c>
      <c r="I753" s="51">
        <v>753</v>
      </c>
      <c r="J753">
        <v>0.125</v>
      </c>
      <c r="K753" s="141">
        <f t="shared" si="35"/>
        <v>94.125</v>
      </c>
      <c r="M753" s="51">
        <v>753</v>
      </c>
      <c r="N753">
        <v>899</v>
      </c>
    </row>
    <row r="754" spans="1:14">
      <c r="A754" s="51">
        <v>754</v>
      </c>
      <c r="B754" s="51">
        <v>4.4999999999999998E-2</v>
      </c>
      <c r="C754" s="141">
        <f t="shared" si="33"/>
        <v>33.93</v>
      </c>
      <c r="E754" s="51">
        <v>754</v>
      </c>
      <c r="F754">
        <v>7.0000000000000007E-2</v>
      </c>
      <c r="G754" s="141">
        <f t="shared" si="34"/>
        <v>52.780000000000008</v>
      </c>
      <c r="I754" s="51">
        <v>754</v>
      </c>
      <c r="J754">
        <v>0.125</v>
      </c>
      <c r="K754" s="141">
        <f t="shared" si="35"/>
        <v>94.25</v>
      </c>
      <c r="M754" s="51">
        <v>754</v>
      </c>
      <c r="N754">
        <v>899</v>
      </c>
    </row>
    <row r="755" spans="1:14">
      <c r="A755" s="51">
        <v>755</v>
      </c>
      <c r="B755" s="51">
        <v>4.4999999999999998E-2</v>
      </c>
      <c r="C755" s="141">
        <f t="shared" si="33"/>
        <v>33.975000000000001</v>
      </c>
      <c r="E755" s="51">
        <v>755</v>
      </c>
      <c r="F755">
        <v>7.0000000000000007E-2</v>
      </c>
      <c r="G755" s="141">
        <f t="shared" si="34"/>
        <v>52.850000000000009</v>
      </c>
      <c r="I755" s="51">
        <v>755</v>
      </c>
      <c r="J755">
        <v>0.125</v>
      </c>
      <c r="K755" s="141">
        <f t="shared" si="35"/>
        <v>94.375</v>
      </c>
      <c r="M755" s="51">
        <v>755</v>
      </c>
      <c r="N755">
        <v>899</v>
      </c>
    </row>
    <row r="756" spans="1:14">
      <c r="A756" s="51">
        <v>756</v>
      </c>
      <c r="B756" s="51">
        <v>4.4999999999999998E-2</v>
      </c>
      <c r="C756" s="141">
        <f t="shared" si="33"/>
        <v>34.019999999999996</v>
      </c>
      <c r="E756" s="51">
        <v>756</v>
      </c>
      <c r="F756">
        <v>7.0000000000000007E-2</v>
      </c>
      <c r="G756" s="141">
        <f t="shared" si="34"/>
        <v>52.92</v>
      </c>
      <c r="I756" s="51">
        <v>756</v>
      </c>
      <c r="J756">
        <v>0.125</v>
      </c>
      <c r="K756" s="141">
        <f t="shared" si="35"/>
        <v>94.5</v>
      </c>
      <c r="M756" s="51">
        <v>756</v>
      </c>
      <c r="N756">
        <v>899</v>
      </c>
    </row>
    <row r="757" spans="1:14">
      <c r="A757" s="51">
        <v>757</v>
      </c>
      <c r="B757" s="51">
        <v>4.4999999999999998E-2</v>
      </c>
      <c r="C757" s="141">
        <f t="shared" si="33"/>
        <v>34.064999999999998</v>
      </c>
      <c r="E757" s="51">
        <v>757</v>
      </c>
      <c r="F757">
        <v>7.0000000000000007E-2</v>
      </c>
      <c r="G757" s="141">
        <f t="shared" si="34"/>
        <v>52.99</v>
      </c>
      <c r="I757" s="51">
        <v>757</v>
      </c>
      <c r="J757">
        <v>0.125</v>
      </c>
      <c r="K757" s="141">
        <f t="shared" si="35"/>
        <v>94.625</v>
      </c>
      <c r="M757" s="51">
        <v>757</v>
      </c>
      <c r="N757">
        <v>899</v>
      </c>
    </row>
    <row r="758" spans="1:14">
      <c r="A758" s="51">
        <v>758</v>
      </c>
      <c r="B758" s="51">
        <v>4.4999999999999998E-2</v>
      </c>
      <c r="C758" s="141">
        <f t="shared" si="33"/>
        <v>34.11</v>
      </c>
      <c r="E758" s="51">
        <v>758</v>
      </c>
      <c r="F758">
        <v>7.0000000000000007E-2</v>
      </c>
      <c r="G758" s="141">
        <f t="shared" si="34"/>
        <v>53.06</v>
      </c>
      <c r="I758" s="51">
        <v>758</v>
      </c>
      <c r="J758">
        <v>0.125</v>
      </c>
      <c r="K758" s="141">
        <f t="shared" si="35"/>
        <v>94.75</v>
      </c>
      <c r="M758" s="51">
        <v>758</v>
      </c>
      <c r="N758">
        <v>899</v>
      </c>
    </row>
    <row r="759" spans="1:14">
      <c r="A759" s="51">
        <v>759</v>
      </c>
      <c r="B759" s="51">
        <v>4.4999999999999998E-2</v>
      </c>
      <c r="C759" s="141">
        <f t="shared" si="33"/>
        <v>34.155000000000001</v>
      </c>
      <c r="E759" s="51">
        <v>759</v>
      </c>
      <c r="F759">
        <v>7.0000000000000007E-2</v>
      </c>
      <c r="G759" s="141">
        <f t="shared" si="34"/>
        <v>53.13</v>
      </c>
      <c r="I759" s="51">
        <v>759</v>
      </c>
      <c r="J759">
        <v>0.125</v>
      </c>
      <c r="K759" s="141">
        <f t="shared" si="35"/>
        <v>94.875</v>
      </c>
      <c r="M759" s="51">
        <v>759</v>
      </c>
      <c r="N759">
        <v>899</v>
      </c>
    </row>
    <row r="760" spans="1:14">
      <c r="A760" s="51">
        <v>760</v>
      </c>
      <c r="B760" s="51">
        <v>4.4999999999999998E-2</v>
      </c>
      <c r="C760" s="141">
        <f t="shared" si="33"/>
        <v>34.199999999999996</v>
      </c>
      <c r="E760" s="51">
        <v>760</v>
      </c>
      <c r="F760">
        <v>7.0000000000000007E-2</v>
      </c>
      <c r="G760" s="141">
        <f t="shared" si="34"/>
        <v>53.2</v>
      </c>
      <c r="I760" s="51">
        <v>760</v>
      </c>
      <c r="J760">
        <v>0.125</v>
      </c>
      <c r="K760" s="141">
        <f t="shared" si="35"/>
        <v>95</v>
      </c>
      <c r="M760" s="51">
        <v>760</v>
      </c>
      <c r="N760">
        <v>899</v>
      </c>
    </row>
    <row r="761" spans="1:14">
      <c r="A761" s="51">
        <v>761</v>
      </c>
      <c r="B761" s="51">
        <v>4.4999999999999998E-2</v>
      </c>
      <c r="C761" s="141">
        <f t="shared" si="33"/>
        <v>34.244999999999997</v>
      </c>
      <c r="E761" s="51">
        <v>761</v>
      </c>
      <c r="F761">
        <v>7.0000000000000007E-2</v>
      </c>
      <c r="G761" s="141">
        <f t="shared" si="34"/>
        <v>53.27</v>
      </c>
      <c r="I761" s="51">
        <v>761</v>
      </c>
      <c r="J761">
        <v>0.125</v>
      </c>
      <c r="K761" s="141">
        <f t="shared" si="35"/>
        <v>95.125</v>
      </c>
      <c r="M761" s="51">
        <v>761</v>
      </c>
      <c r="N761">
        <v>899</v>
      </c>
    </row>
    <row r="762" spans="1:14">
      <c r="A762" s="51">
        <v>762</v>
      </c>
      <c r="B762" s="51">
        <v>4.4999999999999998E-2</v>
      </c>
      <c r="C762" s="141">
        <f t="shared" si="33"/>
        <v>34.29</v>
      </c>
      <c r="E762" s="51">
        <v>762</v>
      </c>
      <c r="F762">
        <v>7.0000000000000007E-2</v>
      </c>
      <c r="G762" s="141">
        <f t="shared" si="34"/>
        <v>53.34</v>
      </c>
      <c r="I762" s="51">
        <v>762</v>
      </c>
      <c r="J762">
        <v>0.125</v>
      </c>
      <c r="K762" s="141">
        <f t="shared" si="35"/>
        <v>95.25</v>
      </c>
      <c r="M762" s="51">
        <v>762</v>
      </c>
      <c r="N762">
        <v>899</v>
      </c>
    </row>
    <row r="763" spans="1:14">
      <c r="A763" s="51">
        <v>763</v>
      </c>
      <c r="B763" s="51">
        <v>4.4999999999999998E-2</v>
      </c>
      <c r="C763" s="141">
        <f t="shared" si="33"/>
        <v>34.335000000000001</v>
      </c>
      <c r="E763" s="51">
        <v>763</v>
      </c>
      <c r="F763">
        <v>7.0000000000000007E-2</v>
      </c>
      <c r="G763" s="141">
        <f t="shared" si="34"/>
        <v>53.410000000000004</v>
      </c>
      <c r="I763" s="51">
        <v>763</v>
      </c>
      <c r="J763">
        <v>0.125</v>
      </c>
      <c r="K763" s="141">
        <f t="shared" si="35"/>
        <v>95.375</v>
      </c>
      <c r="M763" s="51">
        <v>763</v>
      </c>
      <c r="N763">
        <v>899</v>
      </c>
    </row>
    <row r="764" spans="1:14">
      <c r="A764" s="51">
        <v>764</v>
      </c>
      <c r="B764" s="51">
        <v>4.4999999999999998E-2</v>
      </c>
      <c r="C764" s="141">
        <f t="shared" si="33"/>
        <v>34.379999999999995</v>
      </c>
      <c r="E764" s="51">
        <v>764</v>
      </c>
      <c r="F764">
        <v>7.0000000000000007E-2</v>
      </c>
      <c r="G764" s="141">
        <f t="shared" si="34"/>
        <v>53.480000000000004</v>
      </c>
      <c r="I764" s="51">
        <v>764</v>
      </c>
      <c r="J764">
        <v>0.125</v>
      </c>
      <c r="K764" s="141">
        <f t="shared" si="35"/>
        <v>95.5</v>
      </c>
      <c r="M764" s="51">
        <v>764</v>
      </c>
      <c r="N764">
        <v>899</v>
      </c>
    </row>
    <row r="765" spans="1:14">
      <c r="A765" s="51">
        <v>765</v>
      </c>
      <c r="B765" s="51">
        <v>4.4999999999999998E-2</v>
      </c>
      <c r="C765" s="141">
        <f t="shared" si="33"/>
        <v>34.424999999999997</v>
      </c>
      <c r="E765" s="51">
        <v>765</v>
      </c>
      <c r="F765">
        <v>7.0000000000000007E-2</v>
      </c>
      <c r="G765" s="141">
        <f t="shared" si="34"/>
        <v>53.550000000000004</v>
      </c>
      <c r="I765" s="51">
        <v>765</v>
      </c>
      <c r="J765">
        <v>0.125</v>
      </c>
      <c r="K765" s="141">
        <f t="shared" si="35"/>
        <v>95.625</v>
      </c>
      <c r="M765" s="51">
        <v>765</v>
      </c>
      <c r="N765">
        <v>899</v>
      </c>
    </row>
    <row r="766" spans="1:14">
      <c r="A766" s="51">
        <v>766</v>
      </c>
      <c r="B766" s="51">
        <v>4.4999999999999998E-2</v>
      </c>
      <c r="C766" s="141">
        <f t="shared" si="33"/>
        <v>34.47</v>
      </c>
      <c r="E766" s="51">
        <v>766</v>
      </c>
      <c r="F766">
        <v>7.0000000000000007E-2</v>
      </c>
      <c r="G766" s="141">
        <f t="shared" si="34"/>
        <v>53.620000000000005</v>
      </c>
      <c r="I766" s="51">
        <v>766</v>
      </c>
      <c r="J766">
        <v>0.125</v>
      </c>
      <c r="K766" s="141">
        <f t="shared" si="35"/>
        <v>95.75</v>
      </c>
      <c r="M766" s="51">
        <v>766</v>
      </c>
      <c r="N766">
        <v>899</v>
      </c>
    </row>
    <row r="767" spans="1:14">
      <c r="A767" s="51">
        <v>767</v>
      </c>
      <c r="B767" s="51">
        <v>4.4999999999999998E-2</v>
      </c>
      <c r="C767" s="141">
        <f t="shared" si="33"/>
        <v>34.515000000000001</v>
      </c>
      <c r="E767" s="51">
        <v>767</v>
      </c>
      <c r="F767">
        <v>7.0000000000000007E-2</v>
      </c>
      <c r="G767" s="141">
        <f t="shared" si="34"/>
        <v>53.690000000000005</v>
      </c>
      <c r="I767" s="51">
        <v>767</v>
      </c>
      <c r="J767">
        <v>0.125</v>
      </c>
      <c r="K767" s="141">
        <f t="shared" si="35"/>
        <v>95.875</v>
      </c>
      <c r="M767" s="51">
        <v>767</v>
      </c>
      <c r="N767">
        <v>899</v>
      </c>
    </row>
    <row r="768" spans="1:14">
      <c r="A768" s="51">
        <v>768</v>
      </c>
      <c r="B768" s="51">
        <v>4.4999999999999998E-2</v>
      </c>
      <c r="C768" s="141">
        <f t="shared" si="33"/>
        <v>34.56</v>
      </c>
      <c r="E768" s="51">
        <v>768</v>
      </c>
      <c r="F768">
        <v>7.0000000000000007E-2</v>
      </c>
      <c r="G768" s="141">
        <f t="shared" si="34"/>
        <v>53.760000000000005</v>
      </c>
      <c r="I768" s="51">
        <v>768</v>
      </c>
      <c r="J768">
        <v>0.125</v>
      </c>
      <c r="K768" s="141">
        <f t="shared" si="35"/>
        <v>96</v>
      </c>
      <c r="M768" s="51">
        <v>768</v>
      </c>
      <c r="N768">
        <v>899</v>
      </c>
    </row>
    <row r="769" spans="1:14">
      <c r="A769" s="51">
        <v>769</v>
      </c>
      <c r="B769" s="51">
        <v>4.4999999999999998E-2</v>
      </c>
      <c r="C769" s="141">
        <f t="shared" si="33"/>
        <v>34.604999999999997</v>
      </c>
      <c r="E769" s="51">
        <v>769</v>
      </c>
      <c r="F769">
        <v>7.0000000000000007E-2</v>
      </c>
      <c r="G769" s="141">
        <f t="shared" si="34"/>
        <v>53.830000000000005</v>
      </c>
      <c r="I769" s="51">
        <v>769</v>
      </c>
      <c r="J769">
        <v>0.125</v>
      </c>
      <c r="K769" s="141">
        <f t="shared" si="35"/>
        <v>96.125</v>
      </c>
      <c r="M769" s="51">
        <v>769</v>
      </c>
      <c r="N769">
        <v>899</v>
      </c>
    </row>
    <row r="770" spans="1:14">
      <c r="A770" s="51">
        <v>770</v>
      </c>
      <c r="B770" s="51">
        <v>4.4999999999999998E-2</v>
      </c>
      <c r="C770" s="141">
        <f t="shared" ref="C770:C833" si="36">MAX(A770*B770, 8.99)</f>
        <v>34.65</v>
      </c>
      <c r="E770" s="51">
        <v>770</v>
      </c>
      <c r="F770">
        <v>7.0000000000000007E-2</v>
      </c>
      <c r="G770" s="141">
        <f t="shared" ref="G770:G833" si="37">MAX(E770*F770, 9.99)</f>
        <v>53.900000000000006</v>
      </c>
      <c r="I770" s="51">
        <v>770</v>
      </c>
      <c r="J770">
        <v>0.125</v>
      </c>
      <c r="K770" s="141">
        <f t="shared" ref="K770:K833" si="38">MAX(I770*J770, 19.99)</f>
        <v>96.25</v>
      </c>
      <c r="M770" s="51">
        <v>770</v>
      </c>
      <c r="N770">
        <v>899</v>
      </c>
    </row>
    <row r="771" spans="1:14">
      <c r="A771" s="51">
        <v>771</v>
      </c>
      <c r="B771" s="51">
        <v>4.4999999999999998E-2</v>
      </c>
      <c r="C771" s="141">
        <f t="shared" si="36"/>
        <v>34.695</v>
      </c>
      <c r="E771" s="51">
        <v>771</v>
      </c>
      <c r="F771">
        <v>7.0000000000000007E-2</v>
      </c>
      <c r="G771" s="141">
        <f t="shared" si="37"/>
        <v>53.970000000000006</v>
      </c>
      <c r="I771" s="51">
        <v>771</v>
      </c>
      <c r="J771">
        <v>0.125</v>
      </c>
      <c r="K771" s="141">
        <f t="shared" si="38"/>
        <v>96.375</v>
      </c>
      <c r="M771" s="51">
        <v>771</v>
      </c>
      <c r="N771">
        <v>899</v>
      </c>
    </row>
    <row r="772" spans="1:14">
      <c r="A772" s="51">
        <v>772</v>
      </c>
      <c r="B772" s="51">
        <v>4.4999999999999998E-2</v>
      </c>
      <c r="C772" s="141">
        <f t="shared" si="36"/>
        <v>34.74</v>
      </c>
      <c r="E772" s="51">
        <v>772</v>
      </c>
      <c r="F772">
        <v>7.0000000000000007E-2</v>
      </c>
      <c r="G772" s="141">
        <f t="shared" si="37"/>
        <v>54.040000000000006</v>
      </c>
      <c r="I772" s="51">
        <v>772</v>
      </c>
      <c r="J772">
        <v>0.125</v>
      </c>
      <c r="K772" s="141">
        <f t="shared" si="38"/>
        <v>96.5</v>
      </c>
      <c r="M772" s="51">
        <v>772</v>
      </c>
      <c r="N772">
        <v>899</v>
      </c>
    </row>
    <row r="773" spans="1:14">
      <c r="A773" s="51">
        <v>773</v>
      </c>
      <c r="B773" s="51">
        <v>4.4999999999999998E-2</v>
      </c>
      <c r="C773" s="141">
        <f t="shared" si="36"/>
        <v>34.784999999999997</v>
      </c>
      <c r="E773" s="51">
        <v>773</v>
      </c>
      <c r="F773">
        <v>7.0000000000000007E-2</v>
      </c>
      <c r="G773" s="141">
        <f t="shared" si="37"/>
        <v>54.110000000000007</v>
      </c>
      <c r="I773" s="51">
        <v>773</v>
      </c>
      <c r="J773">
        <v>0.125</v>
      </c>
      <c r="K773" s="141">
        <f t="shared" si="38"/>
        <v>96.625</v>
      </c>
      <c r="M773" s="51">
        <v>773</v>
      </c>
      <c r="N773">
        <v>899</v>
      </c>
    </row>
    <row r="774" spans="1:14">
      <c r="A774" s="51">
        <v>774</v>
      </c>
      <c r="B774" s="51">
        <v>4.4999999999999998E-2</v>
      </c>
      <c r="C774" s="141">
        <f t="shared" si="36"/>
        <v>34.83</v>
      </c>
      <c r="E774" s="51">
        <v>774</v>
      </c>
      <c r="F774">
        <v>7.0000000000000007E-2</v>
      </c>
      <c r="G774" s="141">
        <f t="shared" si="37"/>
        <v>54.180000000000007</v>
      </c>
      <c r="I774" s="51">
        <v>774</v>
      </c>
      <c r="J774">
        <v>0.125</v>
      </c>
      <c r="K774" s="141">
        <f t="shared" si="38"/>
        <v>96.75</v>
      </c>
      <c r="M774" s="51">
        <v>774</v>
      </c>
      <c r="N774">
        <v>899</v>
      </c>
    </row>
    <row r="775" spans="1:14">
      <c r="A775" s="51">
        <v>775</v>
      </c>
      <c r="B775" s="51">
        <v>4.4999999999999998E-2</v>
      </c>
      <c r="C775" s="141">
        <f t="shared" si="36"/>
        <v>34.875</v>
      </c>
      <c r="E775" s="51">
        <v>775</v>
      </c>
      <c r="F775">
        <v>7.0000000000000007E-2</v>
      </c>
      <c r="G775" s="141">
        <f t="shared" si="37"/>
        <v>54.250000000000007</v>
      </c>
      <c r="I775" s="51">
        <v>775</v>
      </c>
      <c r="J775">
        <v>0.125</v>
      </c>
      <c r="K775" s="141">
        <f t="shared" si="38"/>
        <v>96.875</v>
      </c>
      <c r="M775" s="51">
        <v>775</v>
      </c>
      <c r="N775">
        <v>899</v>
      </c>
    </row>
    <row r="776" spans="1:14">
      <c r="A776" s="51">
        <v>776</v>
      </c>
      <c r="B776" s="51">
        <v>4.4999999999999998E-2</v>
      </c>
      <c r="C776" s="141">
        <f t="shared" si="36"/>
        <v>34.92</v>
      </c>
      <c r="E776" s="51">
        <v>776</v>
      </c>
      <c r="F776">
        <v>7.0000000000000007E-2</v>
      </c>
      <c r="G776" s="141">
        <f t="shared" si="37"/>
        <v>54.320000000000007</v>
      </c>
      <c r="I776" s="51">
        <v>776</v>
      </c>
      <c r="J776">
        <v>0.125</v>
      </c>
      <c r="K776" s="141">
        <f t="shared" si="38"/>
        <v>97</v>
      </c>
      <c r="M776" s="51">
        <v>776</v>
      </c>
      <c r="N776">
        <v>899</v>
      </c>
    </row>
    <row r="777" spans="1:14">
      <c r="A777" s="51">
        <v>777</v>
      </c>
      <c r="B777" s="51">
        <v>4.4999999999999998E-2</v>
      </c>
      <c r="C777" s="141">
        <f t="shared" si="36"/>
        <v>34.964999999999996</v>
      </c>
      <c r="E777" s="51">
        <v>777</v>
      </c>
      <c r="F777">
        <v>7.0000000000000007E-2</v>
      </c>
      <c r="G777" s="141">
        <f t="shared" si="37"/>
        <v>54.390000000000008</v>
      </c>
      <c r="I777" s="51">
        <v>777</v>
      </c>
      <c r="J777">
        <v>0.125</v>
      </c>
      <c r="K777" s="141">
        <f t="shared" si="38"/>
        <v>97.125</v>
      </c>
      <c r="M777" s="51">
        <v>777</v>
      </c>
      <c r="N777">
        <v>899</v>
      </c>
    </row>
    <row r="778" spans="1:14">
      <c r="A778" s="51">
        <v>778</v>
      </c>
      <c r="B778" s="51">
        <v>4.4999999999999998E-2</v>
      </c>
      <c r="C778" s="141">
        <f t="shared" si="36"/>
        <v>35.01</v>
      </c>
      <c r="E778" s="51">
        <v>778</v>
      </c>
      <c r="F778">
        <v>7.0000000000000007E-2</v>
      </c>
      <c r="G778" s="141">
        <f t="shared" si="37"/>
        <v>54.460000000000008</v>
      </c>
      <c r="I778" s="51">
        <v>778</v>
      </c>
      <c r="J778">
        <v>0.125</v>
      </c>
      <c r="K778" s="141">
        <f t="shared" si="38"/>
        <v>97.25</v>
      </c>
      <c r="M778" s="51">
        <v>778</v>
      </c>
      <c r="N778">
        <v>899</v>
      </c>
    </row>
    <row r="779" spans="1:14">
      <c r="A779" s="51">
        <v>779</v>
      </c>
      <c r="B779" s="51">
        <v>4.4999999999999998E-2</v>
      </c>
      <c r="C779" s="141">
        <f t="shared" si="36"/>
        <v>35.055</v>
      </c>
      <c r="E779" s="51">
        <v>779</v>
      </c>
      <c r="F779">
        <v>7.0000000000000007E-2</v>
      </c>
      <c r="G779" s="141">
        <f t="shared" si="37"/>
        <v>54.530000000000008</v>
      </c>
      <c r="I779" s="51">
        <v>779</v>
      </c>
      <c r="J779">
        <v>0.125</v>
      </c>
      <c r="K779" s="141">
        <f t="shared" si="38"/>
        <v>97.375</v>
      </c>
      <c r="M779" s="51">
        <v>779</v>
      </c>
      <c r="N779">
        <v>899</v>
      </c>
    </row>
    <row r="780" spans="1:14">
      <c r="A780" s="51">
        <v>780</v>
      </c>
      <c r="B780" s="51">
        <v>4.4999999999999998E-2</v>
      </c>
      <c r="C780" s="141">
        <f t="shared" si="36"/>
        <v>35.1</v>
      </c>
      <c r="E780" s="51">
        <v>780</v>
      </c>
      <c r="F780">
        <v>7.0000000000000007E-2</v>
      </c>
      <c r="G780" s="141">
        <f t="shared" si="37"/>
        <v>54.600000000000009</v>
      </c>
      <c r="I780" s="51">
        <v>780</v>
      </c>
      <c r="J780">
        <v>0.125</v>
      </c>
      <c r="K780" s="141">
        <f t="shared" si="38"/>
        <v>97.5</v>
      </c>
      <c r="M780" s="51">
        <v>780</v>
      </c>
      <c r="N780">
        <v>899</v>
      </c>
    </row>
    <row r="781" spans="1:14">
      <c r="A781" s="51">
        <v>781</v>
      </c>
      <c r="B781" s="51">
        <v>4.4999999999999998E-2</v>
      </c>
      <c r="C781" s="141">
        <f t="shared" si="36"/>
        <v>35.144999999999996</v>
      </c>
      <c r="E781" s="51">
        <v>781</v>
      </c>
      <c r="F781">
        <v>7.0000000000000007E-2</v>
      </c>
      <c r="G781" s="141">
        <f t="shared" si="37"/>
        <v>54.67</v>
      </c>
      <c r="I781" s="51">
        <v>781</v>
      </c>
      <c r="J781">
        <v>0.125</v>
      </c>
      <c r="K781" s="141">
        <f t="shared" si="38"/>
        <v>97.625</v>
      </c>
      <c r="M781" s="51">
        <v>781</v>
      </c>
      <c r="N781">
        <v>899</v>
      </c>
    </row>
    <row r="782" spans="1:14">
      <c r="A782" s="51">
        <v>782</v>
      </c>
      <c r="B782" s="51">
        <v>4.4999999999999998E-2</v>
      </c>
      <c r="C782" s="141">
        <f t="shared" si="36"/>
        <v>35.19</v>
      </c>
      <c r="E782" s="51">
        <v>782</v>
      </c>
      <c r="F782">
        <v>7.0000000000000007E-2</v>
      </c>
      <c r="G782" s="141">
        <f t="shared" si="37"/>
        <v>54.74</v>
      </c>
      <c r="I782" s="51">
        <v>782</v>
      </c>
      <c r="J782">
        <v>0.125</v>
      </c>
      <c r="K782" s="141">
        <f t="shared" si="38"/>
        <v>97.75</v>
      </c>
      <c r="M782" s="51">
        <v>782</v>
      </c>
      <c r="N782">
        <v>899</v>
      </c>
    </row>
    <row r="783" spans="1:14">
      <c r="A783" s="51">
        <v>783</v>
      </c>
      <c r="B783" s="51">
        <v>4.4999999999999998E-2</v>
      </c>
      <c r="C783" s="141">
        <f t="shared" si="36"/>
        <v>35.234999999999999</v>
      </c>
      <c r="E783" s="51">
        <v>783</v>
      </c>
      <c r="F783">
        <v>7.0000000000000007E-2</v>
      </c>
      <c r="G783" s="141">
        <f t="shared" si="37"/>
        <v>54.81</v>
      </c>
      <c r="I783" s="51">
        <v>783</v>
      </c>
      <c r="J783">
        <v>0.125</v>
      </c>
      <c r="K783" s="141">
        <f t="shared" si="38"/>
        <v>97.875</v>
      </c>
      <c r="M783" s="51">
        <v>783</v>
      </c>
      <c r="N783">
        <v>899</v>
      </c>
    </row>
    <row r="784" spans="1:14">
      <c r="A784" s="51">
        <v>784</v>
      </c>
      <c r="B784" s="51">
        <v>4.4999999999999998E-2</v>
      </c>
      <c r="C784" s="141">
        <f t="shared" si="36"/>
        <v>35.28</v>
      </c>
      <c r="E784" s="51">
        <v>784</v>
      </c>
      <c r="F784">
        <v>7.0000000000000007E-2</v>
      </c>
      <c r="G784" s="141">
        <f t="shared" si="37"/>
        <v>54.88</v>
      </c>
      <c r="I784" s="51">
        <v>784</v>
      </c>
      <c r="J784">
        <v>0.125</v>
      </c>
      <c r="K784" s="141">
        <f t="shared" si="38"/>
        <v>98</v>
      </c>
      <c r="M784" s="51">
        <v>784</v>
      </c>
      <c r="N784">
        <v>899</v>
      </c>
    </row>
    <row r="785" spans="1:14">
      <c r="A785" s="51">
        <v>785</v>
      </c>
      <c r="B785" s="51">
        <v>4.4999999999999998E-2</v>
      </c>
      <c r="C785" s="141">
        <f t="shared" si="36"/>
        <v>35.324999999999996</v>
      </c>
      <c r="E785" s="51">
        <v>785</v>
      </c>
      <c r="F785">
        <v>7.0000000000000007E-2</v>
      </c>
      <c r="G785" s="141">
        <f t="shared" si="37"/>
        <v>54.95</v>
      </c>
      <c r="I785" s="51">
        <v>785</v>
      </c>
      <c r="J785">
        <v>0.125</v>
      </c>
      <c r="K785" s="141">
        <f t="shared" si="38"/>
        <v>98.125</v>
      </c>
      <c r="M785" s="51">
        <v>785</v>
      </c>
      <c r="N785">
        <v>899</v>
      </c>
    </row>
    <row r="786" spans="1:14">
      <c r="A786" s="51">
        <v>786</v>
      </c>
      <c r="B786" s="51">
        <v>4.4999999999999998E-2</v>
      </c>
      <c r="C786" s="141">
        <f t="shared" si="36"/>
        <v>35.369999999999997</v>
      </c>
      <c r="E786" s="51">
        <v>786</v>
      </c>
      <c r="F786">
        <v>7.0000000000000007E-2</v>
      </c>
      <c r="G786" s="141">
        <f t="shared" si="37"/>
        <v>55.02</v>
      </c>
      <c r="I786" s="51">
        <v>786</v>
      </c>
      <c r="J786">
        <v>0.125</v>
      </c>
      <c r="K786" s="141">
        <f t="shared" si="38"/>
        <v>98.25</v>
      </c>
      <c r="M786" s="51">
        <v>786</v>
      </c>
      <c r="N786">
        <v>899</v>
      </c>
    </row>
    <row r="787" spans="1:14">
      <c r="A787" s="51">
        <v>787</v>
      </c>
      <c r="B787" s="51">
        <v>4.4999999999999998E-2</v>
      </c>
      <c r="C787" s="141">
        <f t="shared" si="36"/>
        <v>35.414999999999999</v>
      </c>
      <c r="E787" s="51">
        <v>787</v>
      </c>
      <c r="F787">
        <v>7.0000000000000007E-2</v>
      </c>
      <c r="G787" s="141">
        <f t="shared" si="37"/>
        <v>55.09</v>
      </c>
      <c r="I787" s="51">
        <v>787</v>
      </c>
      <c r="J787">
        <v>0.125</v>
      </c>
      <c r="K787" s="141">
        <f t="shared" si="38"/>
        <v>98.375</v>
      </c>
      <c r="M787" s="51">
        <v>787</v>
      </c>
      <c r="N787">
        <v>899</v>
      </c>
    </row>
    <row r="788" spans="1:14">
      <c r="A788" s="51">
        <v>788</v>
      </c>
      <c r="B788" s="51">
        <v>4.4999999999999998E-2</v>
      </c>
      <c r="C788" s="141">
        <f t="shared" si="36"/>
        <v>35.46</v>
      </c>
      <c r="E788" s="51">
        <v>788</v>
      </c>
      <c r="F788">
        <v>7.0000000000000007E-2</v>
      </c>
      <c r="G788" s="141">
        <f t="shared" si="37"/>
        <v>55.160000000000004</v>
      </c>
      <c r="I788" s="51">
        <v>788</v>
      </c>
      <c r="J788">
        <v>0.125</v>
      </c>
      <c r="K788" s="141">
        <f t="shared" si="38"/>
        <v>98.5</v>
      </c>
      <c r="M788" s="51">
        <v>788</v>
      </c>
      <c r="N788">
        <v>899</v>
      </c>
    </row>
    <row r="789" spans="1:14">
      <c r="A789" s="51">
        <v>789</v>
      </c>
      <c r="B789" s="51">
        <v>4.4999999999999998E-2</v>
      </c>
      <c r="C789" s="141">
        <f t="shared" si="36"/>
        <v>35.504999999999995</v>
      </c>
      <c r="E789" s="51">
        <v>789</v>
      </c>
      <c r="F789">
        <v>7.0000000000000007E-2</v>
      </c>
      <c r="G789" s="141">
        <f t="shared" si="37"/>
        <v>55.230000000000004</v>
      </c>
      <c r="I789" s="51">
        <v>789</v>
      </c>
      <c r="J789">
        <v>0.125</v>
      </c>
      <c r="K789" s="141">
        <f t="shared" si="38"/>
        <v>98.625</v>
      </c>
      <c r="M789" s="51">
        <v>789</v>
      </c>
      <c r="N789">
        <v>899</v>
      </c>
    </row>
    <row r="790" spans="1:14">
      <c r="A790" s="51">
        <v>790</v>
      </c>
      <c r="B790" s="51">
        <v>4.4999999999999998E-2</v>
      </c>
      <c r="C790" s="141">
        <f t="shared" si="36"/>
        <v>35.549999999999997</v>
      </c>
      <c r="E790" s="51">
        <v>790</v>
      </c>
      <c r="F790">
        <v>7.0000000000000007E-2</v>
      </c>
      <c r="G790" s="141">
        <f t="shared" si="37"/>
        <v>55.300000000000004</v>
      </c>
      <c r="I790" s="51">
        <v>790</v>
      </c>
      <c r="J790">
        <v>0.125</v>
      </c>
      <c r="K790" s="141">
        <f t="shared" si="38"/>
        <v>98.75</v>
      </c>
      <c r="M790" s="51">
        <v>790</v>
      </c>
      <c r="N790">
        <v>899</v>
      </c>
    </row>
    <row r="791" spans="1:14">
      <c r="A791" s="51">
        <v>791</v>
      </c>
      <c r="B791" s="51">
        <v>4.4999999999999998E-2</v>
      </c>
      <c r="C791" s="141">
        <f t="shared" si="36"/>
        <v>35.594999999999999</v>
      </c>
      <c r="E791" s="51">
        <v>791</v>
      </c>
      <c r="F791">
        <v>7.0000000000000007E-2</v>
      </c>
      <c r="G791" s="141">
        <f t="shared" si="37"/>
        <v>55.370000000000005</v>
      </c>
      <c r="I791" s="51">
        <v>791</v>
      </c>
      <c r="J791">
        <v>0.125</v>
      </c>
      <c r="K791" s="141">
        <f t="shared" si="38"/>
        <v>98.875</v>
      </c>
      <c r="M791" s="51">
        <v>791</v>
      </c>
      <c r="N791">
        <v>899</v>
      </c>
    </row>
    <row r="792" spans="1:14">
      <c r="A792" s="51">
        <v>792</v>
      </c>
      <c r="B792" s="51">
        <v>4.4999999999999998E-2</v>
      </c>
      <c r="C792" s="141">
        <f t="shared" si="36"/>
        <v>35.64</v>
      </c>
      <c r="E792" s="51">
        <v>792</v>
      </c>
      <c r="F792">
        <v>7.0000000000000007E-2</v>
      </c>
      <c r="G792" s="141">
        <f t="shared" si="37"/>
        <v>55.440000000000005</v>
      </c>
      <c r="I792" s="51">
        <v>792</v>
      </c>
      <c r="J792">
        <v>0.125</v>
      </c>
      <c r="K792" s="141">
        <f t="shared" si="38"/>
        <v>99</v>
      </c>
      <c r="M792" s="51">
        <v>792</v>
      </c>
      <c r="N792">
        <v>899</v>
      </c>
    </row>
    <row r="793" spans="1:14">
      <c r="A793" s="51">
        <v>793</v>
      </c>
      <c r="B793" s="51">
        <v>4.4999999999999998E-2</v>
      </c>
      <c r="C793" s="141">
        <f t="shared" si="36"/>
        <v>35.684999999999995</v>
      </c>
      <c r="E793" s="51">
        <v>793</v>
      </c>
      <c r="F793">
        <v>7.0000000000000007E-2</v>
      </c>
      <c r="G793" s="141">
        <f t="shared" si="37"/>
        <v>55.510000000000005</v>
      </c>
      <c r="I793" s="51">
        <v>793</v>
      </c>
      <c r="J793">
        <v>0.125</v>
      </c>
      <c r="K793" s="141">
        <f t="shared" si="38"/>
        <v>99.125</v>
      </c>
      <c r="M793" s="51">
        <v>793</v>
      </c>
      <c r="N793">
        <v>899</v>
      </c>
    </row>
    <row r="794" spans="1:14">
      <c r="A794" s="51">
        <v>794</v>
      </c>
      <c r="B794" s="51">
        <v>4.4999999999999998E-2</v>
      </c>
      <c r="C794" s="141">
        <f t="shared" si="36"/>
        <v>35.729999999999997</v>
      </c>
      <c r="E794" s="51">
        <v>794</v>
      </c>
      <c r="F794">
        <v>7.0000000000000007E-2</v>
      </c>
      <c r="G794" s="141">
        <f t="shared" si="37"/>
        <v>55.580000000000005</v>
      </c>
      <c r="I794" s="51">
        <v>794</v>
      </c>
      <c r="J794">
        <v>0.125</v>
      </c>
      <c r="K794" s="141">
        <f t="shared" si="38"/>
        <v>99.25</v>
      </c>
      <c r="M794" s="51">
        <v>794</v>
      </c>
      <c r="N794">
        <v>899</v>
      </c>
    </row>
    <row r="795" spans="1:14">
      <c r="A795" s="51">
        <v>795</v>
      </c>
      <c r="B795" s="51">
        <v>4.4999999999999998E-2</v>
      </c>
      <c r="C795" s="141">
        <f t="shared" si="36"/>
        <v>35.774999999999999</v>
      </c>
      <c r="E795" s="51">
        <v>795</v>
      </c>
      <c r="F795">
        <v>7.0000000000000007E-2</v>
      </c>
      <c r="G795" s="141">
        <f t="shared" si="37"/>
        <v>55.650000000000006</v>
      </c>
      <c r="I795" s="51">
        <v>795</v>
      </c>
      <c r="J795">
        <v>0.125</v>
      </c>
      <c r="K795" s="141">
        <f t="shared" si="38"/>
        <v>99.375</v>
      </c>
      <c r="M795" s="51">
        <v>795</v>
      </c>
      <c r="N795">
        <v>899</v>
      </c>
    </row>
    <row r="796" spans="1:14">
      <c r="A796" s="51">
        <v>796</v>
      </c>
      <c r="B796" s="51">
        <v>4.4999999999999998E-2</v>
      </c>
      <c r="C796" s="141">
        <f t="shared" si="36"/>
        <v>35.82</v>
      </c>
      <c r="E796" s="51">
        <v>796</v>
      </c>
      <c r="F796">
        <v>7.0000000000000007E-2</v>
      </c>
      <c r="G796" s="141">
        <f t="shared" si="37"/>
        <v>55.720000000000006</v>
      </c>
      <c r="I796" s="51">
        <v>796</v>
      </c>
      <c r="J796">
        <v>0.125</v>
      </c>
      <c r="K796" s="141">
        <f t="shared" si="38"/>
        <v>99.5</v>
      </c>
      <c r="M796" s="51">
        <v>796</v>
      </c>
      <c r="N796">
        <v>899</v>
      </c>
    </row>
    <row r="797" spans="1:14">
      <c r="A797" s="51">
        <v>797</v>
      </c>
      <c r="B797" s="51">
        <v>4.4999999999999998E-2</v>
      </c>
      <c r="C797" s="141">
        <f t="shared" si="36"/>
        <v>35.865000000000002</v>
      </c>
      <c r="E797" s="51">
        <v>797</v>
      </c>
      <c r="F797">
        <v>7.0000000000000007E-2</v>
      </c>
      <c r="G797" s="141">
        <f t="shared" si="37"/>
        <v>55.790000000000006</v>
      </c>
      <c r="I797" s="51">
        <v>797</v>
      </c>
      <c r="J797">
        <v>0.125</v>
      </c>
      <c r="K797" s="141">
        <f t="shared" si="38"/>
        <v>99.625</v>
      </c>
      <c r="M797" s="51">
        <v>797</v>
      </c>
      <c r="N797">
        <v>899</v>
      </c>
    </row>
    <row r="798" spans="1:14">
      <c r="A798" s="51">
        <v>798</v>
      </c>
      <c r="B798" s="51">
        <v>4.4999999999999998E-2</v>
      </c>
      <c r="C798" s="141">
        <f t="shared" si="36"/>
        <v>35.909999999999997</v>
      </c>
      <c r="E798" s="51">
        <v>798</v>
      </c>
      <c r="F798">
        <v>7.0000000000000007E-2</v>
      </c>
      <c r="G798" s="141">
        <f t="shared" si="37"/>
        <v>55.860000000000007</v>
      </c>
      <c r="I798" s="51">
        <v>798</v>
      </c>
      <c r="J798">
        <v>0.125</v>
      </c>
      <c r="K798" s="141">
        <f t="shared" si="38"/>
        <v>99.75</v>
      </c>
      <c r="M798" s="51">
        <v>798</v>
      </c>
      <c r="N798">
        <v>899</v>
      </c>
    </row>
    <row r="799" spans="1:14">
      <c r="A799" s="51">
        <v>799</v>
      </c>
      <c r="B799" s="51">
        <v>4.4999999999999998E-2</v>
      </c>
      <c r="C799" s="141">
        <f t="shared" si="36"/>
        <v>35.954999999999998</v>
      </c>
      <c r="E799" s="51">
        <v>799</v>
      </c>
      <c r="F799">
        <v>7.0000000000000007E-2</v>
      </c>
      <c r="G799" s="141">
        <f t="shared" si="37"/>
        <v>55.930000000000007</v>
      </c>
      <c r="I799" s="51">
        <v>799</v>
      </c>
      <c r="J799">
        <v>0.125</v>
      </c>
      <c r="K799" s="141">
        <f t="shared" si="38"/>
        <v>99.875</v>
      </c>
      <c r="M799" s="51">
        <v>799</v>
      </c>
      <c r="N799">
        <v>899</v>
      </c>
    </row>
    <row r="800" spans="1:14">
      <c r="A800" s="51">
        <v>800</v>
      </c>
      <c r="B800" s="51">
        <v>4.4999999999999998E-2</v>
      </c>
      <c r="C800" s="141">
        <f t="shared" si="36"/>
        <v>36</v>
      </c>
      <c r="E800" s="51">
        <v>800</v>
      </c>
      <c r="F800">
        <v>7.0000000000000007E-2</v>
      </c>
      <c r="G800" s="141">
        <f t="shared" si="37"/>
        <v>56.000000000000007</v>
      </c>
      <c r="I800" s="51">
        <v>800</v>
      </c>
      <c r="J800">
        <v>0.125</v>
      </c>
      <c r="K800" s="141">
        <f t="shared" si="38"/>
        <v>100</v>
      </c>
      <c r="M800" s="51">
        <v>800</v>
      </c>
      <c r="N800">
        <v>899</v>
      </c>
    </row>
    <row r="801" spans="1:14">
      <c r="A801" s="51">
        <v>801</v>
      </c>
      <c r="B801" s="51">
        <v>4.4999999999999998E-2</v>
      </c>
      <c r="C801" s="141">
        <f t="shared" si="36"/>
        <v>36.045000000000002</v>
      </c>
      <c r="E801" s="51">
        <v>801</v>
      </c>
      <c r="F801">
        <v>7.0000000000000007E-2</v>
      </c>
      <c r="G801" s="141">
        <f t="shared" si="37"/>
        <v>56.070000000000007</v>
      </c>
      <c r="I801" s="51">
        <v>801</v>
      </c>
      <c r="J801">
        <v>0.125</v>
      </c>
      <c r="K801" s="141">
        <f t="shared" si="38"/>
        <v>100.125</v>
      </c>
      <c r="M801" s="51">
        <v>801</v>
      </c>
      <c r="N801">
        <v>899</v>
      </c>
    </row>
    <row r="802" spans="1:14">
      <c r="A802" s="51">
        <v>802</v>
      </c>
      <c r="B802" s="51">
        <v>4.4999999999999998E-2</v>
      </c>
      <c r="C802" s="141">
        <f t="shared" si="36"/>
        <v>36.089999999999996</v>
      </c>
      <c r="E802" s="51">
        <v>802</v>
      </c>
      <c r="F802">
        <v>7.0000000000000007E-2</v>
      </c>
      <c r="G802" s="141">
        <f t="shared" si="37"/>
        <v>56.140000000000008</v>
      </c>
      <c r="I802" s="51">
        <v>802</v>
      </c>
      <c r="J802">
        <v>0.125</v>
      </c>
      <c r="K802" s="141">
        <f t="shared" si="38"/>
        <v>100.25</v>
      </c>
      <c r="M802" s="51">
        <v>802</v>
      </c>
      <c r="N802">
        <v>899</v>
      </c>
    </row>
    <row r="803" spans="1:14">
      <c r="A803" s="51">
        <v>803</v>
      </c>
      <c r="B803" s="51">
        <v>4.4999999999999998E-2</v>
      </c>
      <c r="C803" s="141">
        <f t="shared" si="36"/>
        <v>36.134999999999998</v>
      </c>
      <c r="E803" s="51">
        <v>803</v>
      </c>
      <c r="F803">
        <v>7.0000000000000007E-2</v>
      </c>
      <c r="G803" s="141">
        <f t="shared" si="37"/>
        <v>56.210000000000008</v>
      </c>
      <c r="I803" s="51">
        <v>803</v>
      </c>
      <c r="J803">
        <v>0.125</v>
      </c>
      <c r="K803" s="141">
        <f t="shared" si="38"/>
        <v>100.375</v>
      </c>
      <c r="M803" s="51">
        <v>803</v>
      </c>
      <c r="N803">
        <v>899</v>
      </c>
    </row>
    <row r="804" spans="1:14">
      <c r="A804" s="51">
        <v>804</v>
      </c>
      <c r="B804" s="51">
        <v>4.4999999999999998E-2</v>
      </c>
      <c r="C804" s="141">
        <f t="shared" si="36"/>
        <v>36.18</v>
      </c>
      <c r="E804" s="51">
        <v>804</v>
      </c>
      <c r="F804">
        <v>7.0000000000000007E-2</v>
      </c>
      <c r="G804" s="141">
        <f t="shared" si="37"/>
        <v>56.280000000000008</v>
      </c>
      <c r="I804" s="51">
        <v>804</v>
      </c>
      <c r="J804">
        <v>0.125</v>
      </c>
      <c r="K804" s="141">
        <f t="shared" si="38"/>
        <v>100.5</v>
      </c>
      <c r="M804" s="51">
        <v>804</v>
      </c>
      <c r="N804">
        <v>899</v>
      </c>
    </row>
    <row r="805" spans="1:14">
      <c r="A805" s="51">
        <v>805</v>
      </c>
      <c r="B805" s="51">
        <v>4.4999999999999998E-2</v>
      </c>
      <c r="C805" s="141">
        <f t="shared" si="36"/>
        <v>36.225000000000001</v>
      </c>
      <c r="E805" s="51">
        <v>805</v>
      </c>
      <c r="F805">
        <v>7.0000000000000007E-2</v>
      </c>
      <c r="G805" s="141">
        <f t="shared" si="37"/>
        <v>56.350000000000009</v>
      </c>
      <c r="I805" s="51">
        <v>805</v>
      </c>
      <c r="J805">
        <v>0.125</v>
      </c>
      <c r="K805" s="141">
        <f t="shared" si="38"/>
        <v>100.625</v>
      </c>
      <c r="M805" s="51">
        <v>805</v>
      </c>
      <c r="N805">
        <v>899</v>
      </c>
    </row>
    <row r="806" spans="1:14">
      <c r="A806" s="51">
        <v>806</v>
      </c>
      <c r="B806" s="51">
        <v>4.4999999999999998E-2</v>
      </c>
      <c r="C806" s="141">
        <f t="shared" si="36"/>
        <v>36.269999999999996</v>
      </c>
      <c r="E806" s="51">
        <v>806</v>
      </c>
      <c r="F806">
        <v>7.0000000000000007E-2</v>
      </c>
      <c r="G806" s="141">
        <f t="shared" si="37"/>
        <v>56.420000000000009</v>
      </c>
      <c r="I806" s="51">
        <v>806</v>
      </c>
      <c r="J806">
        <v>0.125</v>
      </c>
      <c r="K806" s="141">
        <f t="shared" si="38"/>
        <v>100.75</v>
      </c>
      <c r="M806" s="51">
        <v>806</v>
      </c>
      <c r="N806">
        <v>899</v>
      </c>
    </row>
    <row r="807" spans="1:14">
      <c r="A807" s="51">
        <v>807</v>
      </c>
      <c r="B807" s="51">
        <v>4.4999999999999998E-2</v>
      </c>
      <c r="C807" s="141">
        <f t="shared" si="36"/>
        <v>36.314999999999998</v>
      </c>
      <c r="E807" s="51">
        <v>807</v>
      </c>
      <c r="F807">
        <v>7.0000000000000007E-2</v>
      </c>
      <c r="G807" s="141">
        <f t="shared" si="37"/>
        <v>56.49</v>
      </c>
      <c r="I807" s="51">
        <v>807</v>
      </c>
      <c r="J807">
        <v>0.125</v>
      </c>
      <c r="K807" s="141">
        <f t="shared" si="38"/>
        <v>100.875</v>
      </c>
      <c r="M807" s="51">
        <v>807</v>
      </c>
      <c r="N807">
        <v>899</v>
      </c>
    </row>
    <row r="808" spans="1:14">
      <c r="A808" s="51">
        <v>808</v>
      </c>
      <c r="B808" s="51">
        <v>4.4999999999999998E-2</v>
      </c>
      <c r="C808" s="141">
        <f t="shared" si="36"/>
        <v>36.36</v>
      </c>
      <c r="E808" s="51">
        <v>808</v>
      </c>
      <c r="F808">
        <v>7.0000000000000007E-2</v>
      </c>
      <c r="G808" s="141">
        <f t="shared" si="37"/>
        <v>56.56</v>
      </c>
      <c r="I808" s="51">
        <v>808</v>
      </c>
      <c r="J808">
        <v>0.125</v>
      </c>
      <c r="K808" s="141">
        <f t="shared" si="38"/>
        <v>101</v>
      </c>
      <c r="M808" s="51">
        <v>808</v>
      </c>
      <c r="N808">
        <v>899</v>
      </c>
    </row>
    <row r="809" spans="1:14">
      <c r="A809" s="51">
        <v>809</v>
      </c>
      <c r="B809" s="51">
        <v>4.4999999999999998E-2</v>
      </c>
      <c r="C809" s="141">
        <f t="shared" si="36"/>
        <v>36.405000000000001</v>
      </c>
      <c r="E809" s="51">
        <v>809</v>
      </c>
      <c r="F809">
        <v>7.0000000000000007E-2</v>
      </c>
      <c r="G809" s="141">
        <f t="shared" si="37"/>
        <v>56.63</v>
      </c>
      <c r="I809" s="51">
        <v>809</v>
      </c>
      <c r="J809">
        <v>0.125</v>
      </c>
      <c r="K809" s="141">
        <f t="shared" si="38"/>
        <v>101.125</v>
      </c>
      <c r="M809" s="51">
        <v>809</v>
      </c>
      <c r="N809">
        <v>899</v>
      </c>
    </row>
    <row r="810" spans="1:14">
      <c r="A810" s="51">
        <v>810</v>
      </c>
      <c r="B810" s="51">
        <v>4.4999999999999998E-2</v>
      </c>
      <c r="C810" s="141">
        <f t="shared" si="36"/>
        <v>36.449999999999996</v>
      </c>
      <c r="E810" s="51">
        <v>810</v>
      </c>
      <c r="F810">
        <v>7.0000000000000007E-2</v>
      </c>
      <c r="G810" s="141">
        <f t="shared" si="37"/>
        <v>56.7</v>
      </c>
      <c r="I810" s="51">
        <v>810</v>
      </c>
      <c r="J810">
        <v>0.125</v>
      </c>
      <c r="K810" s="141">
        <f t="shared" si="38"/>
        <v>101.25</v>
      </c>
      <c r="M810" s="51">
        <v>810</v>
      </c>
      <c r="N810">
        <v>899</v>
      </c>
    </row>
    <row r="811" spans="1:14">
      <c r="A811" s="51">
        <v>811</v>
      </c>
      <c r="B811" s="51">
        <v>4.4999999999999998E-2</v>
      </c>
      <c r="C811" s="141">
        <f t="shared" si="36"/>
        <v>36.494999999999997</v>
      </c>
      <c r="E811" s="51">
        <v>811</v>
      </c>
      <c r="F811">
        <v>7.0000000000000007E-2</v>
      </c>
      <c r="G811" s="141">
        <f t="shared" si="37"/>
        <v>56.77</v>
      </c>
      <c r="I811" s="51">
        <v>811</v>
      </c>
      <c r="J811">
        <v>0.125</v>
      </c>
      <c r="K811" s="141">
        <f t="shared" si="38"/>
        <v>101.375</v>
      </c>
      <c r="M811" s="51">
        <v>811</v>
      </c>
      <c r="N811">
        <v>899</v>
      </c>
    </row>
    <row r="812" spans="1:14">
      <c r="A812" s="51">
        <v>812</v>
      </c>
      <c r="B812" s="51">
        <v>4.4999999999999998E-2</v>
      </c>
      <c r="C812" s="141">
        <f t="shared" si="36"/>
        <v>36.54</v>
      </c>
      <c r="E812" s="51">
        <v>812</v>
      </c>
      <c r="F812">
        <v>7.0000000000000007E-2</v>
      </c>
      <c r="G812" s="141">
        <f t="shared" si="37"/>
        <v>56.84</v>
      </c>
      <c r="I812" s="51">
        <v>812</v>
      </c>
      <c r="J812">
        <v>0.125</v>
      </c>
      <c r="K812" s="141">
        <f t="shared" si="38"/>
        <v>101.5</v>
      </c>
      <c r="M812" s="51">
        <v>812</v>
      </c>
      <c r="N812">
        <v>899</v>
      </c>
    </row>
    <row r="813" spans="1:14">
      <c r="A813" s="51">
        <v>813</v>
      </c>
      <c r="B813" s="51">
        <v>4.4999999999999998E-2</v>
      </c>
      <c r="C813" s="141">
        <f t="shared" si="36"/>
        <v>36.585000000000001</v>
      </c>
      <c r="E813" s="51">
        <v>813</v>
      </c>
      <c r="F813">
        <v>7.0000000000000007E-2</v>
      </c>
      <c r="G813" s="141">
        <f t="shared" si="37"/>
        <v>56.910000000000004</v>
      </c>
      <c r="I813" s="51">
        <v>813</v>
      </c>
      <c r="J813">
        <v>0.125</v>
      </c>
      <c r="K813" s="141">
        <f t="shared" si="38"/>
        <v>101.625</v>
      </c>
      <c r="M813" s="51">
        <v>813</v>
      </c>
      <c r="N813">
        <v>899</v>
      </c>
    </row>
    <row r="814" spans="1:14">
      <c r="A814" s="51">
        <v>814</v>
      </c>
      <c r="B814" s="51">
        <v>4.4999999999999998E-2</v>
      </c>
      <c r="C814" s="141">
        <f t="shared" si="36"/>
        <v>36.629999999999995</v>
      </c>
      <c r="E814" s="51">
        <v>814</v>
      </c>
      <c r="F814">
        <v>7.0000000000000007E-2</v>
      </c>
      <c r="G814" s="141">
        <f t="shared" si="37"/>
        <v>56.980000000000004</v>
      </c>
      <c r="I814" s="51">
        <v>814</v>
      </c>
      <c r="J814">
        <v>0.125</v>
      </c>
      <c r="K814" s="141">
        <f t="shared" si="38"/>
        <v>101.75</v>
      </c>
      <c r="M814" s="51">
        <v>814</v>
      </c>
      <c r="N814">
        <v>899</v>
      </c>
    </row>
    <row r="815" spans="1:14">
      <c r="A815" s="51">
        <v>815</v>
      </c>
      <c r="B815" s="51">
        <v>4.4999999999999998E-2</v>
      </c>
      <c r="C815" s="141">
        <f t="shared" si="36"/>
        <v>36.674999999999997</v>
      </c>
      <c r="E815" s="51">
        <v>815</v>
      </c>
      <c r="F815">
        <v>7.0000000000000007E-2</v>
      </c>
      <c r="G815" s="141">
        <f t="shared" si="37"/>
        <v>57.050000000000004</v>
      </c>
      <c r="I815" s="51">
        <v>815</v>
      </c>
      <c r="J815">
        <v>0.125</v>
      </c>
      <c r="K815" s="141">
        <f t="shared" si="38"/>
        <v>101.875</v>
      </c>
      <c r="M815" s="51">
        <v>815</v>
      </c>
      <c r="N815">
        <v>899</v>
      </c>
    </row>
    <row r="816" spans="1:14">
      <c r="A816" s="51">
        <v>816</v>
      </c>
      <c r="B816" s="51">
        <v>4.4999999999999998E-2</v>
      </c>
      <c r="C816" s="141">
        <f t="shared" si="36"/>
        <v>36.72</v>
      </c>
      <c r="E816" s="51">
        <v>816</v>
      </c>
      <c r="F816">
        <v>7.0000000000000007E-2</v>
      </c>
      <c r="G816" s="141">
        <f t="shared" si="37"/>
        <v>57.120000000000005</v>
      </c>
      <c r="I816" s="51">
        <v>816</v>
      </c>
      <c r="J816">
        <v>0.125</v>
      </c>
      <c r="K816" s="141">
        <f t="shared" si="38"/>
        <v>102</v>
      </c>
      <c r="M816" s="51">
        <v>816</v>
      </c>
      <c r="N816">
        <v>899</v>
      </c>
    </row>
    <row r="817" spans="1:14">
      <c r="A817" s="51">
        <v>817</v>
      </c>
      <c r="B817" s="51">
        <v>4.4999999999999998E-2</v>
      </c>
      <c r="C817" s="141">
        <f t="shared" si="36"/>
        <v>36.765000000000001</v>
      </c>
      <c r="E817" s="51">
        <v>817</v>
      </c>
      <c r="F817">
        <v>7.0000000000000007E-2</v>
      </c>
      <c r="G817" s="141">
        <f t="shared" si="37"/>
        <v>57.190000000000005</v>
      </c>
      <c r="I817" s="51">
        <v>817</v>
      </c>
      <c r="J817">
        <v>0.125</v>
      </c>
      <c r="K817" s="141">
        <f t="shared" si="38"/>
        <v>102.125</v>
      </c>
      <c r="M817" s="51">
        <v>817</v>
      </c>
      <c r="N817">
        <v>899</v>
      </c>
    </row>
    <row r="818" spans="1:14">
      <c r="A818" s="51">
        <v>818</v>
      </c>
      <c r="B818" s="51">
        <v>4.4999999999999998E-2</v>
      </c>
      <c r="C818" s="141">
        <f t="shared" si="36"/>
        <v>36.809999999999995</v>
      </c>
      <c r="E818" s="51">
        <v>818</v>
      </c>
      <c r="F818">
        <v>7.0000000000000007E-2</v>
      </c>
      <c r="G818" s="141">
        <f t="shared" si="37"/>
        <v>57.260000000000005</v>
      </c>
      <c r="I818" s="51">
        <v>818</v>
      </c>
      <c r="J818">
        <v>0.125</v>
      </c>
      <c r="K818" s="141">
        <f t="shared" si="38"/>
        <v>102.25</v>
      </c>
      <c r="M818" s="51">
        <v>818</v>
      </c>
      <c r="N818">
        <v>899</v>
      </c>
    </row>
    <row r="819" spans="1:14">
      <c r="A819" s="51">
        <v>819</v>
      </c>
      <c r="B819" s="51">
        <v>4.4999999999999998E-2</v>
      </c>
      <c r="C819" s="141">
        <f t="shared" si="36"/>
        <v>36.854999999999997</v>
      </c>
      <c r="E819" s="51">
        <v>819</v>
      </c>
      <c r="F819">
        <v>7.0000000000000007E-2</v>
      </c>
      <c r="G819" s="141">
        <f t="shared" si="37"/>
        <v>57.330000000000005</v>
      </c>
      <c r="I819" s="51">
        <v>819</v>
      </c>
      <c r="J819">
        <v>0.125</v>
      </c>
      <c r="K819" s="141">
        <f t="shared" si="38"/>
        <v>102.375</v>
      </c>
      <c r="M819" s="51">
        <v>819</v>
      </c>
      <c r="N819">
        <v>899</v>
      </c>
    </row>
    <row r="820" spans="1:14">
      <c r="A820" s="51">
        <v>820</v>
      </c>
      <c r="B820" s="51">
        <v>4.4999999999999998E-2</v>
      </c>
      <c r="C820" s="141">
        <f t="shared" si="36"/>
        <v>36.9</v>
      </c>
      <c r="E820" s="51">
        <v>820</v>
      </c>
      <c r="F820">
        <v>7.0000000000000007E-2</v>
      </c>
      <c r="G820" s="141">
        <f t="shared" si="37"/>
        <v>57.400000000000006</v>
      </c>
      <c r="I820" s="51">
        <v>820</v>
      </c>
      <c r="J820">
        <v>0.125</v>
      </c>
      <c r="K820" s="141">
        <f t="shared" si="38"/>
        <v>102.5</v>
      </c>
      <c r="M820" s="51">
        <v>820</v>
      </c>
      <c r="N820">
        <v>899</v>
      </c>
    </row>
    <row r="821" spans="1:14">
      <c r="A821" s="51">
        <v>821</v>
      </c>
      <c r="B821" s="51">
        <v>4.4999999999999998E-2</v>
      </c>
      <c r="C821" s="141">
        <f t="shared" si="36"/>
        <v>36.945</v>
      </c>
      <c r="E821" s="51">
        <v>821</v>
      </c>
      <c r="F821">
        <v>7.0000000000000007E-2</v>
      </c>
      <c r="G821" s="141">
        <f t="shared" si="37"/>
        <v>57.470000000000006</v>
      </c>
      <c r="I821" s="51">
        <v>821</v>
      </c>
      <c r="J821">
        <v>0.125</v>
      </c>
      <c r="K821" s="141">
        <f t="shared" si="38"/>
        <v>102.625</v>
      </c>
      <c r="M821" s="51">
        <v>821</v>
      </c>
      <c r="N821">
        <v>899</v>
      </c>
    </row>
    <row r="822" spans="1:14">
      <c r="A822" s="51">
        <v>822</v>
      </c>
      <c r="B822" s="51">
        <v>4.4999999999999998E-2</v>
      </c>
      <c r="C822" s="141">
        <f t="shared" si="36"/>
        <v>36.99</v>
      </c>
      <c r="E822" s="51">
        <v>822</v>
      </c>
      <c r="F822">
        <v>7.0000000000000007E-2</v>
      </c>
      <c r="G822" s="141">
        <f t="shared" si="37"/>
        <v>57.540000000000006</v>
      </c>
      <c r="I822" s="51">
        <v>822</v>
      </c>
      <c r="J822">
        <v>0.125</v>
      </c>
      <c r="K822" s="141">
        <f t="shared" si="38"/>
        <v>102.75</v>
      </c>
      <c r="M822" s="51">
        <v>822</v>
      </c>
      <c r="N822">
        <v>899</v>
      </c>
    </row>
    <row r="823" spans="1:14">
      <c r="A823" s="51">
        <v>823</v>
      </c>
      <c r="B823" s="51">
        <v>4.4999999999999998E-2</v>
      </c>
      <c r="C823" s="141">
        <f t="shared" si="36"/>
        <v>37.034999999999997</v>
      </c>
      <c r="E823" s="51">
        <v>823</v>
      </c>
      <c r="F823">
        <v>7.0000000000000007E-2</v>
      </c>
      <c r="G823" s="141">
        <f t="shared" si="37"/>
        <v>57.610000000000007</v>
      </c>
      <c r="I823" s="51">
        <v>823</v>
      </c>
      <c r="J823">
        <v>0.125</v>
      </c>
      <c r="K823" s="141">
        <f t="shared" si="38"/>
        <v>102.875</v>
      </c>
      <c r="M823" s="51">
        <v>823</v>
      </c>
      <c r="N823">
        <v>899</v>
      </c>
    </row>
    <row r="824" spans="1:14">
      <c r="A824" s="51">
        <v>824</v>
      </c>
      <c r="B824" s="51">
        <v>4.4999999999999998E-2</v>
      </c>
      <c r="C824" s="141">
        <f t="shared" si="36"/>
        <v>37.08</v>
      </c>
      <c r="E824" s="51">
        <v>824</v>
      </c>
      <c r="F824">
        <v>7.0000000000000007E-2</v>
      </c>
      <c r="G824" s="141">
        <f t="shared" si="37"/>
        <v>57.680000000000007</v>
      </c>
      <c r="I824" s="51">
        <v>824</v>
      </c>
      <c r="J824">
        <v>0.125</v>
      </c>
      <c r="K824" s="141">
        <f t="shared" si="38"/>
        <v>103</v>
      </c>
      <c r="M824" s="51">
        <v>824</v>
      </c>
      <c r="N824">
        <v>899</v>
      </c>
    </row>
    <row r="825" spans="1:14">
      <c r="A825" s="51">
        <v>825</v>
      </c>
      <c r="B825" s="51">
        <v>4.4999999999999998E-2</v>
      </c>
      <c r="C825" s="141">
        <f t="shared" si="36"/>
        <v>37.125</v>
      </c>
      <c r="E825" s="51">
        <v>825</v>
      </c>
      <c r="F825">
        <v>7.0000000000000007E-2</v>
      </c>
      <c r="G825" s="141">
        <f t="shared" si="37"/>
        <v>57.750000000000007</v>
      </c>
      <c r="I825" s="51">
        <v>825</v>
      </c>
      <c r="J825">
        <v>0.125</v>
      </c>
      <c r="K825" s="141">
        <f t="shared" si="38"/>
        <v>103.125</v>
      </c>
      <c r="M825" s="51">
        <v>825</v>
      </c>
      <c r="N825">
        <v>899</v>
      </c>
    </row>
    <row r="826" spans="1:14">
      <c r="A826" s="51">
        <v>826</v>
      </c>
      <c r="B826" s="51">
        <v>4.4999999999999998E-2</v>
      </c>
      <c r="C826" s="141">
        <f t="shared" si="36"/>
        <v>37.17</v>
      </c>
      <c r="E826" s="51">
        <v>826</v>
      </c>
      <c r="F826">
        <v>7.0000000000000007E-2</v>
      </c>
      <c r="G826" s="141">
        <f t="shared" si="37"/>
        <v>57.820000000000007</v>
      </c>
      <c r="I826" s="51">
        <v>826</v>
      </c>
      <c r="J826">
        <v>0.125</v>
      </c>
      <c r="K826" s="141">
        <f t="shared" si="38"/>
        <v>103.25</v>
      </c>
      <c r="M826" s="51">
        <v>826</v>
      </c>
      <c r="N826">
        <v>899</v>
      </c>
    </row>
    <row r="827" spans="1:14">
      <c r="A827" s="51">
        <v>827</v>
      </c>
      <c r="B827" s="51">
        <v>4.4999999999999998E-2</v>
      </c>
      <c r="C827" s="141">
        <f t="shared" si="36"/>
        <v>37.214999999999996</v>
      </c>
      <c r="E827" s="51">
        <v>827</v>
      </c>
      <c r="F827">
        <v>7.0000000000000007E-2</v>
      </c>
      <c r="G827" s="141">
        <f t="shared" si="37"/>
        <v>57.890000000000008</v>
      </c>
      <c r="I827" s="51">
        <v>827</v>
      </c>
      <c r="J827">
        <v>0.125</v>
      </c>
      <c r="K827" s="141">
        <f t="shared" si="38"/>
        <v>103.375</v>
      </c>
      <c r="M827" s="51">
        <v>827</v>
      </c>
      <c r="N827">
        <v>899</v>
      </c>
    </row>
    <row r="828" spans="1:14">
      <c r="A828" s="51">
        <v>828</v>
      </c>
      <c r="B828" s="51">
        <v>4.4999999999999998E-2</v>
      </c>
      <c r="C828" s="141">
        <f t="shared" si="36"/>
        <v>37.26</v>
      </c>
      <c r="E828" s="51">
        <v>828</v>
      </c>
      <c r="F828">
        <v>7.0000000000000007E-2</v>
      </c>
      <c r="G828" s="141">
        <f t="shared" si="37"/>
        <v>57.960000000000008</v>
      </c>
      <c r="I828" s="51">
        <v>828</v>
      </c>
      <c r="J828">
        <v>0.125</v>
      </c>
      <c r="K828" s="141">
        <f t="shared" si="38"/>
        <v>103.5</v>
      </c>
      <c r="M828" s="51">
        <v>828</v>
      </c>
      <c r="N828">
        <v>899</v>
      </c>
    </row>
    <row r="829" spans="1:14">
      <c r="A829" s="51">
        <v>829</v>
      </c>
      <c r="B829" s="51">
        <v>4.4999999999999998E-2</v>
      </c>
      <c r="C829" s="141">
        <f t="shared" si="36"/>
        <v>37.305</v>
      </c>
      <c r="E829" s="51">
        <v>829</v>
      </c>
      <c r="F829">
        <v>7.0000000000000007E-2</v>
      </c>
      <c r="G829" s="141">
        <f t="shared" si="37"/>
        <v>58.030000000000008</v>
      </c>
      <c r="I829" s="51">
        <v>829</v>
      </c>
      <c r="J829">
        <v>0.125</v>
      </c>
      <c r="K829" s="141">
        <f t="shared" si="38"/>
        <v>103.625</v>
      </c>
      <c r="M829" s="51">
        <v>829</v>
      </c>
      <c r="N829">
        <v>899</v>
      </c>
    </row>
    <row r="830" spans="1:14">
      <c r="A830" s="51">
        <v>830</v>
      </c>
      <c r="B830" s="51">
        <v>4.4999999999999998E-2</v>
      </c>
      <c r="C830" s="141">
        <f t="shared" si="36"/>
        <v>37.35</v>
      </c>
      <c r="E830" s="51">
        <v>830</v>
      </c>
      <c r="F830">
        <v>7.0000000000000007E-2</v>
      </c>
      <c r="G830" s="141">
        <f t="shared" si="37"/>
        <v>58.100000000000009</v>
      </c>
      <c r="I830" s="51">
        <v>830</v>
      </c>
      <c r="J830">
        <v>0.125</v>
      </c>
      <c r="K830" s="141">
        <f t="shared" si="38"/>
        <v>103.75</v>
      </c>
      <c r="M830" s="51">
        <v>830</v>
      </c>
      <c r="N830">
        <v>899</v>
      </c>
    </row>
    <row r="831" spans="1:14">
      <c r="A831" s="51">
        <v>831</v>
      </c>
      <c r="B831" s="51">
        <v>4.4999999999999998E-2</v>
      </c>
      <c r="C831" s="141">
        <f t="shared" si="36"/>
        <v>37.394999999999996</v>
      </c>
      <c r="E831" s="51">
        <v>831</v>
      </c>
      <c r="F831">
        <v>7.0000000000000007E-2</v>
      </c>
      <c r="G831" s="141">
        <f t="shared" si="37"/>
        <v>58.170000000000009</v>
      </c>
      <c r="I831" s="51">
        <v>831</v>
      </c>
      <c r="J831">
        <v>0.125</v>
      </c>
      <c r="K831" s="141">
        <f t="shared" si="38"/>
        <v>103.875</v>
      </c>
      <c r="M831" s="51">
        <v>831</v>
      </c>
      <c r="N831">
        <v>899</v>
      </c>
    </row>
    <row r="832" spans="1:14">
      <c r="A832" s="51">
        <v>832</v>
      </c>
      <c r="B832" s="51">
        <v>4.4999999999999998E-2</v>
      </c>
      <c r="C832" s="141">
        <f t="shared" si="36"/>
        <v>37.44</v>
      </c>
      <c r="E832" s="51">
        <v>832</v>
      </c>
      <c r="F832">
        <v>7.0000000000000007E-2</v>
      </c>
      <c r="G832" s="141">
        <f t="shared" si="37"/>
        <v>58.240000000000009</v>
      </c>
      <c r="I832" s="51">
        <v>832</v>
      </c>
      <c r="J832">
        <v>0.125</v>
      </c>
      <c r="K832" s="141">
        <f t="shared" si="38"/>
        <v>104</v>
      </c>
      <c r="M832" s="51">
        <v>832</v>
      </c>
      <c r="N832">
        <v>899</v>
      </c>
    </row>
    <row r="833" spans="1:14">
      <c r="A833" s="51">
        <v>833</v>
      </c>
      <c r="B833" s="51">
        <v>4.4999999999999998E-2</v>
      </c>
      <c r="C833" s="141">
        <f t="shared" si="36"/>
        <v>37.484999999999999</v>
      </c>
      <c r="E833" s="51">
        <v>833</v>
      </c>
      <c r="F833">
        <v>7.0000000000000007E-2</v>
      </c>
      <c r="G833" s="141">
        <f t="shared" si="37"/>
        <v>58.31</v>
      </c>
      <c r="I833" s="51">
        <v>833</v>
      </c>
      <c r="J833">
        <v>0.125</v>
      </c>
      <c r="K833" s="141">
        <f t="shared" si="38"/>
        <v>104.125</v>
      </c>
      <c r="M833" s="51">
        <v>833</v>
      </c>
      <c r="N833">
        <v>899</v>
      </c>
    </row>
    <row r="834" spans="1:14">
      <c r="A834" s="51">
        <v>834</v>
      </c>
      <c r="B834" s="51">
        <v>4.4999999999999998E-2</v>
      </c>
      <c r="C834" s="141">
        <f t="shared" ref="C834:C897" si="39">MAX(A834*B834, 8.99)</f>
        <v>37.53</v>
      </c>
      <c r="E834" s="51">
        <v>834</v>
      </c>
      <c r="F834">
        <v>7.0000000000000007E-2</v>
      </c>
      <c r="G834" s="141">
        <f t="shared" ref="G834:G897" si="40">MAX(E834*F834, 9.99)</f>
        <v>58.38</v>
      </c>
      <c r="I834" s="51">
        <v>834</v>
      </c>
      <c r="J834">
        <v>0.125</v>
      </c>
      <c r="K834" s="141">
        <f t="shared" ref="K834:K897" si="41">MAX(I834*J834, 19.99)</f>
        <v>104.25</v>
      </c>
      <c r="M834" s="51">
        <v>834</v>
      </c>
      <c r="N834">
        <v>899</v>
      </c>
    </row>
    <row r="835" spans="1:14">
      <c r="A835" s="51">
        <v>835</v>
      </c>
      <c r="B835" s="51">
        <v>4.4999999999999998E-2</v>
      </c>
      <c r="C835" s="141">
        <f t="shared" si="39"/>
        <v>37.574999999999996</v>
      </c>
      <c r="E835" s="51">
        <v>835</v>
      </c>
      <c r="F835">
        <v>7.0000000000000007E-2</v>
      </c>
      <c r="G835" s="141">
        <f t="shared" si="40"/>
        <v>58.45</v>
      </c>
      <c r="I835" s="51">
        <v>835</v>
      </c>
      <c r="J835">
        <v>0.125</v>
      </c>
      <c r="K835" s="141">
        <f t="shared" si="41"/>
        <v>104.375</v>
      </c>
      <c r="M835" s="51">
        <v>835</v>
      </c>
      <c r="N835">
        <v>899</v>
      </c>
    </row>
    <row r="836" spans="1:14">
      <c r="A836" s="51">
        <v>836</v>
      </c>
      <c r="B836" s="51">
        <v>4.4999999999999998E-2</v>
      </c>
      <c r="C836" s="141">
        <f t="shared" si="39"/>
        <v>37.619999999999997</v>
      </c>
      <c r="E836" s="51">
        <v>836</v>
      </c>
      <c r="F836">
        <v>7.0000000000000007E-2</v>
      </c>
      <c r="G836" s="141">
        <f t="shared" si="40"/>
        <v>58.52</v>
      </c>
      <c r="I836" s="51">
        <v>836</v>
      </c>
      <c r="J836">
        <v>0.125</v>
      </c>
      <c r="K836" s="141">
        <f t="shared" si="41"/>
        <v>104.5</v>
      </c>
      <c r="M836" s="51">
        <v>836</v>
      </c>
      <c r="N836">
        <v>899</v>
      </c>
    </row>
    <row r="837" spans="1:14">
      <c r="A837" s="51">
        <v>837</v>
      </c>
      <c r="B837" s="51">
        <v>4.4999999999999998E-2</v>
      </c>
      <c r="C837" s="141">
        <f t="shared" si="39"/>
        <v>37.664999999999999</v>
      </c>
      <c r="E837" s="51">
        <v>837</v>
      </c>
      <c r="F837">
        <v>7.0000000000000007E-2</v>
      </c>
      <c r="G837" s="141">
        <f t="shared" si="40"/>
        <v>58.59</v>
      </c>
      <c r="I837" s="51">
        <v>837</v>
      </c>
      <c r="J837">
        <v>0.125</v>
      </c>
      <c r="K837" s="141">
        <f t="shared" si="41"/>
        <v>104.625</v>
      </c>
      <c r="M837" s="51">
        <v>837</v>
      </c>
      <c r="N837">
        <v>899</v>
      </c>
    </row>
    <row r="838" spans="1:14">
      <c r="A838" s="51">
        <v>838</v>
      </c>
      <c r="B838" s="51">
        <v>4.4999999999999998E-2</v>
      </c>
      <c r="C838" s="141">
        <f t="shared" si="39"/>
        <v>37.71</v>
      </c>
      <c r="E838" s="51">
        <v>838</v>
      </c>
      <c r="F838">
        <v>7.0000000000000007E-2</v>
      </c>
      <c r="G838" s="141">
        <f t="shared" si="40"/>
        <v>58.660000000000004</v>
      </c>
      <c r="I838" s="51">
        <v>838</v>
      </c>
      <c r="J838">
        <v>0.125</v>
      </c>
      <c r="K838" s="141">
        <f t="shared" si="41"/>
        <v>104.75</v>
      </c>
      <c r="M838" s="51">
        <v>838</v>
      </c>
      <c r="N838">
        <v>899</v>
      </c>
    </row>
    <row r="839" spans="1:14">
      <c r="A839" s="51">
        <v>839</v>
      </c>
      <c r="B839" s="51">
        <v>4.4999999999999998E-2</v>
      </c>
      <c r="C839" s="141">
        <f t="shared" si="39"/>
        <v>37.754999999999995</v>
      </c>
      <c r="E839" s="51">
        <v>839</v>
      </c>
      <c r="F839">
        <v>7.0000000000000007E-2</v>
      </c>
      <c r="G839" s="141">
        <f t="shared" si="40"/>
        <v>58.730000000000004</v>
      </c>
      <c r="I839" s="51">
        <v>839</v>
      </c>
      <c r="J839">
        <v>0.125</v>
      </c>
      <c r="K839" s="141">
        <f t="shared" si="41"/>
        <v>104.875</v>
      </c>
      <c r="M839" s="51">
        <v>839</v>
      </c>
      <c r="N839">
        <v>899</v>
      </c>
    </row>
    <row r="840" spans="1:14">
      <c r="A840" s="51">
        <v>840</v>
      </c>
      <c r="B840" s="51">
        <v>4.4999999999999998E-2</v>
      </c>
      <c r="C840" s="141">
        <f t="shared" si="39"/>
        <v>37.799999999999997</v>
      </c>
      <c r="E840" s="51">
        <v>840</v>
      </c>
      <c r="F840">
        <v>7.0000000000000007E-2</v>
      </c>
      <c r="G840" s="141">
        <f t="shared" si="40"/>
        <v>58.800000000000004</v>
      </c>
      <c r="I840" s="51">
        <v>840</v>
      </c>
      <c r="J840">
        <v>0.125</v>
      </c>
      <c r="K840" s="141">
        <f t="shared" si="41"/>
        <v>105</v>
      </c>
      <c r="M840" s="51">
        <v>840</v>
      </c>
      <c r="N840">
        <v>899</v>
      </c>
    </row>
    <row r="841" spans="1:14">
      <c r="A841" s="51">
        <v>841</v>
      </c>
      <c r="B841" s="51">
        <v>4.4999999999999998E-2</v>
      </c>
      <c r="C841" s="141">
        <f t="shared" si="39"/>
        <v>37.844999999999999</v>
      </c>
      <c r="E841" s="51">
        <v>841</v>
      </c>
      <c r="F841">
        <v>7.0000000000000007E-2</v>
      </c>
      <c r="G841" s="141">
        <f t="shared" si="40"/>
        <v>58.870000000000005</v>
      </c>
      <c r="I841" s="51">
        <v>841</v>
      </c>
      <c r="J841">
        <v>0.125</v>
      </c>
      <c r="K841" s="141">
        <f t="shared" si="41"/>
        <v>105.125</v>
      </c>
      <c r="M841" s="51">
        <v>841</v>
      </c>
      <c r="N841">
        <v>899</v>
      </c>
    </row>
    <row r="842" spans="1:14">
      <c r="A842" s="51">
        <v>842</v>
      </c>
      <c r="B842" s="51">
        <v>4.4999999999999998E-2</v>
      </c>
      <c r="C842" s="141">
        <f t="shared" si="39"/>
        <v>37.89</v>
      </c>
      <c r="E842" s="51">
        <v>842</v>
      </c>
      <c r="F842">
        <v>7.0000000000000007E-2</v>
      </c>
      <c r="G842" s="141">
        <f t="shared" si="40"/>
        <v>58.940000000000005</v>
      </c>
      <c r="I842" s="51">
        <v>842</v>
      </c>
      <c r="J842">
        <v>0.125</v>
      </c>
      <c r="K842" s="141">
        <f t="shared" si="41"/>
        <v>105.25</v>
      </c>
      <c r="M842" s="51">
        <v>842</v>
      </c>
      <c r="N842">
        <v>899</v>
      </c>
    </row>
    <row r="843" spans="1:14">
      <c r="A843" s="51">
        <v>843</v>
      </c>
      <c r="B843" s="51">
        <v>4.4999999999999998E-2</v>
      </c>
      <c r="C843" s="141">
        <f t="shared" si="39"/>
        <v>37.934999999999995</v>
      </c>
      <c r="E843" s="51">
        <v>843</v>
      </c>
      <c r="F843">
        <v>7.0000000000000007E-2</v>
      </c>
      <c r="G843" s="141">
        <f t="shared" si="40"/>
        <v>59.010000000000005</v>
      </c>
      <c r="I843" s="51">
        <v>843</v>
      </c>
      <c r="J843">
        <v>0.125</v>
      </c>
      <c r="K843" s="141">
        <f t="shared" si="41"/>
        <v>105.375</v>
      </c>
      <c r="M843" s="51">
        <v>843</v>
      </c>
      <c r="N843">
        <v>899</v>
      </c>
    </row>
    <row r="844" spans="1:14">
      <c r="A844" s="51">
        <v>844</v>
      </c>
      <c r="B844" s="51">
        <v>4.4999999999999998E-2</v>
      </c>
      <c r="C844" s="141">
        <f t="shared" si="39"/>
        <v>37.979999999999997</v>
      </c>
      <c r="E844" s="51">
        <v>844</v>
      </c>
      <c r="F844">
        <v>7.0000000000000007E-2</v>
      </c>
      <c r="G844" s="141">
        <f t="shared" si="40"/>
        <v>59.080000000000005</v>
      </c>
      <c r="I844" s="51">
        <v>844</v>
      </c>
      <c r="J844">
        <v>0.125</v>
      </c>
      <c r="K844" s="141">
        <f t="shared" si="41"/>
        <v>105.5</v>
      </c>
      <c r="M844" s="51">
        <v>844</v>
      </c>
      <c r="N844">
        <v>899</v>
      </c>
    </row>
    <row r="845" spans="1:14">
      <c r="A845" s="51">
        <v>845</v>
      </c>
      <c r="B845" s="51">
        <v>4.4999999999999998E-2</v>
      </c>
      <c r="C845" s="141">
        <f t="shared" si="39"/>
        <v>38.024999999999999</v>
      </c>
      <c r="E845" s="51">
        <v>845</v>
      </c>
      <c r="F845">
        <v>7.0000000000000007E-2</v>
      </c>
      <c r="G845" s="141">
        <f t="shared" si="40"/>
        <v>59.150000000000006</v>
      </c>
      <c r="I845" s="51">
        <v>845</v>
      </c>
      <c r="J845">
        <v>0.125</v>
      </c>
      <c r="K845" s="141">
        <f t="shared" si="41"/>
        <v>105.625</v>
      </c>
      <c r="M845" s="51">
        <v>845</v>
      </c>
      <c r="N845">
        <v>899</v>
      </c>
    </row>
    <row r="846" spans="1:14">
      <c r="A846" s="51">
        <v>846</v>
      </c>
      <c r="B846" s="51">
        <v>4.4999999999999998E-2</v>
      </c>
      <c r="C846" s="141">
        <f t="shared" si="39"/>
        <v>38.07</v>
      </c>
      <c r="E846" s="51">
        <v>846</v>
      </c>
      <c r="F846">
        <v>7.0000000000000007E-2</v>
      </c>
      <c r="G846" s="141">
        <f t="shared" si="40"/>
        <v>59.220000000000006</v>
      </c>
      <c r="I846" s="51">
        <v>846</v>
      </c>
      <c r="J846">
        <v>0.125</v>
      </c>
      <c r="K846" s="141">
        <f t="shared" si="41"/>
        <v>105.75</v>
      </c>
      <c r="M846" s="51">
        <v>846</v>
      </c>
      <c r="N846">
        <v>899</v>
      </c>
    </row>
    <row r="847" spans="1:14">
      <c r="A847" s="51">
        <v>847</v>
      </c>
      <c r="B847" s="51">
        <v>4.4999999999999998E-2</v>
      </c>
      <c r="C847" s="141">
        <f t="shared" si="39"/>
        <v>38.115000000000002</v>
      </c>
      <c r="E847" s="51">
        <v>847</v>
      </c>
      <c r="F847">
        <v>7.0000000000000007E-2</v>
      </c>
      <c r="G847" s="141">
        <f t="shared" si="40"/>
        <v>59.290000000000006</v>
      </c>
      <c r="I847" s="51">
        <v>847</v>
      </c>
      <c r="J847">
        <v>0.125</v>
      </c>
      <c r="K847" s="141">
        <f t="shared" si="41"/>
        <v>105.875</v>
      </c>
      <c r="M847" s="51">
        <v>847</v>
      </c>
      <c r="N847">
        <v>899</v>
      </c>
    </row>
    <row r="848" spans="1:14">
      <c r="A848" s="51">
        <v>848</v>
      </c>
      <c r="B848" s="51">
        <v>4.4999999999999998E-2</v>
      </c>
      <c r="C848" s="141">
        <f t="shared" si="39"/>
        <v>38.159999999999997</v>
      </c>
      <c r="E848" s="51">
        <v>848</v>
      </c>
      <c r="F848">
        <v>7.0000000000000007E-2</v>
      </c>
      <c r="G848" s="141">
        <f t="shared" si="40"/>
        <v>59.360000000000007</v>
      </c>
      <c r="I848" s="51">
        <v>848</v>
      </c>
      <c r="J848">
        <v>0.125</v>
      </c>
      <c r="K848" s="141">
        <f t="shared" si="41"/>
        <v>106</v>
      </c>
      <c r="M848" s="51">
        <v>848</v>
      </c>
      <c r="N848">
        <v>899</v>
      </c>
    </row>
    <row r="849" spans="1:14">
      <c r="A849" s="51">
        <v>849</v>
      </c>
      <c r="B849" s="51">
        <v>4.4999999999999998E-2</v>
      </c>
      <c r="C849" s="141">
        <f t="shared" si="39"/>
        <v>38.204999999999998</v>
      </c>
      <c r="E849" s="51">
        <v>849</v>
      </c>
      <c r="F849">
        <v>7.0000000000000007E-2</v>
      </c>
      <c r="G849" s="141">
        <f t="shared" si="40"/>
        <v>59.430000000000007</v>
      </c>
      <c r="I849" s="51">
        <v>849</v>
      </c>
      <c r="J849">
        <v>0.125</v>
      </c>
      <c r="K849" s="141">
        <f t="shared" si="41"/>
        <v>106.125</v>
      </c>
      <c r="M849" s="51">
        <v>849</v>
      </c>
      <c r="N849">
        <v>899</v>
      </c>
    </row>
    <row r="850" spans="1:14">
      <c r="A850" s="51">
        <v>850</v>
      </c>
      <c r="B850" s="51">
        <v>4.4999999999999998E-2</v>
      </c>
      <c r="C850" s="141">
        <f t="shared" si="39"/>
        <v>38.25</v>
      </c>
      <c r="E850" s="51">
        <v>850</v>
      </c>
      <c r="F850">
        <v>7.0000000000000007E-2</v>
      </c>
      <c r="G850" s="141">
        <f t="shared" si="40"/>
        <v>59.500000000000007</v>
      </c>
      <c r="I850" s="51">
        <v>850</v>
      </c>
      <c r="J850">
        <v>0.125</v>
      </c>
      <c r="K850" s="141">
        <f t="shared" si="41"/>
        <v>106.25</v>
      </c>
      <c r="M850" s="51">
        <v>850</v>
      </c>
      <c r="N850">
        <v>899</v>
      </c>
    </row>
    <row r="851" spans="1:14">
      <c r="A851" s="51">
        <v>851</v>
      </c>
      <c r="B851" s="51">
        <v>4.4999999999999998E-2</v>
      </c>
      <c r="C851" s="141">
        <f t="shared" si="39"/>
        <v>38.295000000000002</v>
      </c>
      <c r="E851" s="51">
        <v>851</v>
      </c>
      <c r="F851">
        <v>7.0000000000000007E-2</v>
      </c>
      <c r="G851" s="141">
        <f t="shared" si="40"/>
        <v>59.570000000000007</v>
      </c>
      <c r="I851" s="51">
        <v>851</v>
      </c>
      <c r="J851">
        <v>0.125</v>
      </c>
      <c r="K851" s="141">
        <f t="shared" si="41"/>
        <v>106.375</v>
      </c>
      <c r="M851" s="51">
        <v>851</v>
      </c>
      <c r="N851">
        <v>899</v>
      </c>
    </row>
    <row r="852" spans="1:14">
      <c r="A852" s="51">
        <v>852</v>
      </c>
      <c r="B852" s="51">
        <v>4.4999999999999998E-2</v>
      </c>
      <c r="C852" s="141">
        <f t="shared" si="39"/>
        <v>38.339999999999996</v>
      </c>
      <c r="E852" s="51">
        <v>852</v>
      </c>
      <c r="F852">
        <v>7.0000000000000007E-2</v>
      </c>
      <c r="G852" s="141">
        <f t="shared" si="40"/>
        <v>59.640000000000008</v>
      </c>
      <c r="I852" s="51">
        <v>852</v>
      </c>
      <c r="J852">
        <v>0.125</v>
      </c>
      <c r="K852" s="141">
        <f t="shared" si="41"/>
        <v>106.5</v>
      </c>
      <c r="M852" s="51">
        <v>852</v>
      </c>
      <c r="N852">
        <v>899</v>
      </c>
    </row>
    <row r="853" spans="1:14">
      <c r="A853" s="51">
        <v>853</v>
      </c>
      <c r="B853" s="51">
        <v>4.4999999999999998E-2</v>
      </c>
      <c r="C853" s="141">
        <f t="shared" si="39"/>
        <v>38.384999999999998</v>
      </c>
      <c r="E853" s="51">
        <v>853</v>
      </c>
      <c r="F853">
        <v>7.0000000000000007E-2</v>
      </c>
      <c r="G853" s="141">
        <f t="shared" si="40"/>
        <v>59.710000000000008</v>
      </c>
      <c r="I853" s="51">
        <v>853</v>
      </c>
      <c r="J853">
        <v>0.125</v>
      </c>
      <c r="K853" s="141">
        <f t="shared" si="41"/>
        <v>106.625</v>
      </c>
      <c r="M853" s="51">
        <v>853</v>
      </c>
      <c r="N853">
        <v>899</v>
      </c>
    </row>
    <row r="854" spans="1:14">
      <c r="A854" s="51">
        <v>854</v>
      </c>
      <c r="B854" s="51">
        <v>4.4999999999999998E-2</v>
      </c>
      <c r="C854" s="141">
        <f t="shared" si="39"/>
        <v>38.43</v>
      </c>
      <c r="E854" s="51">
        <v>854</v>
      </c>
      <c r="F854">
        <v>7.0000000000000007E-2</v>
      </c>
      <c r="G854" s="141">
        <f t="shared" si="40"/>
        <v>59.780000000000008</v>
      </c>
      <c r="I854" s="51">
        <v>854</v>
      </c>
      <c r="J854">
        <v>0.125</v>
      </c>
      <c r="K854" s="141">
        <f t="shared" si="41"/>
        <v>106.75</v>
      </c>
      <c r="M854" s="51">
        <v>854</v>
      </c>
      <c r="N854">
        <v>899</v>
      </c>
    </row>
    <row r="855" spans="1:14">
      <c r="A855" s="51">
        <v>855</v>
      </c>
      <c r="B855" s="51">
        <v>4.4999999999999998E-2</v>
      </c>
      <c r="C855" s="141">
        <f t="shared" si="39"/>
        <v>38.475000000000001</v>
      </c>
      <c r="E855" s="51">
        <v>855</v>
      </c>
      <c r="F855">
        <v>7.0000000000000007E-2</v>
      </c>
      <c r="G855" s="141">
        <f t="shared" si="40"/>
        <v>59.850000000000009</v>
      </c>
      <c r="I855" s="51">
        <v>855</v>
      </c>
      <c r="J855">
        <v>0.125</v>
      </c>
      <c r="K855" s="141">
        <f t="shared" si="41"/>
        <v>106.875</v>
      </c>
      <c r="M855" s="51">
        <v>855</v>
      </c>
      <c r="N855">
        <v>899</v>
      </c>
    </row>
    <row r="856" spans="1:14">
      <c r="A856" s="51">
        <v>856</v>
      </c>
      <c r="B856" s="51">
        <v>4.4999999999999998E-2</v>
      </c>
      <c r="C856" s="141">
        <f t="shared" si="39"/>
        <v>38.519999999999996</v>
      </c>
      <c r="E856" s="51">
        <v>856</v>
      </c>
      <c r="F856">
        <v>7.0000000000000007E-2</v>
      </c>
      <c r="G856" s="141">
        <f t="shared" si="40"/>
        <v>59.920000000000009</v>
      </c>
      <c r="I856" s="51">
        <v>856</v>
      </c>
      <c r="J856">
        <v>0.125</v>
      </c>
      <c r="K856" s="141">
        <f t="shared" si="41"/>
        <v>107</v>
      </c>
      <c r="M856" s="51">
        <v>856</v>
      </c>
      <c r="N856">
        <v>899</v>
      </c>
    </row>
    <row r="857" spans="1:14">
      <c r="A857" s="51">
        <v>857</v>
      </c>
      <c r="B857" s="51">
        <v>4.4999999999999998E-2</v>
      </c>
      <c r="C857" s="141">
        <f t="shared" si="39"/>
        <v>38.564999999999998</v>
      </c>
      <c r="E857" s="51">
        <v>857</v>
      </c>
      <c r="F857">
        <v>7.0000000000000007E-2</v>
      </c>
      <c r="G857" s="141">
        <f t="shared" si="40"/>
        <v>59.990000000000009</v>
      </c>
      <c r="I857" s="51">
        <v>857</v>
      </c>
      <c r="J857">
        <v>0.125</v>
      </c>
      <c r="K857" s="141">
        <f t="shared" si="41"/>
        <v>107.125</v>
      </c>
      <c r="M857" s="51">
        <v>857</v>
      </c>
      <c r="N857">
        <v>899</v>
      </c>
    </row>
    <row r="858" spans="1:14">
      <c r="A858" s="51">
        <v>858</v>
      </c>
      <c r="B858" s="51">
        <v>4.4999999999999998E-2</v>
      </c>
      <c r="C858" s="141">
        <f t="shared" si="39"/>
        <v>38.61</v>
      </c>
      <c r="E858" s="51">
        <v>858</v>
      </c>
      <c r="F858">
        <v>7.0000000000000007E-2</v>
      </c>
      <c r="G858" s="141">
        <f t="shared" si="40"/>
        <v>60.06</v>
      </c>
      <c r="I858" s="51">
        <v>858</v>
      </c>
      <c r="J858">
        <v>0.125</v>
      </c>
      <c r="K858" s="141">
        <f t="shared" si="41"/>
        <v>107.25</v>
      </c>
      <c r="M858" s="51">
        <v>858</v>
      </c>
      <c r="N858">
        <v>899</v>
      </c>
    </row>
    <row r="859" spans="1:14">
      <c r="A859" s="51">
        <v>859</v>
      </c>
      <c r="B859" s="51">
        <v>4.4999999999999998E-2</v>
      </c>
      <c r="C859" s="141">
        <f t="shared" si="39"/>
        <v>38.655000000000001</v>
      </c>
      <c r="E859" s="51">
        <v>859</v>
      </c>
      <c r="F859">
        <v>7.0000000000000007E-2</v>
      </c>
      <c r="G859" s="141">
        <f t="shared" si="40"/>
        <v>60.13</v>
      </c>
      <c r="I859" s="51">
        <v>859</v>
      </c>
      <c r="J859">
        <v>0.125</v>
      </c>
      <c r="K859" s="141">
        <f t="shared" si="41"/>
        <v>107.375</v>
      </c>
      <c r="M859" s="51">
        <v>859</v>
      </c>
      <c r="N859">
        <v>899</v>
      </c>
    </row>
    <row r="860" spans="1:14">
      <c r="A860" s="51">
        <v>860</v>
      </c>
      <c r="B860" s="51">
        <v>4.4999999999999998E-2</v>
      </c>
      <c r="C860" s="141">
        <f t="shared" si="39"/>
        <v>38.699999999999996</v>
      </c>
      <c r="E860" s="51">
        <v>860</v>
      </c>
      <c r="F860">
        <v>7.0000000000000007E-2</v>
      </c>
      <c r="G860" s="141">
        <f t="shared" si="40"/>
        <v>60.2</v>
      </c>
      <c r="I860" s="51">
        <v>860</v>
      </c>
      <c r="J860">
        <v>0.125</v>
      </c>
      <c r="K860" s="141">
        <f t="shared" si="41"/>
        <v>107.5</v>
      </c>
      <c r="M860" s="51">
        <v>860</v>
      </c>
      <c r="N860">
        <v>899</v>
      </c>
    </row>
    <row r="861" spans="1:14">
      <c r="A861" s="51">
        <v>861</v>
      </c>
      <c r="B861" s="51">
        <v>4.4999999999999998E-2</v>
      </c>
      <c r="C861" s="141">
        <f t="shared" si="39"/>
        <v>38.744999999999997</v>
      </c>
      <c r="E861" s="51">
        <v>861</v>
      </c>
      <c r="F861">
        <v>7.0000000000000007E-2</v>
      </c>
      <c r="G861" s="141">
        <f t="shared" si="40"/>
        <v>60.27</v>
      </c>
      <c r="I861" s="51">
        <v>861</v>
      </c>
      <c r="J861">
        <v>0.125</v>
      </c>
      <c r="K861" s="141">
        <f t="shared" si="41"/>
        <v>107.625</v>
      </c>
      <c r="M861" s="51">
        <v>861</v>
      </c>
      <c r="N861">
        <v>899</v>
      </c>
    </row>
    <row r="862" spans="1:14">
      <c r="A862" s="51">
        <v>862</v>
      </c>
      <c r="B862" s="51">
        <v>4.4999999999999998E-2</v>
      </c>
      <c r="C862" s="141">
        <f t="shared" si="39"/>
        <v>38.79</v>
      </c>
      <c r="E862" s="51">
        <v>862</v>
      </c>
      <c r="F862">
        <v>7.0000000000000007E-2</v>
      </c>
      <c r="G862" s="141">
        <f t="shared" si="40"/>
        <v>60.34</v>
      </c>
      <c r="I862" s="51">
        <v>862</v>
      </c>
      <c r="J862">
        <v>0.125</v>
      </c>
      <c r="K862" s="141">
        <f t="shared" si="41"/>
        <v>107.75</v>
      </c>
      <c r="M862" s="51">
        <v>862</v>
      </c>
      <c r="N862">
        <v>899</v>
      </c>
    </row>
    <row r="863" spans="1:14">
      <c r="A863" s="51">
        <v>863</v>
      </c>
      <c r="B863" s="51">
        <v>4.4999999999999998E-2</v>
      </c>
      <c r="C863" s="141">
        <f t="shared" si="39"/>
        <v>38.835000000000001</v>
      </c>
      <c r="E863" s="51">
        <v>863</v>
      </c>
      <c r="F863">
        <v>7.0000000000000007E-2</v>
      </c>
      <c r="G863" s="141">
        <f t="shared" si="40"/>
        <v>60.410000000000004</v>
      </c>
      <c r="I863" s="51">
        <v>863</v>
      </c>
      <c r="J863">
        <v>0.125</v>
      </c>
      <c r="K863" s="141">
        <f t="shared" si="41"/>
        <v>107.875</v>
      </c>
      <c r="M863" s="51">
        <v>863</v>
      </c>
      <c r="N863">
        <v>899</v>
      </c>
    </row>
    <row r="864" spans="1:14">
      <c r="A864" s="51">
        <v>864</v>
      </c>
      <c r="B864" s="51">
        <v>4.4999999999999998E-2</v>
      </c>
      <c r="C864" s="141">
        <f t="shared" si="39"/>
        <v>38.879999999999995</v>
      </c>
      <c r="E864" s="51">
        <v>864</v>
      </c>
      <c r="F864">
        <v>7.0000000000000007E-2</v>
      </c>
      <c r="G864" s="141">
        <f t="shared" si="40"/>
        <v>60.480000000000004</v>
      </c>
      <c r="I864" s="51">
        <v>864</v>
      </c>
      <c r="J864">
        <v>0.125</v>
      </c>
      <c r="K864" s="141">
        <f t="shared" si="41"/>
        <v>108</v>
      </c>
      <c r="M864" s="51">
        <v>864</v>
      </c>
      <c r="N864">
        <v>899</v>
      </c>
    </row>
    <row r="865" spans="1:14">
      <c r="A865" s="51">
        <v>865</v>
      </c>
      <c r="B865" s="51">
        <v>4.4999999999999998E-2</v>
      </c>
      <c r="C865" s="141">
        <f t="shared" si="39"/>
        <v>38.924999999999997</v>
      </c>
      <c r="E865" s="51">
        <v>865</v>
      </c>
      <c r="F865">
        <v>7.0000000000000007E-2</v>
      </c>
      <c r="G865" s="141">
        <f t="shared" si="40"/>
        <v>60.550000000000004</v>
      </c>
      <c r="I865" s="51">
        <v>865</v>
      </c>
      <c r="J865">
        <v>0.125</v>
      </c>
      <c r="K865" s="141">
        <f t="shared" si="41"/>
        <v>108.125</v>
      </c>
      <c r="M865" s="51">
        <v>865</v>
      </c>
      <c r="N865">
        <v>899</v>
      </c>
    </row>
    <row r="866" spans="1:14">
      <c r="A866" s="51">
        <v>866</v>
      </c>
      <c r="B866" s="51">
        <v>4.4999999999999998E-2</v>
      </c>
      <c r="C866" s="141">
        <f t="shared" si="39"/>
        <v>38.97</v>
      </c>
      <c r="E866" s="51">
        <v>866</v>
      </c>
      <c r="F866">
        <v>7.0000000000000007E-2</v>
      </c>
      <c r="G866" s="141">
        <f t="shared" si="40"/>
        <v>60.620000000000005</v>
      </c>
      <c r="I866" s="51">
        <v>866</v>
      </c>
      <c r="J866">
        <v>0.125</v>
      </c>
      <c r="K866" s="141">
        <f t="shared" si="41"/>
        <v>108.25</v>
      </c>
      <c r="M866" s="51">
        <v>866</v>
      </c>
      <c r="N866">
        <v>899</v>
      </c>
    </row>
    <row r="867" spans="1:14">
      <c r="A867" s="51">
        <v>867</v>
      </c>
      <c r="B867" s="51">
        <v>4.4999999999999998E-2</v>
      </c>
      <c r="C867" s="141">
        <f t="shared" si="39"/>
        <v>39.015000000000001</v>
      </c>
      <c r="E867" s="51">
        <v>867</v>
      </c>
      <c r="F867">
        <v>7.0000000000000007E-2</v>
      </c>
      <c r="G867" s="141">
        <f t="shared" si="40"/>
        <v>60.690000000000005</v>
      </c>
      <c r="I867" s="51">
        <v>867</v>
      </c>
      <c r="J867">
        <v>0.125</v>
      </c>
      <c r="K867" s="141">
        <f t="shared" si="41"/>
        <v>108.375</v>
      </c>
      <c r="M867" s="51">
        <v>867</v>
      </c>
      <c r="N867">
        <v>899</v>
      </c>
    </row>
    <row r="868" spans="1:14">
      <c r="A868" s="51">
        <v>868</v>
      </c>
      <c r="B868" s="51">
        <v>4.4999999999999998E-2</v>
      </c>
      <c r="C868" s="141">
        <f t="shared" si="39"/>
        <v>39.059999999999995</v>
      </c>
      <c r="E868" s="51">
        <v>868</v>
      </c>
      <c r="F868">
        <v>7.0000000000000007E-2</v>
      </c>
      <c r="G868" s="141">
        <f t="shared" si="40"/>
        <v>60.760000000000005</v>
      </c>
      <c r="I868" s="51">
        <v>868</v>
      </c>
      <c r="J868">
        <v>0.125</v>
      </c>
      <c r="K868" s="141">
        <f t="shared" si="41"/>
        <v>108.5</v>
      </c>
      <c r="M868" s="51">
        <v>868</v>
      </c>
      <c r="N868">
        <v>899</v>
      </c>
    </row>
    <row r="869" spans="1:14">
      <c r="A869" s="51">
        <v>869</v>
      </c>
      <c r="B869" s="51">
        <v>4.4999999999999998E-2</v>
      </c>
      <c r="C869" s="141">
        <f t="shared" si="39"/>
        <v>39.104999999999997</v>
      </c>
      <c r="E869" s="51">
        <v>869</v>
      </c>
      <c r="F869">
        <v>7.0000000000000007E-2</v>
      </c>
      <c r="G869" s="141">
        <f t="shared" si="40"/>
        <v>60.830000000000005</v>
      </c>
      <c r="I869" s="51">
        <v>869</v>
      </c>
      <c r="J869">
        <v>0.125</v>
      </c>
      <c r="K869" s="141">
        <f t="shared" si="41"/>
        <v>108.625</v>
      </c>
      <c r="M869" s="51">
        <v>869</v>
      </c>
      <c r="N869">
        <v>899</v>
      </c>
    </row>
    <row r="870" spans="1:14">
      <c r="A870" s="51">
        <v>870</v>
      </c>
      <c r="B870" s="51">
        <v>4.4999999999999998E-2</v>
      </c>
      <c r="C870" s="141">
        <f t="shared" si="39"/>
        <v>39.15</v>
      </c>
      <c r="E870" s="51">
        <v>870</v>
      </c>
      <c r="F870">
        <v>7.0000000000000007E-2</v>
      </c>
      <c r="G870" s="141">
        <f t="shared" si="40"/>
        <v>60.900000000000006</v>
      </c>
      <c r="I870" s="51">
        <v>870</v>
      </c>
      <c r="J870">
        <v>0.125</v>
      </c>
      <c r="K870" s="141">
        <f t="shared" si="41"/>
        <v>108.75</v>
      </c>
      <c r="M870" s="51">
        <v>870</v>
      </c>
      <c r="N870">
        <v>899</v>
      </c>
    </row>
    <row r="871" spans="1:14">
      <c r="A871" s="51">
        <v>871</v>
      </c>
      <c r="B871" s="51">
        <v>4.4999999999999998E-2</v>
      </c>
      <c r="C871" s="141">
        <f t="shared" si="39"/>
        <v>39.195</v>
      </c>
      <c r="E871" s="51">
        <v>871</v>
      </c>
      <c r="F871">
        <v>7.0000000000000007E-2</v>
      </c>
      <c r="G871" s="141">
        <f t="shared" si="40"/>
        <v>60.970000000000006</v>
      </c>
      <c r="I871" s="51">
        <v>871</v>
      </c>
      <c r="J871">
        <v>0.125</v>
      </c>
      <c r="K871" s="141">
        <f t="shared" si="41"/>
        <v>108.875</v>
      </c>
      <c r="M871" s="51">
        <v>871</v>
      </c>
      <c r="N871">
        <v>899</v>
      </c>
    </row>
    <row r="872" spans="1:14">
      <c r="A872" s="51">
        <v>872</v>
      </c>
      <c r="B872" s="51">
        <v>4.4999999999999998E-2</v>
      </c>
      <c r="C872" s="141">
        <f t="shared" si="39"/>
        <v>39.24</v>
      </c>
      <c r="E872" s="51">
        <v>872</v>
      </c>
      <c r="F872">
        <v>7.0000000000000007E-2</v>
      </c>
      <c r="G872" s="141">
        <f t="shared" si="40"/>
        <v>61.040000000000006</v>
      </c>
      <c r="I872" s="51">
        <v>872</v>
      </c>
      <c r="J872">
        <v>0.125</v>
      </c>
      <c r="K872" s="141">
        <f t="shared" si="41"/>
        <v>109</v>
      </c>
      <c r="M872" s="51">
        <v>872</v>
      </c>
      <c r="N872">
        <v>899</v>
      </c>
    </row>
    <row r="873" spans="1:14">
      <c r="A873" s="51">
        <v>873</v>
      </c>
      <c r="B873" s="51">
        <v>4.4999999999999998E-2</v>
      </c>
      <c r="C873" s="141">
        <f t="shared" si="39"/>
        <v>39.284999999999997</v>
      </c>
      <c r="E873" s="51">
        <v>873</v>
      </c>
      <c r="F873">
        <v>7.0000000000000007E-2</v>
      </c>
      <c r="G873" s="141">
        <f t="shared" si="40"/>
        <v>61.110000000000007</v>
      </c>
      <c r="I873" s="51">
        <v>873</v>
      </c>
      <c r="J873">
        <v>0.125</v>
      </c>
      <c r="K873" s="141">
        <f t="shared" si="41"/>
        <v>109.125</v>
      </c>
      <c r="M873" s="51">
        <v>873</v>
      </c>
      <c r="N873">
        <v>899</v>
      </c>
    </row>
    <row r="874" spans="1:14">
      <c r="A874" s="51">
        <v>874</v>
      </c>
      <c r="B874" s="51">
        <v>4.4999999999999998E-2</v>
      </c>
      <c r="C874" s="141">
        <f t="shared" si="39"/>
        <v>39.33</v>
      </c>
      <c r="E874" s="51">
        <v>874</v>
      </c>
      <c r="F874">
        <v>7.0000000000000007E-2</v>
      </c>
      <c r="G874" s="141">
        <f t="shared" si="40"/>
        <v>61.180000000000007</v>
      </c>
      <c r="I874" s="51">
        <v>874</v>
      </c>
      <c r="J874">
        <v>0.125</v>
      </c>
      <c r="K874" s="141">
        <f t="shared" si="41"/>
        <v>109.25</v>
      </c>
      <c r="M874" s="51">
        <v>874</v>
      </c>
      <c r="N874">
        <v>899</v>
      </c>
    </row>
    <row r="875" spans="1:14">
      <c r="A875" s="51">
        <v>875</v>
      </c>
      <c r="B875" s="51">
        <v>4.4999999999999998E-2</v>
      </c>
      <c r="C875" s="141">
        <f t="shared" si="39"/>
        <v>39.375</v>
      </c>
      <c r="E875" s="51">
        <v>875</v>
      </c>
      <c r="F875">
        <v>7.0000000000000007E-2</v>
      </c>
      <c r="G875" s="141">
        <f t="shared" si="40"/>
        <v>61.250000000000007</v>
      </c>
      <c r="I875" s="51">
        <v>875</v>
      </c>
      <c r="J875">
        <v>0.125</v>
      </c>
      <c r="K875" s="141">
        <f t="shared" si="41"/>
        <v>109.375</v>
      </c>
      <c r="M875" s="51">
        <v>875</v>
      </c>
      <c r="N875">
        <v>899</v>
      </c>
    </row>
    <row r="876" spans="1:14">
      <c r="A876" s="51">
        <v>876</v>
      </c>
      <c r="B876" s="51">
        <v>4.4999999999999998E-2</v>
      </c>
      <c r="C876" s="141">
        <f t="shared" si="39"/>
        <v>39.42</v>
      </c>
      <c r="E876" s="51">
        <v>876</v>
      </c>
      <c r="F876">
        <v>7.0000000000000007E-2</v>
      </c>
      <c r="G876" s="141">
        <f t="shared" si="40"/>
        <v>61.320000000000007</v>
      </c>
      <c r="I876" s="51">
        <v>876</v>
      </c>
      <c r="J876">
        <v>0.125</v>
      </c>
      <c r="K876" s="141">
        <f t="shared" si="41"/>
        <v>109.5</v>
      </c>
      <c r="M876" s="51">
        <v>876</v>
      </c>
      <c r="N876">
        <v>899</v>
      </c>
    </row>
    <row r="877" spans="1:14">
      <c r="A877" s="51">
        <v>877</v>
      </c>
      <c r="B877" s="51">
        <v>4.4999999999999998E-2</v>
      </c>
      <c r="C877" s="141">
        <f t="shared" si="39"/>
        <v>39.464999999999996</v>
      </c>
      <c r="E877" s="51">
        <v>877</v>
      </c>
      <c r="F877">
        <v>7.0000000000000007E-2</v>
      </c>
      <c r="G877" s="141">
        <f t="shared" si="40"/>
        <v>61.390000000000008</v>
      </c>
      <c r="I877" s="51">
        <v>877</v>
      </c>
      <c r="J877">
        <v>0.125</v>
      </c>
      <c r="K877" s="141">
        <f t="shared" si="41"/>
        <v>109.625</v>
      </c>
      <c r="M877" s="51">
        <v>877</v>
      </c>
      <c r="N877">
        <v>899</v>
      </c>
    </row>
    <row r="878" spans="1:14">
      <c r="A878" s="51">
        <v>878</v>
      </c>
      <c r="B878" s="51">
        <v>4.4999999999999998E-2</v>
      </c>
      <c r="C878" s="141">
        <f t="shared" si="39"/>
        <v>39.51</v>
      </c>
      <c r="E878" s="51">
        <v>878</v>
      </c>
      <c r="F878">
        <v>7.0000000000000007E-2</v>
      </c>
      <c r="G878" s="141">
        <f t="shared" si="40"/>
        <v>61.460000000000008</v>
      </c>
      <c r="I878" s="51">
        <v>878</v>
      </c>
      <c r="J878">
        <v>0.125</v>
      </c>
      <c r="K878" s="141">
        <f t="shared" si="41"/>
        <v>109.75</v>
      </c>
      <c r="M878" s="51">
        <v>878</v>
      </c>
      <c r="N878">
        <v>899</v>
      </c>
    </row>
    <row r="879" spans="1:14">
      <c r="A879" s="51">
        <v>879</v>
      </c>
      <c r="B879" s="51">
        <v>4.4999999999999998E-2</v>
      </c>
      <c r="C879" s="141">
        <f t="shared" si="39"/>
        <v>39.555</v>
      </c>
      <c r="E879" s="51">
        <v>879</v>
      </c>
      <c r="F879">
        <v>7.0000000000000007E-2</v>
      </c>
      <c r="G879" s="141">
        <f t="shared" si="40"/>
        <v>61.530000000000008</v>
      </c>
      <c r="I879" s="51">
        <v>879</v>
      </c>
      <c r="J879">
        <v>0.125</v>
      </c>
      <c r="K879" s="141">
        <f t="shared" si="41"/>
        <v>109.875</v>
      </c>
      <c r="M879" s="51">
        <v>879</v>
      </c>
      <c r="N879">
        <v>899</v>
      </c>
    </row>
    <row r="880" spans="1:14">
      <c r="A880" s="51">
        <v>880</v>
      </c>
      <c r="B880" s="51">
        <v>4.4999999999999998E-2</v>
      </c>
      <c r="C880" s="141">
        <f t="shared" si="39"/>
        <v>39.6</v>
      </c>
      <c r="E880" s="51">
        <v>880</v>
      </c>
      <c r="F880">
        <v>7.0000000000000007E-2</v>
      </c>
      <c r="G880" s="141">
        <f t="shared" si="40"/>
        <v>61.600000000000009</v>
      </c>
      <c r="I880" s="51">
        <v>880</v>
      </c>
      <c r="J880">
        <v>0.125</v>
      </c>
      <c r="K880" s="141">
        <f t="shared" si="41"/>
        <v>110</v>
      </c>
      <c r="M880" s="51">
        <v>880</v>
      </c>
      <c r="N880">
        <v>899</v>
      </c>
    </row>
    <row r="881" spans="1:14">
      <c r="A881" s="51">
        <v>881</v>
      </c>
      <c r="B881" s="51">
        <v>4.4999999999999998E-2</v>
      </c>
      <c r="C881" s="141">
        <f t="shared" si="39"/>
        <v>39.644999999999996</v>
      </c>
      <c r="E881" s="51">
        <v>881</v>
      </c>
      <c r="F881">
        <v>7.0000000000000007E-2</v>
      </c>
      <c r="G881" s="141">
        <f t="shared" si="40"/>
        <v>61.670000000000009</v>
      </c>
      <c r="I881" s="51">
        <v>881</v>
      </c>
      <c r="J881">
        <v>0.125</v>
      </c>
      <c r="K881" s="141">
        <f t="shared" si="41"/>
        <v>110.125</v>
      </c>
      <c r="M881" s="51">
        <v>881</v>
      </c>
      <c r="N881">
        <v>899</v>
      </c>
    </row>
    <row r="882" spans="1:14">
      <c r="A882" s="51">
        <v>882</v>
      </c>
      <c r="B882" s="51">
        <v>4.4999999999999998E-2</v>
      </c>
      <c r="C882" s="141">
        <f t="shared" si="39"/>
        <v>39.69</v>
      </c>
      <c r="E882" s="51">
        <v>882</v>
      </c>
      <c r="F882">
        <v>7.0000000000000007E-2</v>
      </c>
      <c r="G882" s="141">
        <f t="shared" si="40"/>
        <v>61.740000000000009</v>
      </c>
      <c r="I882" s="51">
        <v>882</v>
      </c>
      <c r="J882">
        <v>0.125</v>
      </c>
      <c r="K882" s="141">
        <f t="shared" si="41"/>
        <v>110.25</v>
      </c>
      <c r="M882" s="51">
        <v>882</v>
      </c>
      <c r="N882">
        <v>899</v>
      </c>
    </row>
    <row r="883" spans="1:14">
      <c r="A883" s="51">
        <v>883</v>
      </c>
      <c r="B883" s="51">
        <v>4.4999999999999998E-2</v>
      </c>
      <c r="C883" s="141">
        <f t="shared" si="39"/>
        <v>39.734999999999999</v>
      </c>
      <c r="E883" s="51">
        <v>883</v>
      </c>
      <c r="F883">
        <v>7.0000000000000007E-2</v>
      </c>
      <c r="G883" s="141">
        <f t="shared" si="40"/>
        <v>61.810000000000009</v>
      </c>
      <c r="I883" s="51">
        <v>883</v>
      </c>
      <c r="J883">
        <v>0.125</v>
      </c>
      <c r="K883" s="141">
        <f t="shared" si="41"/>
        <v>110.375</v>
      </c>
      <c r="M883" s="51">
        <v>883</v>
      </c>
      <c r="N883">
        <v>899</v>
      </c>
    </row>
    <row r="884" spans="1:14">
      <c r="A884" s="51">
        <v>884</v>
      </c>
      <c r="B884" s="51">
        <v>4.4999999999999998E-2</v>
      </c>
      <c r="C884" s="141">
        <f t="shared" si="39"/>
        <v>39.78</v>
      </c>
      <c r="E884" s="51">
        <v>884</v>
      </c>
      <c r="F884">
        <v>7.0000000000000007E-2</v>
      </c>
      <c r="G884" s="141">
        <f t="shared" si="40"/>
        <v>61.88</v>
      </c>
      <c r="I884" s="51">
        <v>884</v>
      </c>
      <c r="J884">
        <v>0.125</v>
      </c>
      <c r="K884" s="141">
        <f t="shared" si="41"/>
        <v>110.5</v>
      </c>
      <c r="M884" s="51">
        <v>884</v>
      </c>
      <c r="N884">
        <v>899</v>
      </c>
    </row>
    <row r="885" spans="1:14">
      <c r="A885" s="51">
        <v>885</v>
      </c>
      <c r="B885" s="51">
        <v>4.4999999999999998E-2</v>
      </c>
      <c r="C885" s="141">
        <f t="shared" si="39"/>
        <v>39.824999999999996</v>
      </c>
      <c r="E885" s="51">
        <v>885</v>
      </c>
      <c r="F885">
        <v>7.0000000000000007E-2</v>
      </c>
      <c r="G885" s="141">
        <f t="shared" si="40"/>
        <v>61.95</v>
      </c>
      <c r="I885" s="51">
        <v>885</v>
      </c>
      <c r="J885">
        <v>0.125</v>
      </c>
      <c r="K885" s="141">
        <f t="shared" si="41"/>
        <v>110.625</v>
      </c>
      <c r="M885" s="51">
        <v>885</v>
      </c>
      <c r="N885">
        <v>899</v>
      </c>
    </row>
    <row r="886" spans="1:14">
      <c r="A886" s="51">
        <v>886</v>
      </c>
      <c r="B886" s="51">
        <v>4.4999999999999998E-2</v>
      </c>
      <c r="C886" s="141">
        <f t="shared" si="39"/>
        <v>39.869999999999997</v>
      </c>
      <c r="E886" s="51">
        <v>886</v>
      </c>
      <c r="F886">
        <v>7.0000000000000007E-2</v>
      </c>
      <c r="G886" s="141">
        <f t="shared" si="40"/>
        <v>62.02</v>
      </c>
      <c r="I886" s="51">
        <v>886</v>
      </c>
      <c r="J886">
        <v>0.125</v>
      </c>
      <c r="K886" s="141">
        <f t="shared" si="41"/>
        <v>110.75</v>
      </c>
      <c r="M886" s="51">
        <v>886</v>
      </c>
      <c r="N886">
        <v>899</v>
      </c>
    </row>
    <row r="887" spans="1:14">
      <c r="A887" s="51">
        <v>887</v>
      </c>
      <c r="B887" s="51">
        <v>4.4999999999999998E-2</v>
      </c>
      <c r="C887" s="141">
        <f t="shared" si="39"/>
        <v>39.914999999999999</v>
      </c>
      <c r="E887" s="51">
        <v>887</v>
      </c>
      <c r="F887">
        <v>7.0000000000000007E-2</v>
      </c>
      <c r="G887" s="141">
        <f t="shared" si="40"/>
        <v>62.09</v>
      </c>
      <c r="I887" s="51">
        <v>887</v>
      </c>
      <c r="J887">
        <v>0.125</v>
      </c>
      <c r="K887" s="141">
        <f t="shared" si="41"/>
        <v>110.875</v>
      </c>
      <c r="M887" s="51">
        <v>887</v>
      </c>
      <c r="N887">
        <v>899</v>
      </c>
    </row>
    <row r="888" spans="1:14">
      <c r="A888" s="51">
        <v>888</v>
      </c>
      <c r="B888" s="51">
        <v>4.4999999999999998E-2</v>
      </c>
      <c r="C888" s="141">
        <f t="shared" si="39"/>
        <v>39.96</v>
      </c>
      <c r="E888" s="51">
        <v>888</v>
      </c>
      <c r="F888">
        <v>7.0000000000000007E-2</v>
      </c>
      <c r="G888" s="141">
        <f t="shared" si="40"/>
        <v>62.160000000000004</v>
      </c>
      <c r="I888" s="51">
        <v>888</v>
      </c>
      <c r="J888">
        <v>0.125</v>
      </c>
      <c r="K888" s="141">
        <f t="shared" si="41"/>
        <v>111</v>
      </c>
      <c r="M888" s="51">
        <v>888</v>
      </c>
      <c r="N888">
        <v>899</v>
      </c>
    </row>
    <row r="889" spans="1:14">
      <c r="A889" s="51">
        <v>889</v>
      </c>
      <c r="B889" s="51">
        <v>4.4999999999999998E-2</v>
      </c>
      <c r="C889" s="141">
        <f t="shared" si="39"/>
        <v>40.004999999999995</v>
      </c>
      <c r="E889" s="51">
        <v>889</v>
      </c>
      <c r="F889">
        <v>7.0000000000000007E-2</v>
      </c>
      <c r="G889" s="141">
        <f t="shared" si="40"/>
        <v>62.230000000000004</v>
      </c>
      <c r="I889" s="51">
        <v>889</v>
      </c>
      <c r="J889">
        <v>0.125</v>
      </c>
      <c r="K889" s="141">
        <f t="shared" si="41"/>
        <v>111.125</v>
      </c>
      <c r="M889" s="51">
        <v>889</v>
      </c>
      <c r="N889">
        <v>899</v>
      </c>
    </row>
    <row r="890" spans="1:14">
      <c r="A890" s="51">
        <v>890</v>
      </c>
      <c r="B890" s="51">
        <v>4.4999999999999998E-2</v>
      </c>
      <c r="C890" s="141">
        <f t="shared" si="39"/>
        <v>40.049999999999997</v>
      </c>
      <c r="E890" s="51">
        <v>890</v>
      </c>
      <c r="F890">
        <v>7.0000000000000007E-2</v>
      </c>
      <c r="G890" s="141">
        <f t="shared" si="40"/>
        <v>62.300000000000004</v>
      </c>
      <c r="I890" s="51">
        <v>890</v>
      </c>
      <c r="J890">
        <v>0.125</v>
      </c>
      <c r="K890" s="141">
        <f t="shared" si="41"/>
        <v>111.25</v>
      </c>
      <c r="M890" s="51">
        <v>890</v>
      </c>
      <c r="N890">
        <v>899</v>
      </c>
    </row>
    <row r="891" spans="1:14">
      <c r="A891" s="51">
        <v>891</v>
      </c>
      <c r="B891" s="51">
        <v>4.4999999999999998E-2</v>
      </c>
      <c r="C891" s="141">
        <f t="shared" si="39"/>
        <v>40.094999999999999</v>
      </c>
      <c r="E891" s="51">
        <v>891</v>
      </c>
      <c r="F891">
        <v>7.0000000000000007E-2</v>
      </c>
      <c r="G891" s="141">
        <f t="shared" si="40"/>
        <v>62.370000000000005</v>
      </c>
      <c r="I891" s="51">
        <v>891</v>
      </c>
      <c r="J891">
        <v>0.125</v>
      </c>
      <c r="K891" s="141">
        <f t="shared" si="41"/>
        <v>111.375</v>
      </c>
      <c r="M891" s="51">
        <v>891</v>
      </c>
      <c r="N891">
        <v>899</v>
      </c>
    </row>
    <row r="892" spans="1:14">
      <c r="A892" s="51">
        <v>892</v>
      </c>
      <c r="B892" s="51">
        <v>4.4999999999999998E-2</v>
      </c>
      <c r="C892" s="141">
        <f t="shared" si="39"/>
        <v>40.14</v>
      </c>
      <c r="E892" s="51">
        <v>892</v>
      </c>
      <c r="F892">
        <v>7.0000000000000007E-2</v>
      </c>
      <c r="G892" s="141">
        <f t="shared" si="40"/>
        <v>62.440000000000005</v>
      </c>
      <c r="I892" s="51">
        <v>892</v>
      </c>
      <c r="J892">
        <v>0.125</v>
      </c>
      <c r="K892" s="141">
        <f t="shared" si="41"/>
        <v>111.5</v>
      </c>
      <c r="M892" s="51">
        <v>892</v>
      </c>
      <c r="N892">
        <v>899</v>
      </c>
    </row>
    <row r="893" spans="1:14">
      <c r="A893" s="51">
        <v>893</v>
      </c>
      <c r="B893" s="51">
        <v>4.4999999999999998E-2</v>
      </c>
      <c r="C893" s="141">
        <f t="shared" si="39"/>
        <v>40.184999999999995</v>
      </c>
      <c r="E893" s="51">
        <v>893</v>
      </c>
      <c r="F893">
        <v>7.0000000000000007E-2</v>
      </c>
      <c r="G893" s="141">
        <f t="shared" si="40"/>
        <v>62.510000000000005</v>
      </c>
      <c r="I893" s="51">
        <v>893</v>
      </c>
      <c r="J893">
        <v>0.125</v>
      </c>
      <c r="K893" s="141">
        <f t="shared" si="41"/>
        <v>111.625</v>
      </c>
      <c r="M893" s="51">
        <v>893</v>
      </c>
      <c r="N893">
        <v>899</v>
      </c>
    </row>
    <row r="894" spans="1:14">
      <c r="A894" s="51">
        <v>894</v>
      </c>
      <c r="B894" s="51">
        <v>4.4999999999999998E-2</v>
      </c>
      <c r="C894" s="141">
        <f t="shared" si="39"/>
        <v>40.229999999999997</v>
      </c>
      <c r="E894" s="51">
        <v>894</v>
      </c>
      <c r="F894">
        <v>7.0000000000000007E-2</v>
      </c>
      <c r="G894" s="141">
        <f t="shared" si="40"/>
        <v>62.580000000000005</v>
      </c>
      <c r="I894" s="51">
        <v>894</v>
      </c>
      <c r="J894">
        <v>0.125</v>
      </c>
      <c r="K894" s="141">
        <f t="shared" si="41"/>
        <v>111.75</v>
      </c>
      <c r="M894" s="51">
        <v>894</v>
      </c>
      <c r="N894">
        <v>899</v>
      </c>
    </row>
    <row r="895" spans="1:14">
      <c r="A895" s="51">
        <v>895</v>
      </c>
      <c r="B895" s="51">
        <v>4.4999999999999998E-2</v>
      </c>
      <c r="C895" s="141">
        <f t="shared" si="39"/>
        <v>40.274999999999999</v>
      </c>
      <c r="E895" s="51">
        <v>895</v>
      </c>
      <c r="F895">
        <v>7.0000000000000007E-2</v>
      </c>
      <c r="G895" s="141">
        <f t="shared" si="40"/>
        <v>62.650000000000006</v>
      </c>
      <c r="I895" s="51">
        <v>895</v>
      </c>
      <c r="J895">
        <v>0.125</v>
      </c>
      <c r="K895" s="141">
        <f t="shared" si="41"/>
        <v>111.875</v>
      </c>
      <c r="M895" s="51">
        <v>895</v>
      </c>
      <c r="N895">
        <v>899</v>
      </c>
    </row>
    <row r="896" spans="1:14">
      <c r="A896" s="51">
        <v>896</v>
      </c>
      <c r="B896" s="51">
        <v>4.4999999999999998E-2</v>
      </c>
      <c r="C896" s="141">
        <f t="shared" si="39"/>
        <v>40.32</v>
      </c>
      <c r="E896" s="51">
        <v>896</v>
      </c>
      <c r="F896">
        <v>7.0000000000000007E-2</v>
      </c>
      <c r="G896" s="141">
        <f t="shared" si="40"/>
        <v>62.720000000000006</v>
      </c>
      <c r="I896" s="51">
        <v>896</v>
      </c>
      <c r="J896">
        <v>0.125</v>
      </c>
      <c r="K896" s="141">
        <f t="shared" si="41"/>
        <v>112</v>
      </c>
      <c r="M896" s="51">
        <v>896</v>
      </c>
      <c r="N896">
        <v>899</v>
      </c>
    </row>
    <row r="897" spans="1:14">
      <c r="A897" s="51">
        <v>897</v>
      </c>
      <c r="B897" s="51">
        <v>4.4999999999999998E-2</v>
      </c>
      <c r="C897" s="141">
        <f t="shared" si="39"/>
        <v>40.365000000000002</v>
      </c>
      <c r="E897" s="51">
        <v>897</v>
      </c>
      <c r="F897">
        <v>7.0000000000000007E-2</v>
      </c>
      <c r="G897" s="141">
        <f t="shared" si="40"/>
        <v>62.790000000000006</v>
      </c>
      <c r="I897" s="51">
        <v>897</v>
      </c>
      <c r="J897">
        <v>0.125</v>
      </c>
      <c r="K897" s="141">
        <f t="shared" si="41"/>
        <v>112.125</v>
      </c>
      <c r="M897" s="51">
        <v>897</v>
      </c>
      <c r="N897">
        <v>899</v>
      </c>
    </row>
    <row r="898" spans="1:14">
      <c r="A898" s="51">
        <v>898</v>
      </c>
      <c r="B898" s="51">
        <v>4.4999999999999998E-2</v>
      </c>
      <c r="C898" s="141">
        <f t="shared" ref="C898:C961" si="42">MAX(A898*B898, 8.99)</f>
        <v>40.409999999999997</v>
      </c>
      <c r="E898" s="51">
        <v>898</v>
      </c>
      <c r="F898">
        <v>7.0000000000000007E-2</v>
      </c>
      <c r="G898" s="141">
        <f t="shared" ref="G898:G961" si="43">MAX(E898*F898, 9.99)</f>
        <v>62.860000000000007</v>
      </c>
      <c r="I898" s="51">
        <v>898</v>
      </c>
      <c r="J898">
        <v>0.125</v>
      </c>
      <c r="K898" s="141">
        <f t="shared" ref="K898:K961" si="44">MAX(I898*J898, 19.99)</f>
        <v>112.25</v>
      </c>
      <c r="M898" s="51">
        <v>898</v>
      </c>
      <c r="N898">
        <v>899</v>
      </c>
    </row>
    <row r="899" spans="1:14">
      <c r="A899" s="51">
        <v>899</v>
      </c>
      <c r="B899" s="51">
        <v>4.4999999999999998E-2</v>
      </c>
      <c r="C899" s="141">
        <f t="shared" si="42"/>
        <v>40.454999999999998</v>
      </c>
      <c r="E899" s="51">
        <v>899</v>
      </c>
      <c r="F899">
        <v>7.0000000000000007E-2</v>
      </c>
      <c r="G899" s="141">
        <f t="shared" si="43"/>
        <v>62.930000000000007</v>
      </c>
      <c r="I899" s="51">
        <v>899</v>
      </c>
      <c r="J899">
        <v>0.125</v>
      </c>
      <c r="K899" s="141">
        <f t="shared" si="44"/>
        <v>112.375</v>
      </c>
      <c r="M899" s="51">
        <v>899</v>
      </c>
      <c r="N899">
        <v>899</v>
      </c>
    </row>
    <row r="900" spans="1:14">
      <c r="A900" s="51">
        <v>900</v>
      </c>
      <c r="B900" s="51">
        <v>4.4999999999999998E-2</v>
      </c>
      <c r="C900" s="141">
        <f t="shared" si="42"/>
        <v>40.5</v>
      </c>
      <c r="E900" s="51">
        <v>900</v>
      </c>
      <c r="F900">
        <v>7.0000000000000007E-2</v>
      </c>
      <c r="G900" s="141">
        <f t="shared" si="43"/>
        <v>63.000000000000007</v>
      </c>
      <c r="I900" s="51">
        <v>900</v>
      </c>
      <c r="J900">
        <v>0.125</v>
      </c>
      <c r="K900" s="141">
        <f t="shared" si="44"/>
        <v>112.5</v>
      </c>
      <c r="M900" s="51">
        <v>900</v>
      </c>
      <c r="N900">
        <v>899</v>
      </c>
    </row>
    <row r="901" spans="1:14">
      <c r="A901" s="51">
        <v>901</v>
      </c>
      <c r="B901" s="51">
        <v>4.4999999999999998E-2</v>
      </c>
      <c r="C901" s="141">
        <f t="shared" si="42"/>
        <v>40.545000000000002</v>
      </c>
      <c r="E901" s="51">
        <v>901</v>
      </c>
      <c r="F901">
        <v>7.0000000000000007E-2</v>
      </c>
      <c r="G901" s="141">
        <f t="shared" si="43"/>
        <v>63.070000000000007</v>
      </c>
      <c r="I901" s="51">
        <v>901</v>
      </c>
      <c r="J901">
        <v>0.125</v>
      </c>
      <c r="K901" s="141">
        <f t="shared" si="44"/>
        <v>112.625</v>
      </c>
      <c r="M901" s="51">
        <v>901</v>
      </c>
      <c r="N901">
        <v>899</v>
      </c>
    </row>
    <row r="902" spans="1:14">
      <c r="A902" s="51">
        <v>902</v>
      </c>
      <c r="B902" s="51">
        <v>4.4999999999999998E-2</v>
      </c>
      <c r="C902" s="141">
        <f t="shared" si="42"/>
        <v>40.589999999999996</v>
      </c>
      <c r="E902" s="51">
        <v>902</v>
      </c>
      <c r="F902">
        <v>7.0000000000000007E-2</v>
      </c>
      <c r="G902" s="141">
        <f t="shared" si="43"/>
        <v>63.140000000000008</v>
      </c>
      <c r="I902" s="51">
        <v>902</v>
      </c>
      <c r="J902">
        <v>0.125</v>
      </c>
      <c r="K902" s="141">
        <f t="shared" si="44"/>
        <v>112.75</v>
      </c>
      <c r="M902" s="51">
        <v>902</v>
      </c>
      <c r="N902">
        <v>899</v>
      </c>
    </row>
    <row r="903" spans="1:14">
      <c r="A903" s="51">
        <v>903</v>
      </c>
      <c r="B903" s="51">
        <v>4.4999999999999998E-2</v>
      </c>
      <c r="C903" s="141">
        <f t="shared" si="42"/>
        <v>40.634999999999998</v>
      </c>
      <c r="E903" s="51">
        <v>903</v>
      </c>
      <c r="F903">
        <v>7.0000000000000007E-2</v>
      </c>
      <c r="G903" s="141">
        <f t="shared" si="43"/>
        <v>63.210000000000008</v>
      </c>
      <c r="I903" s="51">
        <v>903</v>
      </c>
      <c r="J903">
        <v>0.125</v>
      </c>
      <c r="K903" s="141">
        <f t="shared" si="44"/>
        <v>112.875</v>
      </c>
      <c r="M903" s="51">
        <v>903</v>
      </c>
      <c r="N903">
        <v>899</v>
      </c>
    </row>
    <row r="904" spans="1:14">
      <c r="A904" s="51">
        <v>904</v>
      </c>
      <c r="B904" s="51">
        <v>4.4999999999999998E-2</v>
      </c>
      <c r="C904" s="141">
        <f t="shared" si="42"/>
        <v>40.68</v>
      </c>
      <c r="E904" s="51">
        <v>904</v>
      </c>
      <c r="F904">
        <v>7.0000000000000007E-2</v>
      </c>
      <c r="G904" s="141">
        <f t="shared" si="43"/>
        <v>63.280000000000008</v>
      </c>
      <c r="I904" s="51">
        <v>904</v>
      </c>
      <c r="J904">
        <v>0.125</v>
      </c>
      <c r="K904" s="141">
        <f t="shared" si="44"/>
        <v>113</v>
      </c>
      <c r="M904" s="51">
        <v>904</v>
      </c>
      <c r="N904">
        <v>899</v>
      </c>
    </row>
    <row r="905" spans="1:14">
      <c r="A905" s="51">
        <v>905</v>
      </c>
      <c r="B905" s="51">
        <v>4.4999999999999998E-2</v>
      </c>
      <c r="C905" s="141">
        <f t="shared" si="42"/>
        <v>40.725000000000001</v>
      </c>
      <c r="E905" s="51">
        <v>905</v>
      </c>
      <c r="F905">
        <v>7.0000000000000007E-2</v>
      </c>
      <c r="G905" s="141">
        <f t="shared" si="43"/>
        <v>63.350000000000009</v>
      </c>
      <c r="I905" s="51">
        <v>905</v>
      </c>
      <c r="J905">
        <v>0.125</v>
      </c>
      <c r="K905" s="141">
        <f t="shared" si="44"/>
        <v>113.125</v>
      </c>
      <c r="M905" s="51">
        <v>905</v>
      </c>
      <c r="N905">
        <v>899</v>
      </c>
    </row>
    <row r="906" spans="1:14">
      <c r="A906" s="51">
        <v>906</v>
      </c>
      <c r="B906" s="51">
        <v>4.4999999999999998E-2</v>
      </c>
      <c r="C906" s="141">
        <f t="shared" si="42"/>
        <v>40.769999999999996</v>
      </c>
      <c r="E906" s="51">
        <v>906</v>
      </c>
      <c r="F906">
        <v>7.0000000000000007E-2</v>
      </c>
      <c r="G906" s="141">
        <f t="shared" si="43"/>
        <v>63.420000000000009</v>
      </c>
      <c r="I906" s="51">
        <v>906</v>
      </c>
      <c r="J906">
        <v>0.125</v>
      </c>
      <c r="K906" s="141">
        <f t="shared" si="44"/>
        <v>113.25</v>
      </c>
      <c r="M906" s="51">
        <v>906</v>
      </c>
      <c r="N906">
        <v>899</v>
      </c>
    </row>
    <row r="907" spans="1:14">
      <c r="A907" s="51">
        <v>907</v>
      </c>
      <c r="B907" s="51">
        <v>4.4999999999999998E-2</v>
      </c>
      <c r="C907" s="141">
        <f t="shared" si="42"/>
        <v>40.814999999999998</v>
      </c>
      <c r="E907" s="51">
        <v>907</v>
      </c>
      <c r="F907">
        <v>7.0000000000000007E-2</v>
      </c>
      <c r="G907" s="141">
        <f t="shared" si="43"/>
        <v>63.490000000000009</v>
      </c>
      <c r="I907" s="51">
        <v>907</v>
      </c>
      <c r="J907">
        <v>0.125</v>
      </c>
      <c r="K907" s="141">
        <f t="shared" si="44"/>
        <v>113.375</v>
      </c>
      <c r="M907" s="51">
        <v>907</v>
      </c>
      <c r="N907">
        <v>899</v>
      </c>
    </row>
    <row r="908" spans="1:14">
      <c r="A908" s="51">
        <v>908</v>
      </c>
      <c r="B908" s="51">
        <v>4.4999999999999998E-2</v>
      </c>
      <c r="C908" s="141">
        <f t="shared" si="42"/>
        <v>40.86</v>
      </c>
      <c r="E908" s="51">
        <v>908</v>
      </c>
      <c r="F908">
        <v>7.0000000000000007E-2</v>
      </c>
      <c r="G908" s="141">
        <f t="shared" si="43"/>
        <v>63.560000000000009</v>
      </c>
      <c r="I908" s="51">
        <v>908</v>
      </c>
      <c r="J908">
        <v>0.125</v>
      </c>
      <c r="K908" s="141">
        <f t="shared" si="44"/>
        <v>113.5</v>
      </c>
      <c r="M908" s="51">
        <v>908</v>
      </c>
      <c r="N908">
        <v>899</v>
      </c>
    </row>
    <row r="909" spans="1:14">
      <c r="A909" s="51">
        <v>909</v>
      </c>
      <c r="B909" s="51">
        <v>4.4999999999999998E-2</v>
      </c>
      <c r="C909" s="141">
        <f t="shared" si="42"/>
        <v>40.905000000000001</v>
      </c>
      <c r="E909" s="51">
        <v>909</v>
      </c>
      <c r="F909">
        <v>7.0000000000000007E-2</v>
      </c>
      <c r="G909" s="141">
        <f t="shared" si="43"/>
        <v>63.63</v>
      </c>
      <c r="I909" s="51">
        <v>909</v>
      </c>
      <c r="J909">
        <v>0.125</v>
      </c>
      <c r="K909" s="141">
        <f t="shared" si="44"/>
        <v>113.625</v>
      </c>
      <c r="M909" s="51">
        <v>909</v>
      </c>
      <c r="N909">
        <v>899</v>
      </c>
    </row>
    <row r="910" spans="1:14">
      <c r="A910" s="51">
        <v>910</v>
      </c>
      <c r="B910" s="51">
        <v>4.4999999999999998E-2</v>
      </c>
      <c r="C910" s="141">
        <f t="shared" si="42"/>
        <v>40.949999999999996</v>
      </c>
      <c r="E910" s="51">
        <v>910</v>
      </c>
      <c r="F910">
        <v>7.0000000000000007E-2</v>
      </c>
      <c r="G910" s="141">
        <f t="shared" si="43"/>
        <v>63.7</v>
      </c>
      <c r="I910" s="51">
        <v>910</v>
      </c>
      <c r="J910">
        <v>0.125</v>
      </c>
      <c r="K910" s="141">
        <f t="shared" si="44"/>
        <v>113.75</v>
      </c>
      <c r="M910" s="51">
        <v>910</v>
      </c>
      <c r="N910">
        <v>899</v>
      </c>
    </row>
    <row r="911" spans="1:14">
      <c r="A911" s="51">
        <v>911</v>
      </c>
      <c r="B911" s="51">
        <v>4.4999999999999998E-2</v>
      </c>
      <c r="C911" s="141">
        <f t="shared" si="42"/>
        <v>40.994999999999997</v>
      </c>
      <c r="E911" s="51">
        <v>911</v>
      </c>
      <c r="F911">
        <v>7.0000000000000007E-2</v>
      </c>
      <c r="G911" s="141">
        <f t="shared" si="43"/>
        <v>63.77</v>
      </c>
      <c r="I911" s="51">
        <v>911</v>
      </c>
      <c r="J911">
        <v>0.125</v>
      </c>
      <c r="K911" s="141">
        <f t="shared" si="44"/>
        <v>113.875</v>
      </c>
      <c r="M911" s="51">
        <v>911</v>
      </c>
      <c r="N911">
        <v>899</v>
      </c>
    </row>
    <row r="912" spans="1:14">
      <c r="A912" s="51">
        <v>912</v>
      </c>
      <c r="B912" s="51">
        <v>4.4999999999999998E-2</v>
      </c>
      <c r="C912" s="141">
        <f t="shared" si="42"/>
        <v>41.04</v>
      </c>
      <c r="E912" s="51">
        <v>912</v>
      </c>
      <c r="F912">
        <v>7.0000000000000007E-2</v>
      </c>
      <c r="G912" s="141">
        <f t="shared" si="43"/>
        <v>63.84</v>
      </c>
      <c r="I912" s="51">
        <v>912</v>
      </c>
      <c r="J912">
        <v>0.125</v>
      </c>
      <c r="K912" s="141">
        <f t="shared" si="44"/>
        <v>114</v>
      </c>
      <c r="M912" s="51">
        <v>912</v>
      </c>
      <c r="N912">
        <v>899</v>
      </c>
    </row>
    <row r="913" spans="1:14">
      <c r="A913" s="51">
        <v>913</v>
      </c>
      <c r="B913" s="51">
        <v>4.4999999999999998E-2</v>
      </c>
      <c r="C913" s="141">
        <f t="shared" si="42"/>
        <v>41.085000000000001</v>
      </c>
      <c r="E913" s="51">
        <v>913</v>
      </c>
      <c r="F913">
        <v>7.0000000000000007E-2</v>
      </c>
      <c r="G913" s="141">
        <f t="shared" si="43"/>
        <v>63.910000000000004</v>
      </c>
      <c r="I913" s="51">
        <v>913</v>
      </c>
      <c r="J913">
        <v>0.125</v>
      </c>
      <c r="K913" s="141">
        <f t="shared" si="44"/>
        <v>114.125</v>
      </c>
      <c r="M913" s="51">
        <v>913</v>
      </c>
      <c r="N913">
        <v>899</v>
      </c>
    </row>
    <row r="914" spans="1:14">
      <c r="A914" s="51">
        <v>914</v>
      </c>
      <c r="B914" s="51">
        <v>4.4999999999999998E-2</v>
      </c>
      <c r="C914" s="141">
        <f t="shared" si="42"/>
        <v>41.129999999999995</v>
      </c>
      <c r="E914" s="51">
        <v>914</v>
      </c>
      <c r="F914">
        <v>7.0000000000000007E-2</v>
      </c>
      <c r="G914" s="141">
        <f t="shared" si="43"/>
        <v>63.980000000000004</v>
      </c>
      <c r="I914" s="51">
        <v>914</v>
      </c>
      <c r="J914">
        <v>0.125</v>
      </c>
      <c r="K914" s="141">
        <f t="shared" si="44"/>
        <v>114.25</v>
      </c>
      <c r="M914" s="51">
        <v>914</v>
      </c>
      <c r="N914">
        <v>899</v>
      </c>
    </row>
    <row r="915" spans="1:14">
      <c r="A915" s="51">
        <v>915</v>
      </c>
      <c r="B915" s="51">
        <v>4.4999999999999998E-2</v>
      </c>
      <c r="C915" s="141">
        <f t="shared" si="42"/>
        <v>41.174999999999997</v>
      </c>
      <c r="E915" s="51">
        <v>915</v>
      </c>
      <c r="F915">
        <v>7.0000000000000007E-2</v>
      </c>
      <c r="G915" s="141">
        <f t="shared" si="43"/>
        <v>64.050000000000011</v>
      </c>
      <c r="I915" s="51">
        <v>915</v>
      </c>
      <c r="J915">
        <v>0.125</v>
      </c>
      <c r="K915" s="141">
        <f t="shared" si="44"/>
        <v>114.375</v>
      </c>
      <c r="M915" s="51">
        <v>915</v>
      </c>
      <c r="N915">
        <v>899</v>
      </c>
    </row>
    <row r="916" spans="1:14">
      <c r="A916" s="51">
        <v>916</v>
      </c>
      <c r="B916" s="51">
        <v>4.4999999999999998E-2</v>
      </c>
      <c r="C916" s="141">
        <f t="shared" si="42"/>
        <v>41.22</v>
      </c>
      <c r="E916" s="51">
        <v>916</v>
      </c>
      <c r="F916">
        <v>7.0000000000000007E-2</v>
      </c>
      <c r="G916" s="141">
        <f t="shared" si="43"/>
        <v>64.12</v>
      </c>
      <c r="I916" s="51">
        <v>916</v>
      </c>
      <c r="J916">
        <v>0.125</v>
      </c>
      <c r="K916" s="141">
        <f t="shared" si="44"/>
        <v>114.5</v>
      </c>
      <c r="M916" s="51">
        <v>916</v>
      </c>
      <c r="N916">
        <v>899</v>
      </c>
    </row>
    <row r="917" spans="1:14">
      <c r="A917" s="51">
        <v>917</v>
      </c>
      <c r="B917" s="51">
        <v>4.4999999999999998E-2</v>
      </c>
      <c r="C917" s="141">
        <f t="shared" si="42"/>
        <v>41.265000000000001</v>
      </c>
      <c r="E917" s="51">
        <v>917</v>
      </c>
      <c r="F917">
        <v>7.0000000000000007E-2</v>
      </c>
      <c r="G917" s="141">
        <f t="shared" si="43"/>
        <v>64.190000000000012</v>
      </c>
      <c r="I917" s="51">
        <v>917</v>
      </c>
      <c r="J917">
        <v>0.125</v>
      </c>
      <c r="K917" s="141">
        <f t="shared" si="44"/>
        <v>114.625</v>
      </c>
      <c r="M917" s="51">
        <v>917</v>
      </c>
      <c r="N917">
        <v>899</v>
      </c>
    </row>
    <row r="918" spans="1:14">
      <c r="A918" s="51">
        <v>918</v>
      </c>
      <c r="B918" s="51">
        <v>4.4999999999999998E-2</v>
      </c>
      <c r="C918" s="141">
        <f t="shared" si="42"/>
        <v>41.309999999999995</v>
      </c>
      <c r="E918" s="51">
        <v>918</v>
      </c>
      <c r="F918">
        <v>7.0000000000000007E-2</v>
      </c>
      <c r="G918" s="141">
        <f t="shared" si="43"/>
        <v>64.260000000000005</v>
      </c>
      <c r="I918" s="51">
        <v>918</v>
      </c>
      <c r="J918">
        <v>0.125</v>
      </c>
      <c r="K918" s="141">
        <f t="shared" si="44"/>
        <v>114.75</v>
      </c>
      <c r="M918" s="51">
        <v>918</v>
      </c>
      <c r="N918">
        <v>899</v>
      </c>
    </row>
    <row r="919" spans="1:14">
      <c r="A919" s="51">
        <v>919</v>
      </c>
      <c r="B919" s="51">
        <v>4.4999999999999998E-2</v>
      </c>
      <c r="C919" s="141">
        <f t="shared" si="42"/>
        <v>41.354999999999997</v>
      </c>
      <c r="E919" s="51">
        <v>919</v>
      </c>
      <c r="F919">
        <v>7.0000000000000007E-2</v>
      </c>
      <c r="G919" s="141">
        <f t="shared" si="43"/>
        <v>64.330000000000013</v>
      </c>
      <c r="I919" s="51">
        <v>919</v>
      </c>
      <c r="J919">
        <v>0.125</v>
      </c>
      <c r="K919" s="141">
        <f t="shared" si="44"/>
        <v>114.875</v>
      </c>
      <c r="M919" s="51">
        <v>919</v>
      </c>
      <c r="N919">
        <v>899</v>
      </c>
    </row>
    <row r="920" spans="1:14">
      <c r="A920" s="51">
        <v>920</v>
      </c>
      <c r="B920" s="51">
        <v>4.4999999999999998E-2</v>
      </c>
      <c r="C920" s="141">
        <f t="shared" si="42"/>
        <v>41.4</v>
      </c>
      <c r="E920" s="51">
        <v>920</v>
      </c>
      <c r="F920">
        <v>7.0000000000000007E-2</v>
      </c>
      <c r="G920" s="141">
        <f t="shared" si="43"/>
        <v>64.400000000000006</v>
      </c>
      <c r="I920" s="51">
        <v>920</v>
      </c>
      <c r="J920">
        <v>0.125</v>
      </c>
      <c r="K920" s="141">
        <f t="shared" si="44"/>
        <v>115</v>
      </c>
      <c r="M920" s="51">
        <v>920</v>
      </c>
      <c r="N920">
        <v>899</v>
      </c>
    </row>
    <row r="921" spans="1:14">
      <c r="A921" s="51">
        <v>921</v>
      </c>
      <c r="B921" s="51">
        <v>4.4999999999999998E-2</v>
      </c>
      <c r="C921" s="141">
        <f t="shared" si="42"/>
        <v>41.445</v>
      </c>
      <c r="E921" s="51">
        <v>921</v>
      </c>
      <c r="F921">
        <v>7.0000000000000007E-2</v>
      </c>
      <c r="G921" s="141">
        <f t="shared" si="43"/>
        <v>64.470000000000013</v>
      </c>
      <c r="I921" s="51">
        <v>921</v>
      </c>
      <c r="J921">
        <v>0.125</v>
      </c>
      <c r="K921" s="141">
        <f t="shared" si="44"/>
        <v>115.125</v>
      </c>
      <c r="M921" s="51">
        <v>921</v>
      </c>
      <c r="N921">
        <v>899</v>
      </c>
    </row>
    <row r="922" spans="1:14">
      <c r="A922" s="51">
        <v>922</v>
      </c>
      <c r="B922" s="51">
        <v>4.4999999999999998E-2</v>
      </c>
      <c r="C922" s="141">
        <f t="shared" si="42"/>
        <v>41.49</v>
      </c>
      <c r="E922" s="51">
        <v>922</v>
      </c>
      <c r="F922">
        <v>7.0000000000000007E-2</v>
      </c>
      <c r="G922" s="141">
        <f t="shared" si="43"/>
        <v>64.540000000000006</v>
      </c>
      <c r="I922" s="51">
        <v>922</v>
      </c>
      <c r="J922">
        <v>0.125</v>
      </c>
      <c r="K922" s="141">
        <f t="shared" si="44"/>
        <v>115.25</v>
      </c>
      <c r="M922" s="51">
        <v>922</v>
      </c>
      <c r="N922">
        <v>899</v>
      </c>
    </row>
    <row r="923" spans="1:14">
      <c r="A923" s="51">
        <v>923</v>
      </c>
      <c r="B923" s="51">
        <v>4.4999999999999998E-2</v>
      </c>
      <c r="C923" s="141">
        <f t="shared" si="42"/>
        <v>41.534999999999997</v>
      </c>
      <c r="E923" s="51">
        <v>923</v>
      </c>
      <c r="F923">
        <v>7.0000000000000007E-2</v>
      </c>
      <c r="G923" s="141">
        <f t="shared" si="43"/>
        <v>64.61</v>
      </c>
      <c r="I923" s="51">
        <v>923</v>
      </c>
      <c r="J923">
        <v>0.125</v>
      </c>
      <c r="K923" s="141">
        <f t="shared" si="44"/>
        <v>115.375</v>
      </c>
      <c r="M923" s="51">
        <v>923</v>
      </c>
      <c r="N923">
        <v>899</v>
      </c>
    </row>
    <row r="924" spans="1:14">
      <c r="A924" s="51">
        <v>924</v>
      </c>
      <c r="B924" s="51">
        <v>4.4999999999999998E-2</v>
      </c>
      <c r="C924" s="141">
        <f t="shared" si="42"/>
        <v>41.58</v>
      </c>
      <c r="E924" s="51">
        <v>924</v>
      </c>
      <c r="F924">
        <v>7.0000000000000007E-2</v>
      </c>
      <c r="G924" s="141">
        <f t="shared" si="43"/>
        <v>64.680000000000007</v>
      </c>
      <c r="I924" s="51">
        <v>924</v>
      </c>
      <c r="J924">
        <v>0.125</v>
      </c>
      <c r="K924" s="141">
        <f t="shared" si="44"/>
        <v>115.5</v>
      </c>
      <c r="M924" s="51">
        <v>924</v>
      </c>
      <c r="N924">
        <v>899</v>
      </c>
    </row>
    <row r="925" spans="1:14">
      <c r="A925" s="51">
        <v>925</v>
      </c>
      <c r="B925" s="51">
        <v>4.4999999999999998E-2</v>
      </c>
      <c r="C925" s="141">
        <f t="shared" si="42"/>
        <v>41.625</v>
      </c>
      <c r="E925" s="51">
        <v>925</v>
      </c>
      <c r="F925">
        <v>7.0000000000000007E-2</v>
      </c>
      <c r="G925" s="141">
        <f t="shared" si="43"/>
        <v>64.75</v>
      </c>
      <c r="I925" s="51">
        <v>925</v>
      </c>
      <c r="J925">
        <v>0.125</v>
      </c>
      <c r="K925" s="141">
        <f t="shared" si="44"/>
        <v>115.625</v>
      </c>
      <c r="M925" s="51">
        <v>925</v>
      </c>
      <c r="N925">
        <v>899</v>
      </c>
    </row>
    <row r="926" spans="1:14">
      <c r="A926" s="51">
        <v>926</v>
      </c>
      <c r="B926" s="51">
        <v>4.4999999999999998E-2</v>
      </c>
      <c r="C926" s="141">
        <f t="shared" si="42"/>
        <v>41.67</v>
      </c>
      <c r="E926" s="51">
        <v>926</v>
      </c>
      <c r="F926">
        <v>7.0000000000000007E-2</v>
      </c>
      <c r="G926" s="141">
        <f t="shared" si="43"/>
        <v>64.820000000000007</v>
      </c>
      <c r="I926" s="51">
        <v>926</v>
      </c>
      <c r="J926">
        <v>0.125</v>
      </c>
      <c r="K926" s="141">
        <f t="shared" si="44"/>
        <v>115.75</v>
      </c>
      <c r="M926" s="51">
        <v>926</v>
      </c>
      <c r="N926">
        <v>899</v>
      </c>
    </row>
    <row r="927" spans="1:14">
      <c r="A927" s="51">
        <v>927</v>
      </c>
      <c r="B927" s="51">
        <v>4.4999999999999998E-2</v>
      </c>
      <c r="C927" s="141">
        <f t="shared" si="42"/>
        <v>41.714999999999996</v>
      </c>
      <c r="E927" s="51">
        <v>927</v>
      </c>
      <c r="F927">
        <v>7.0000000000000007E-2</v>
      </c>
      <c r="G927" s="141">
        <f t="shared" si="43"/>
        <v>64.89</v>
      </c>
      <c r="I927" s="51">
        <v>927</v>
      </c>
      <c r="J927">
        <v>0.125</v>
      </c>
      <c r="K927" s="141">
        <f t="shared" si="44"/>
        <v>115.875</v>
      </c>
      <c r="M927" s="51">
        <v>927</v>
      </c>
      <c r="N927">
        <v>899</v>
      </c>
    </row>
    <row r="928" spans="1:14">
      <c r="A928" s="51">
        <v>928</v>
      </c>
      <c r="B928" s="51">
        <v>4.4999999999999998E-2</v>
      </c>
      <c r="C928" s="141">
        <f t="shared" si="42"/>
        <v>41.76</v>
      </c>
      <c r="E928" s="51">
        <v>928</v>
      </c>
      <c r="F928">
        <v>7.0000000000000007E-2</v>
      </c>
      <c r="G928" s="141">
        <f t="shared" si="43"/>
        <v>64.960000000000008</v>
      </c>
      <c r="I928" s="51">
        <v>928</v>
      </c>
      <c r="J928">
        <v>0.125</v>
      </c>
      <c r="K928" s="141">
        <f t="shared" si="44"/>
        <v>116</v>
      </c>
      <c r="M928" s="51">
        <v>928</v>
      </c>
      <c r="N928">
        <v>899</v>
      </c>
    </row>
    <row r="929" spans="1:14">
      <c r="A929" s="51">
        <v>929</v>
      </c>
      <c r="B929" s="51">
        <v>4.4999999999999998E-2</v>
      </c>
      <c r="C929" s="141">
        <f t="shared" si="42"/>
        <v>41.805</v>
      </c>
      <c r="E929" s="51">
        <v>929</v>
      </c>
      <c r="F929">
        <v>7.0000000000000007E-2</v>
      </c>
      <c r="G929" s="141">
        <f t="shared" si="43"/>
        <v>65.03</v>
      </c>
      <c r="I929" s="51">
        <v>929</v>
      </c>
      <c r="J929">
        <v>0.125</v>
      </c>
      <c r="K929" s="141">
        <f t="shared" si="44"/>
        <v>116.125</v>
      </c>
      <c r="M929" s="51">
        <v>929</v>
      </c>
      <c r="N929">
        <v>899</v>
      </c>
    </row>
    <row r="930" spans="1:14">
      <c r="A930" s="51">
        <v>930</v>
      </c>
      <c r="B930" s="51">
        <v>4.4999999999999998E-2</v>
      </c>
      <c r="C930" s="141">
        <f t="shared" si="42"/>
        <v>41.85</v>
      </c>
      <c r="E930" s="51">
        <v>930</v>
      </c>
      <c r="F930">
        <v>7.0000000000000007E-2</v>
      </c>
      <c r="G930" s="141">
        <f t="shared" si="43"/>
        <v>65.100000000000009</v>
      </c>
      <c r="I930" s="51">
        <v>930</v>
      </c>
      <c r="J930">
        <v>0.125</v>
      </c>
      <c r="K930" s="141">
        <f t="shared" si="44"/>
        <v>116.25</v>
      </c>
      <c r="M930" s="51">
        <v>930</v>
      </c>
      <c r="N930">
        <v>899</v>
      </c>
    </row>
    <row r="931" spans="1:14">
      <c r="A931" s="51">
        <v>931</v>
      </c>
      <c r="B931" s="51">
        <v>4.4999999999999998E-2</v>
      </c>
      <c r="C931" s="141">
        <f t="shared" si="42"/>
        <v>41.894999999999996</v>
      </c>
      <c r="E931" s="51">
        <v>931</v>
      </c>
      <c r="F931">
        <v>7.0000000000000007E-2</v>
      </c>
      <c r="G931" s="141">
        <f t="shared" si="43"/>
        <v>65.17</v>
      </c>
      <c r="I931" s="51">
        <v>931</v>
      </c>
      <c r="J931">
        <v>0.125</v>
      </c>
      <c r="K931" s="141">
        <f t="shared" si="44"/>
        <v>116.375</v>
      </c>
      <c r="M931" s="51">
        <v>931</v>
      </c>
      <c r="N931">
        <v>899</v>
      </c>
    </row>
    <row r="932" spans="1:14">
      <c r="A932" s="51">
        <v>932</v>
      </c>
      <c r="B932" s="51">
        <v>4.4999999999999998E-2</v>
      </c>
      <c r="C932" s="141">
        <f t="shared" si="42"/>
        <v>41.94</v>
      </c>
      <c r="E932" s="51">
        <v>932</v>
      </c>
      <c r="F932">
        <v>7.0000000000000007E-2</v>
      </c>
      <c r="G932" s="141">
        <f t="shared" si="43"/>
        <v>65.240000000000009</v>
      </c>
      <c r="I932" s="51">
        <v>932</v>
      </c>
      <c r="J932">
        <v>0.125</v>
      </c>
      <c r="K932" s="141">
        <f t="shared" si="44"/>
        <v>116.5</v>
      </c>
      <c r="M932" s="51">
        <v>932</v>
      </c>
      <c r="N932">
        <v>899</v>
      </c>
    </row>
    <row r="933" spans="1:14">
      <c r="A933" s="51">
        <v>933</v>
      </c>
      <c r="B933" s="51">
        <v>4.4999999999999998E-2</v>
      </c>
      <c r="C933" s="141">
        <f t="shared" si="42"/>
        <v>41.984999999999999</v>
      </c>
      <c r="E933" s="51">
        <v>933</v>
      </c>
      <c r="F933">
        <v>7.0000000000000007E-2</v>
      </c>
      <c r="G933" s="141">
        <f t="shared" si="43"/>
        <v>65.31</v>
      </c>
      <c r="I933" s="51">
        <v>933</v>
      </c>
      <c r="J933">
        <v>0.125</v>
      </c>
      <c r="K933" s="141">
        <f t="shared" si="44"/>
        <v>116.625</v>
      </c>
      <c r="M933" s="51">
        <v>933</v>
      </c>
      <c r="N933">
        <v>899</v>
      </c>
    </row>
    <row r="934" spans="1:14">
      <c r="A934" s="51">
        <v>934</v>
      </c>
      <c r="B934" s="51">
        <v>4.4999999999999998E-2</v>
      </c>
      <c r="C934" s="141">
        <f t="shared" si="42"/>
        <v>42.03</v>
      </c>
      <c r="E934" s="51">
        <v>934</v>
      </c>
      <c r="F934">
        <v>7.0000000000000007E-2</v>
      </c>
      <c r="G934" s="141">
        <f t="shared" si="43"/>
        <v>65.38000000000001</v>
      </c>
      <c r="I934" s="51">
        <v>934</v>
      </c>
      <c r="J934">
        <v>0.125</v>
      </c>
      <c r="K934" s="141">
        <f t="shared" si="44"/>
        <v>116.75</v>
      </c>
      <c r="M934" s="51">
        <v>934</v>
      </c>
      <c r="N934">
        <v>899</v>
      </c>
    </row>
    <row r="935" spans="1:14">
      <c r="A935" s="51">
        <v>935</v>
      </c>
      <c r="B935" s="51">
        <v>4.4999999999999998E-2</v>
      </c>
      <c r="C935" s="141">
        <f t="shared" si="42"/>
        <v>42.074999999999996</v>
      </c>
      <c r="E935" s="51">
        <v>935</v>
      </c>
      <c r="F935">
        <v>7.0000000000000007E-2</v>
      </c>
      <c r="G935" s="141">
        <f t="shared" si="43"/>
        <v>65.45</v>
      </c>
      <c r="I935" s="51">
        <v>935</v>
      </c>
      <c r="J935">
        <v>0.125</v>
      </c>
      <c r="K935" s="141">
        <f t="shared" si="44"/>
        <v>116.875</v>
      </c>
      <c r="M935" s="51">
        <v>935</v>
      </c>
      <c r="N935">
        <v>899</v>
      </c>
    </row>
    <row r="936" spans="1:14">
      <c r="A936" s="51">
        <v>936</v>
      </c>
      <c r="B936" s="51">
        <v>4.4999999999999998E-2</v>
      </c>
      <c r="C936" s="141">
        <f t="shared" si="42"/>
        <v>42.12</v>
      </c>
      <c r="E936" s="51">
        <v>936</v>
      </c>
      <c r="F936">
        <v>7.0000000000000007E-2</v>
      </c>
      <c r="G936" s="141">
        <f t="shared" si="43"/>
        <v>65.52000000000001</v>
      </c>
      <c r="I936" s="51">
        <v>936</v>
      </c>
      <c r="J936">
        <v>0.125</v>
      </c>
      <c r="K936" s="141">
        <f t="shared" si="44"/>
        <v>117</v>
      </c>
      <c r="M936" s="51">
        <v>936</v>
      </c>
      <c r="N936">
        <v>899</v>
      </c>
    </row>
    <row r="937" spans="1:14">
      <c r="A937" s="51">
        <v>937</v>
      </c>
      <c r="B937" s="51">
        <v>4.4999999999999998E-2</v>
      </c>
      <c r="C937" s="141">
        <f t="shared" si="42"/>
        <v>42.164999999999999</v>
      </c>
      <c r="E937" s="51">
        <v>937</v>
      </c>
      <c r="F937">
        <v>7.0000000000000007E-2</v>
      </c>
      <c r="G937" s="141">
        <f t="shared" si="43"/>
        <v>65.59</v>
      </c>
      <c r="I937" s="51">
        <v>937</v>
      </c>
      <c r="J937">
        <v>0.125</v>
      </c>
      <c r="K937" s="141">
        <f t="shared" si="44"/>
        <v>117.125</v>
      </c>
      <c r="M937" s="51">
        <v>937</v>
      </c>
      <c r="N937">
        <v>899</v>
      </c>
    </row>
    <row r="938" spans="1:14">
      <c r="A938" s="51">
        <v>938</v>
      </c>
      <c r="B938" s="51">
        <v>4.4999999999999998E-2</v>
      </c>
      <c r="C938" s="141">
        <f t="shared" si="42"/>
        <v>42.21</v>
      </c>
      <c r="E938" s="51">
        <v>938</v>
      </c>
      <c r="F938">
        <v>7.0000000000000007E-2</v>
      </c>
      <c r="G938" s="141">
        <f t="shared" si="43"/>
        <v>65.660000000000011</v>
      </c>
      <c r="I938" s="51">
        <v>938</v>
      </c>
      <c r="J938">
        <v>0.125</v>
      </c>
      <c r="K938" s="141">
        <f t="shared" si="44"/>
        <v>117.25</v>
      </c>
      <c r="M938" s="51">
        <v>938</v>
      </c>
      <c r="N938">
        <v>899</v>
      </c>
    </row>
    <row r="939" spans="1:14">
      <c r="A939" s="51">
        <v>939</v>
      </c>
      <c r="B939" s="51">
        <v>4.4999999999999998E-2</v>
      </c>
      <c r="C939" s="141">
        <f t="shared" si="42"/>
        <v>42.254999999999995</v>
      </c>
      <c r="E939" s="51">
        <v>939</v>
      </c>
      <c r="F939">
        <v>7.0000000000000007E-2</v>
      </c>
      <c r="G939" s="141">
        <f t="shared" si="43"/>
        <v>65.73</v>
      </c>
      <c r="I939" s="51">
        <v>939</v>
      </c>
      <c r="J939">
        <v>0.125</v>
      </c>
      <c r="K939" s="141">
        <f t="shared" si="44"/>
        <v>117.375</v>
      </c>
      <c r="M939" s="51">
        <v>939</v>
      </c>
      <c r="N939">
        <v>899</v>
      </c>
    </row>
    <row r="940" spans="1:14">
      <c r="A940" s="51">
        <v>940</v>
      </c>
      <c r="B940" s="51">
        <v>4.4999999999999998E-2</v>
      </c>
      <c r="C940" s="141">
        <f t="shared" si="42"/>
        <v>42.3</v>
      </c>
      <c r="E940" s="51">
        <v>940</v>
      </c>
      <c r="F940">
        <v>7.0000000000000007E-2</v>
      </c>
      <c r="G940" s="141">
        <f t="shared" si="43"/>
        <v>65.800000000000011</v>
      </c>
      <c r="I940" s="51">
        <v>940</v>
      </c>
      <c r="J940">
        <v>0.125</v>
      </c>
      <c r="K940" s="141">
        <f t="shared" si="44"/>
        <v>117.5</v>
      </c>
      <c r="M940" s="51">
        <v>940</v>
      </c>
      <c r="N940">
        <v>899</v>
      </c>
    </row>
    <row r="941" spans="1:14">
      <c r="A941" s="51">
        <v>941</v>
      </c>
      <c r="B941" s="51">
        <v>4.4999999999999998E-2</v>
      </c>
      <c r="C941" s="141">
        <f t="shared" si="42"/>
        <v>42.344999999999999</v>
      </c>
      <c r="E941" s="51">
        <v>941</v>
      </c>
      <c r="F941">
        <v>7.0000000000000007E-2</v>
      </c>
      <c r="G941" s="141">
        <f t="shared" si="43"/>
        <v>65.87</v>
      </c>
      <c r="I941" s="51">
        <v>941</v>
      </c>
      <c r="J941">
        <v>0.125</v>
      </c>
      <c r="K941" s="141">
        <f t="shared" si="44"/>
        <v>117.625</v>
      </c>
      <c r="M941" s="51">
        <v>941</v>
      </c>
      <c r="N941">
        <v>899</v>
      </c>
    </row>
    <row r="942" spans="1:14">
      <c r="A942" s="51">
        <v>942</v>
      </c>
      <c r="B942" s="51">
        <v>4.4999999999999998E-2</v>
      </c>
      <c r="C942" s="141">
        <f t="shared" si="42"/>
        <v>42.39</v>
      </c>
      <c r="E942" s="51">
        <v>942</v>
      </c>
      <c r="F942">
        <v>7.0000000000000007E-2</v>
      </c>
      <c r="G942" s="141">
        <f t="shared" si="43"/>
        <v>65.940000000000012</v>
      </c>
      <c r="I942" s="51">
        <v>942</v>
      </c>
      <c r="J942">
        <v>0.125</v>
      </c>
      <c r="K942" s="141">
        <f t="shared" si="44"/>
        <v>117.75</v>
      </c>
      <c r="M942" s="51">
        <v>942</v>
      </c>
      <c r="N942">
        <v>899</v>
      </c>
    </row>
    <row r="943" spans="1:14">
      <c r="A943" s="51">
        <v>943</v>
      </c>
      <c r="B943" s="51">
        <v>4.4999999999999998E-2</v>
      </c>
      <c r="C943" s="141">
        <f t="shared" si="42"/>
        <v>42.434999999999995</v>
      </c>
      <c r="E943" s="51">
        <v>943</v>
      </c>
      <c r="F943">
        <v>7.0000000000000007E-2</v>
      </c>
      <c r="G943" s="141">
        <f t="shared" si="43"/>
        <v>66.010000000000005</v>
      </c>
      <c r="I943" s="51">
        <v>943</v>
      </c>
      <c r="J943">
        <v>0.125</v>
      </c>
      <c r="K943" s="141">
        <f t="shared" si="44"/>
        <v>117.875</v>
      </c>
      <c r="M943" s="51">
        <v>943</v>
      </c>
      <c r="N943">
        <v>899</v>
      </c>
    </row>
    <row r="944" spans="1:14">
      <c r="A944" s="51">
        <v>944</v>
      </c>
      <c r="B944" s="51">
        <v>4.4999999999999998E-2</v>
      </c>
      <c r="C944" s="141">
        <f t="shared" si="42"/>
        <v>42.48</v>
      </c>
      <c r="E944" s="51">
        <v>944</v>
      </c>
      <c r="F944">
        <v>7.0000000000000007E-2</v>
      </c>
      <c r="G944" s="141">
        <f t="shared" si="43"/>
        <v>66.080000000000013</v>
      </c>
      <c r="I944" s="51">
        <v>944</v>
      </c>
      <c r="J944">
        <v>0.125</v>
      </c>
      <c r="K944" s="141">
        <f t="shared" si="44"/>
        <v>118</v>
      </c>
      <c r="M944" s="51">
        <v>944</v>
      </c>
      <c r="N944">
        <v>899</v>
      </c>
    </row>
    <row r="945" spans="1:14">
      <c r="A945" s="51">
        <v>945</v>
      </c>
      <c r="B945" s="51">
        <v>4.4999999999999998E-2</v>
      </c>
      <c r="C945" s="141">
        <f t="shared" si="42"/>
        <v>42.524999999999999</v>
      </c>
      <c r="E945" s="51">
        <v>945</v>
      </c>
      <c r="F945">
        <v>7.0000000000000007E-2</v>
      </c>
      <c r="G945" s="141">
        <f t="shared" si="43"/>
        <v>66.150000000000006</v>
      </c>
      <c r="I945" s="51">
        <v>945</v>
      </c>
      <c r="J945">
        <v>0.125</v>
      </c>
      <c r="K945" s="141">
        <f t="shared" si="44"/>
        <v>118.125</v>
      </c>
      <c r="M945" s="51">
        <v>945</v>
      </c>
      <c r="N945">
        <v>899</v>
      </c>
    </row>
    <row r="946" spans="1:14">
      <c r="A946" s="51">
        <v>946</v>
      </c>
      <c r="B946" s="51">
        <v>4.4999999999999998E-2</v>
      </c>
      <c r="C946" s="141">
        <f t="shared" si="42"/>
        <v>42.57</v>
      </c>
      <c r="E946" s="51">
        <v>946</v>
      </c>
      <c r="F946">
        <v>7.0000000000000007E-2</v>
      </c>
      <c r="G946" s="141">
        <f t="shared" si="43"/>
        <v>66.220000000000013</v>
      </c>
      <c r="I946" s="51">
        <v>946</v>
      </c>
      <c r="J946">
        <v>0.125</v>
      </c>
      <c r="K946" s="141">
        <f t="shared" si="44"/>
        <v>118.25</v>
      </c>
      <c r="M946" s="51">
        <v>946</v>
      </c>
      <c r="N946">
        <v>899</v>
      </c>
    </row>
    <row r="947" spans="1:14">
      <c r="A947" s="51">
        <v>947</v>
      </c>
      <c r="B947" s="51">
        <v>4.4999999999999998E-2</v>
      </c>
      <c r="C947" s="141">
        <f t="shared" si="42"/>
        <v>42.614999999999995</v>
      </c>
      <c r="E947" s="51">
        <v>947</v>
      </c>
      <c r="F947">
        <v>7.0000000000000007E-2</v>
      </c>
      <c r="G947" s="141">
        <f t="shared" si="43"/>
        <v>66.290000000000006</v>
      </c>
      <c r="I947" s="51">
        <v>947</v>
      </c>
      <c r="J947">
        <v>0.125</v>
      </c>
      <c r="K947" s="141">
        <f t="shared" si="44"/>
        <v>118.375</v>
      </c>
      <c r="M947" s="51">
        <v>947</v>
      </c>
      <c r="N947">
        <v>899</v>
      </c>
    </row>
    <row r="948" spans="1:14">
      <c r="A948" s="51">
        <v>948</v>
      </c>
      <c r="B948" s="51">
        <v>4.4999999999999998E-2</v>
      </c>
      <c r="C948" s="141">
        <f t="shared" si="42"/>
        <v>42.66</v>
      </c>
      <c r="E948" s="51">
        <v>948</v>
      </c>
      <c r="F948">
        <v>7.0000000000000007E-2</v>
      </c>
      <c r="G948" s="141">
        <f t="shared" si="43"/>
        <v>66.36</v>
      </c>
      <c r="I948" s="51">
        <v>948</v>
      </c>
      <c r="J948">
        <v>0.125</v>
      </c>
      <c r="K948" s="141">
        <f t="shared" si="44"/>
        <v>118.5</v>
      </c>
      <c r="M948" s="51">
        <v>948</v>
      </c>
      <c r="N948">
        <v>899</v>
      </c>
    </row>
    <row r="949" spans="1:14">
      <c r="A949" s="51">
        <v>949</v>
      </c>
      <c r="B949" s="51">
        <v>4.4999999999999998E-2</v>
      </c>
      <c r="C949" s="141">
        <f t="shared" si="42"/>
        <v>42.704999999999998</v>
      </c>
      <c r="E949" s="51">
        <v>949</v>
      </c>
      <c r="F949">
        <v>7.0000000000000007E-2</v>
      </c>
      <c r="G949" s="141">
        <f t="shared" si="43"/>
        <v>66.430000000000007</v>
      </c>
      <c r="I949" s="51">
        <v>949</v>
      </c>
      <c r="J949">
        <v>0.125</v>
      </c>
      <c r="K949" s="141">
        <f t="shared" si="44"/>
        <v>118.625</v>
      </c>
      <c r="M949" s="51">
        <v>949</v>
      </c>
      <c r="N949">
        <v>899</v>
      </c>
    </row>
    <row r="950" spans="1:14">
      <c r="A950" s="51">
        <v>950</v>
      </c>
      <c r="B950" s="51">
        <v>4.4999999999999998E-2</v>
      </c>
      <c r="C950" s="141">
        <f t="shared" si="42"/>
        <v>42.75</v>
      </c>
      <c r="E950" s="51">
        <v>950</v>
      </c>
      <c r="F950">
        <v>7.0000000000000007E-2</v>
      </c>
      <c r="G950" s="141">
        <f t="shared" si="43"/>
        <v>66.5</v>
      </c>
      <c r="I950" s="51">
        <v>950</v>
      </c>
      <c r="J950">
        <v>0.125</v>
      </c>
      <c r="K950" s="141">
        <f t="shared" si="44"/>
        <v>118.75</v>
      </c>
      <c r="M950" s="51">
        <v>950</v>
      </c>
      <c r="N950">
        <v>899</v>
      </c>
    </row>
    <row r="951" spans="1:14">
      <c r="A951" s="51">
        <v>951</v>
      </c>
      <c r="B951" s="51">
        <v>4.4999999999999998E-2</v>
      </c>
      <c r="C951" s="141">
        <f t="shared" si="42"/>
        <v>42.795000000000002</v>
      </c>
      <c r="E951" s="51">
        <v>951</v>
      </c>
      <c r="F951">
        <v>7.0000000000000007E-2</v>
      </c>
      <c r="G951" s="141">
        <f t="shared" si="43"/>
        <v>66.570000000000007</v>
      </c>
      <c r="I951" s="51">
        <v>951</v>
      </c>
      <c r="J951">
        <v>0.125</v>
      </c>
      <c r="K951" s="141">
        <f t="shared" si="44"/>
        <v>118.875</v>
      </c>
      <c r="M951" s="51">
        <v>951</v>
      </c>
      <c r="N951">
        <v>899</v>
      </c>
    </row>
    <row r="952" spans="1:14">
      <c r="A952" s="51">
        <v>952</v>
      </c>
      <c r="B952" s="51">
        <v>4.4999999999999998E-2</v>
      </c>
      <c r="C952" s="141">
        <f t="shared" si="42"/>
        <v>42.839999999999996</v>
      </c>
      <c r="E952" s="51">
        <v>952</v>
      </c>
      <c r="F952">
        <v>7.0000000000000007E-2</v>
      </c>
      <c r="G952" s="141">
        <f t="shared" si="43"/>
        <v>66.64</v>
      </c>
      <c r="I952" s="51">
        <v>952</v>
      </c>
      <c r="J952">
        <v>0.125</v>
      </c>
      <c r="K952" s="141">
        <f t="shared" si="44"/>
        <v>119</v>
      </c>
      <c r="M952" s="51">
        <v>952</v>
      </c>
      <c r="N952">
        <v>899</v>
      </c>
    </row>
    <row r="953" spans="1:14">
      <c r="A953" s="51">
        <v>953</v>
      </c>
      <c r="B953" s="51">
        <v>4.4999999999999998E-2</v>
      </c>
      <c r="C953" s="141">
        <f t="shared" si="42"/>
        <v>42.884999999999998</v>
      </c>
      <c r="E953" s="51">
        <v>953</v>
      </c>
      <c r="F953">
        <v>7.0000000000000007E-2</v>
      </c>
      <c r="G953" s="141">
        <f t="shared" si="43"/>
        <v>66.710000000000008</v>
      </c>
      <c r="I953" s="51">
        <v>953</v>
      </c>
      <c r="J953">
        <v>0.125</v>
      </c>
      <c r="K953" s="141">
        <f t="shared" si="44"/>
        <v>119.125</v>
      </c>
      <c r="M953" s="51">
        <v>953</v>
      </c>
      <c r="N953">
        <v>899</v>
      </c>
    </row>
    <row r="954" spans="1:14">
      <c r="A954" s="51">
        <v>954</v>
      </c>
      <c r="B954" s="51">
        <v>4.4999999999999998E-2</v>
      </c>
      <c r="C954" s="141">
        <f t="shared" si="42"/>
        <v>42.93</v>
      </c>
      <c r="E954" s="51">
        <v>954</v>
      </c>
      <c r="F954">
        <v>7.0000000000000007E-2</v>
      </c>
      <c r="G954" s="141">
        <f t="shared" si="43"/>
        <v>66.78</v>
      </c>
      <c r="I954" s="51">
        <v>954</v>
      </c>
      <c r="J954">
        <v>0.125</v>
      </c>
      <c r="K954" s="141">
        <f t="shared" si="44"/>
        <v>119.25</v>
      </c>
      <c r="M954" s="51">
        <v>954</v>
      </c>
      <c r="N954">
        <v>899</v>
      </c>
    </row>
    <row r="955" spans="1:14">
      <c r="A955" s="51">
        <v>955</v>
      </c>
      <c r="B955" s="51">
        <v>4.4999999999999998E-2</v>
      </c>
      <c r="C955" s="141">
        <f t="shared" si="42"/>
        <v>42.975000000000001</v>
      </c>
      <c r="E955" s="51">
        <v>955</v>
      </c>
      <c r="F955">
        <v>7.0000000000000007E-2</v>
      </c>
      <c r="G955" s="141">
        <f t="shared" si="43"/>
        <v>66.850000000000009</v>
      </c>
      <c r="I955" s="51">
        <v>955</v>
      </c>
      <c r="J955">
        <v>0.125</v>
      </c>
      <c r="K955" s="141">
        <f t="shared" si="44"/>
        <v>119.375</v>
      </c>
      <c r="M955" s="51">
        <v>955</v>
      </c>
      <c r="N955">
        <v>899</v>
      </c>
    </row>
    <row r="956" spans="1:14">
      <c r="A956" s="51">
        <v>956</v>
      </c>
      <c r="B956" s="51">
        <v>4.4999999999999998E-2</v>
      </c>
      <c r="C956" s="141">
        <f t="shared" si="42"/>
        <v>43.019999999999996</v>
      </c>
      <c r="E956" s="51">
        <v>956</v>
      </c>
      <c r="F956">
        <v>7.0000000000000007E-2</v>
      </c>
      <c r="G956" s="141">
        <f t="shared" si="43"/>
        <v>66.92</v>
      </c>
      <c r="I956" s="51">
        <v>956</v>
      </c>
      <c r="J956">
        <v>0.125</v>
      </c>
      <c r="K956" s="141">
        <f t="shared" si="44"/>
        <v>119.5</v>
      </c>
      <c r="M956" s="51">
        <v>956</v>
      </c>
      <c r="N956">
        <v>899</v>
      </c>
    </row>
    <row r="957" spans="1:14">
      <c r="A957" s="51">
        <v>957</v>
      </c>
      <c r="B957" s="51">
        <v>4.4999999999999998E-2</v>
      </c>
      <c r="C957" s="141">
        <f t="shared" si="42"/>
        <v>43.064999999999998</v>
      </c>
      <c r="E957" s="51">
        <v>957</v>
      </c>
      <c r="F957">
        <v>7.0000000000000007E-2</v>
      </c>
      <c r="G957" s="141">
        <f t="shared" si="43"/>
        <v>66.990000000000009</v>
      </c>
      <c r="I957" s="51">
        <v>957</v>
      </c>
      <c r="J957">
        <v>0.125</v>
      </c>
      <c r="K957" s="141">
        <f t="shared" si="44"/>
        <v>119.625</v>
      </c>
      <c r="M957" s="51">
        <v>957</v>
      </c>
      <c r="N957">
        <v>899</v>
      </c>
    </row>
    <row r="958" spans="1:14">
      <c r="A958" s="51">
        <v>958</v>
      </c>
      <c r="B958" s="51">
        <v>4.4999999999999998E-2</v>
      </c>
      <c r="C958" s="141">
        <f t="shared" si="42"/>
        <v>43.11</v>
      </c>
      <c r="E958" s="51">
        <v>958</v>
      </c>
      <c r="F958">
        <v>7.0000000000000007E-2</v>
      </c>
      <c r="G958" s="141">
        <f t="shared" si="43"/>
        <v>67.06</v>
      </c>
      <c r="I958" s="51">
        <v>958</v>
      </c>
      <c r="J958">
        <v>0.125</v>
      </c>
      <c r="K958" s="141">
        <f t="shared" si="44"/>
        <v>119.75</v>
      </c>
      <c r="M958" s="51">
        <v>958</v>
      </c>
      <c r="N958">
        <v>899</v>
      </c>
    </row>
    <row r="959" spans="1:14">
      <c r="A959" s="51">
        <v>959</v>
      </c>
      <c r="B959" s="51">
        <v>4.4999999999999998E-2</v>
      </c>
      <c r="C959" s="141">
        <f t="shared" si="42"/>
        <v>43.155000000000001</v>
      </c>
      <c r="E959" s="51">
        <v>959</v>
      </c>
      <c r="F959">
        <v>7.0000000000000007E-2</v>
      </c>
      <c r="G959" s="141">
        <f t="shared" si="43"/>
        <v>67.13000000000001</v>
      </c>
      <c r="I959" s="51">
        <v>959</v>
      </c>
      <c r="J959">
        <v>0.125</v>
      </c>
      <c r="K959" s="141">
        <f t="shared" si="44"/>
        <v>119.875</v>
      </c>
      <c r="M959" s="51">
        <v>959</v>
      </c>
      <c r="N959">
        <v>899</v>
      </c>
    </row>
    <row r="960" spans="1:14">
      <c r="A960" s="51">
        <v>960</v>
      </c>
      <c r="B960" s="51">
        <v>4.4999999999999998E-2</v>
      </c>
      <c r="C960" s="141">
        <f t="shared" si="42"/>
        <v>43.199999999999996</v>
      </c>
      <c r="E960" s="51">
        <v>960</v>
      </c>
      <c r="F960">
        <v>7.0000000000000007E-2</v>
      </c>
      <c r="G960" s="141">
        <f t="shared" si="43"/>
        <v>67.2</v>
      </c>
      <c r="I960" s="51">
        <v>960</v>
      </c>
      <c r="J960">
        <v>0.125</v>
      </c>
      <c r="K960" s="141">
        <f t="shared" si="44"/>
        <v>120</v>
      </c>
      <c r="M960" s="51">
        <v>960</v>
      </c>
      <c r="N960">
        <v>899</v>
      </c>
    </row>
    <row r="961" spans="1:14">
      <c r="A961" s="51">
        <v>961</v>
      </c>
      <c r="B961" s="51">
        <v>4.4999999999999998E-2</v>
      </c>
      <c r="C961" s="141">
        <f t="shared" si="42"/>
        <v>43.244999999999997</v>
      </c>
      <c r="E961" s="51">
        <v>961</v>
      </c>
      <c r="F961">
        <v>7.0000000000000007E-2</v>
      </c>
      <c r="G961" s="141">
        <f t="shared" si="43"/>
        <v>67.27000000000001</v>
      </c>
      <c r="I961" s="51">
        <v>961</v>
      </c>
      <c r="J961">
        <v>0.125</v>
      </c>
      <c r="K961" s="141">
        <f t="shared" si="44"/>
        <v>120.125</v>
      </c>
      <c r="M961" s="51">
        <v>961</v>
      </c>
      <c r="N961">
        <v>899</v>
      </c>
    </row>
    <row r="962" spans="1:14">
      <c r="A962" s="51">
        <v>962</v>
      </c>
      <c r="B962" s="51">
        <v>4.4999999999999998E-2</v>
      </c>
      <c r="C962" s="141">
        <f t="shared" ref="C962:C1025" si="45">MAX(A962*B962, 8.99)</f>
        <v>43.29</v>
      </c>
      <c r="E962" s="51">
        <v>962</v>
      </c>
      <c r="F962">
        <v>7.0000000000000007E-2</v>
      </c>
      <c r="G962" s="141">
        <f t="shared" ref="G962:G1025" si="46">MAX(E962*F962, 9.99)</f>
        <v>67.34</v>
      </c>
      <c r="I962" s="51">
        <v>962</v>
      </c>
      <c r="J962">
        <v>0.125</v>
      </c>
      <c r="K962" s="141">
        <f t="shared" ref="K962:K1025" si="47">MAX(I962*J962, 19.99)</f>
        <v>120.25</v>
      </c>
      <c r="M962" s="51">
        <v>962</v>
      </c>
      <c r="N962">
        <v>899</v>
      </c>
    </row>
    <row r="963" spans="1:14">
      <c r="A963" s="51">
        <v>963</v>
      </c>
      <c r="B963" s="51">
        <v>4.4999999999999998E-2</v>
      </c>
      <c r="C963" s="141">
        <f t="shared" si="45"/>
        <v>43.335000000000001</v>
      </c>
      <c r="E963" s="51">
        <v>963</v>
      </c>
      <c r="F963">
        <v>7.0000000000000007E-2</v>
      </c>
      <c r="G963" s="141">
        <f t="shared" si="46"/>
        <v>67.410000000000011</v>
      </c>
      <c r="I963" s="51">
        <v>963</v>
      </c>
      <c r="J963">
        <v>0.125</v>
      </c>
      <c r="K963" s="141">
        <f t="shared" si="47"/>
        <v>120.375</v>
      </c>
      <c r="M963" s="51">
        <v>963</v>
      </c>
      <c r="N963">
        <v>899</v>
      </c>
    </row>
    <row r="964" spans="1:14">
      <c r="A964" s="51">
        <v>964</v>
      </c>
      <c r="B964" s="51">
        <v>4.4999999999999998E-2</v>
      </c>
      <c r="C964" s="141">
        <f t="shared" si="45"/>
        <v>43.379999999999995</v>
      </c>
      <c r="E964" s="51">
        <v>964</v>
      </c>
      <c r="F964">
        <v>7.0000000000000007E-2</v>
      </c>
      <c r="G964" s="141">
        <f t="shared" si="46"/>
        <v>67.48</v>
      </c>
      <c r="I964" s="51">
        <v>964</v>
      </c>
      <c r="J964">
        <v>0.125</v>
      </c>
      <c r="K964" s="141">
        <f t="shared" si="47"/>
        <v>120.5</v>
      </c>
      <c r="M964" s="51">
        <v>964</v>
      </c>
      <c r="N964">
        <v>899</v>
      </c>
    </row>
    <row r="965" spans="1:14">
      <c r="A965" s="51">
        <v>965</v>
      </c>
      <c r="B965" s="51">
        <v>4.4999999999999998E-2</v>
      </c>
      <c r="C965" s="141">
        <f t="shared" si="45"/>
        <v>43.424999999999997</v>
      </c>
      <c r="E965" s="51">
        <v>965</v>
      </c>
      <c r="F965">
        <v>7.0000000000000007E-2</v>
      </c>
      <c r="G965" s="141">
        <f t="shared" si="46"/>
        <v>67.550000000000011</v>
      </c>
      <c r="I965" s="51">
        <v>965</v>
      </c>
      <c r="J965">
        <v>0.125</v>
      </c>
      <c r="K965" s="141">
        <f t="shared" si="47"/>
        <v>120.625</v>
      </c>
      <c r="M965" s="51">
        <v>965</v>
      </c>
      <c r="N965">
        <v>899</v>
      </c>
    </row>
    <row r="966" spans="1:14">
      <c r="A966" s="51">
        <v>966</v>
      </c>
      <c r="B966" s="51">
        <v>4.4999999999999998E-2</v>
      </c>
      <c r="C966" s="141">
        <f t="shared" si="45"/>
        <v>43.47</v>
      </c>
      <c r="E966" s="51">
        <v>966</v>
      </c>
      <c r="F966">
        <v>7.0000000000000007E-2</v>
      </c>
      <c r="G966" s="141">
        <f t="shared" si="46"/>
        <v>67.62</v>
      </c>
      <c r="I966" s="51">
        <v>966</v>
      </c>
      <c r="J966">
        <v>0.125</v>
      </c>
      <c r="K966" s="141">
        <f t="shared" si="47"/>
        <v>120.75</v>
      </c>
      <c r="M966" s="51">
        <v>966</v>
      </c>
      <c r="N966">
        <v>899</v>
      </c>
    </row>
    <row r="967" spans="1:14">
      <c r="A967" s="51">
        <v>967</v>
      </c>
      <c r="B967" s="51">
        <v>4.4999999999999998E-2</v>
      </c>
      <c r="C967" s="141">
        <f t="shared" si="45"/>
        <v>43.515000000000001</v>
      </c>
      <c r="E967" s="51">
        <v>967</v>
      </c>
      <c r="F967">
        <v>7.0000000000000007E-2</v>
      </c>
      <c r="G967" s="141">
        <f t="shared" si="46"/>
        <v>67.690000000000012</v>
      </c>
      <c r="I967" s="51">
        <v>967</v>
      </c>
      <c r="J967">
        <v>0.125</v>
      </c>
      <c r="K967" s="141">
        <f t="shared" si="47"/>
        <v>120.875</v>
      </c>
      <c r="M967" s="51">
        <v>967</v>
      </c>
      <c r="N967">
        <v>899</v>
      </c>
    </row>
    <row r="968" spans="1:14">
      <c r="A968" s="51">
        <v>968</v>
      </c>
      <c r="B968" s="51">
        <v>4.4999999999999998E-2</v>
      </c>
      <c r="C968" s="141">
        <f t="shared" si="45"/>
        <v>43.559999999999995</v>
      </c>
      <c r="E968" s="51">
        <v>968</v>
      </c>
      <c r="F968">
        <v>7.0000000000000007E-2</v>
      </c>
      <c r="G968" s="141">
        <f t="shared" si="46"/>
        <v>67.760000000000005</v>
      </c>
      <c r="I968" s="51">
        <v>968</v>
      </c>
      <c r="J968">
        <v>0.125</v>
      </c>
      <c r="K968" s="141">
        <f t="shared" si="47"/>
        <v>121</v>
      </c>
      <c r="M968" s="51">
        <v>968</v>
      </c>
      <c r="N968">
        <v>899</v>
      </c>
    </row>
    <row r="969" spans="1:14">
      <c r="A969" s="51">
        <v>969</v>
      </c>
      <c r="B969" s="51">
        <v>4.4999999999999998E-2</v>
      </c>
      <c r="C969" s="141">
        <f t="shared" si="45"/>
        <v>43.604999999999997</v>
      </c>
      <c r="E969" s="51">
        <v>969</v>
      </c>
      <c r="F969">
        <v>7.0000000000000007E-2</v>
      </c>
      <c r="G969" s="141">
        <f t="shared" si="46"/>
        <v>67.830000000000013</v>
      </c>
      <c r="I969" s="51">
        <v>969</v>
      </c>
      <c r="J969">
        <v>0.125</v>
      </c>
      <c r="K969" s="141">
        <f t="shared" si="47"/>
        <v>121.125</v>
      </c>
      <c r="M969" s="51">
        <v>969</v>
      </c>
      <c r="N969">
        <v>899</v>
      </c>
    </row>
    <row r="970" spans="1:14">
      <c r="A970" s="51">
        <v>970</v>
      </c>
      <c r="B970" s="51">
        <v>4.4999999999999998E-2</v>
      </c>
      <c r="C970" s="141">
        <f t="shared" si="45"/>
        <v>43.65</v>
      </c>
      <c r="E970" s="51">
        <v>970</v>
      </c>
      <c r="F970">
        <v>7.0000000000000007E-2</v>
      </c>
      <c r="G970" s="141">
        <f t="shared" si="46"/>
        <v>67.900000000000006</v>
      </c>
      <c r="I970" s="51">
        <v>970</v>
      </c>
      <c r="J970">
        <v>0.125</v>
      </c>
      <c r="K970" s="141">
        <f t="shared" si="47"/>
        <v>121.25</v>
      </c>
      <c r="M970" s="51">
        <v>970</v>
      </c>
      <c r="N970">
        <v>899</v>
      </c>
    </row>
    <row r="971" spans="1:14">
      <c r="A971" s="51">
        <v>971</v>
      </c>
      <c r="B971" s="51">
        <v>4.4999999999999998E-2</v>
      </c>
      <c r="C971" s="141">
        <f t="shared" si="45"/>
        <v>43.695</v>
      </c>
      <c r="E971" s="51">
        <v>971</v>
      </c>
      <c r="F971">
        <v>7.0000000000000007E-2</v>
      </c>
      <c r="G971" s="141">
        <f t="shared" si="46"/>
        <v>67.970000000000013</v>
      </c>
      <c r="I971" s="51">
        <v>971</v>
      </c>
      <c r="J971">
        <v>0.125</v>
      </c>
      <c r="K971" s="141">
        <f t="shared" si="47"/>
        <v>121.375</v>
      </c>
      <c r="M971" s="51">
        <v>971</v>
      </c>
      <c r="N971">
        <v>899</v>
      </c>
    </row>
    <row r="972" spans="1:14">
      <c r="A972" s="51">
        <v>972</v>
      </c>
      <c r="B972" s="51">
        <v>4.4999999999999998E-2</v>
      </c>
      <c r="C972" s="141">
        <f t="shared" si="45"/>
        <v>43.739999999999995</v>
      </c>
      <c r="E972" s="51">
        <v>972</v>
      </c>
      <c r="F972">
        <v>7.0000000000000007E-2</v>
      </c>
      <c r="G972" s="141">
        <f t="shared" si="46"/>
        <v>68.040000000000006</v>
      </c>
      <c r="I972" s="51">
        <v>972</v>
      </c>
      <c r="J972">
        <v>0.125</v>
      </c>
      <c r="K972" s="141">
        <f t="shared" si="47"/>
        <v>121.5</v>
      </c>
      <c r="M972" s="51">
        <v>972</v>
      </c>
      <c r="N972">
        <v>899</v>
      </c>
    </row>
    <row r="973" spans="1:14">
      <c r="A973" s="51">
        <v>973</v>
      </c>
      <c r="B973" s="51">
        <v>4.4999999999999998E-2</v>
      </c>
      <c r="C973" s="141">
        <f t="shared" si="45"/>
        <v>43.784999999999997</v>
      </c>
      <c r="E973" s="51">
        <v>973</v>
      </c>
      <c r="F973">
        <v>7.0000000000000007E-2</v>
      </c>
      <c r="G973" s="141">
        <f t="shared" si="46"/>
        <v>68.11</v>
      </c>
      <c r="I973" s="51">
        <v>973</v>
      </c>
      <c r="J973">
        <v>0.125</v>
      </c>
      <c r="K973" s="141">
        <f t="shared" si="47"/>
        <v>121.625</v>
      </c>
      <c r="M973" s="51">
        <v>973</v>
      </c>
      <c r="N973">
        <v>899</v>
      </c>
    </row>
    <row r="974" spans="1:14">
      <c r="A974" s="51">
        <v>974</v>
      </c>
      <c r="B974" s="51">
        <v>4.4999999999999998E-2</v>
      </c>
      <c r="C974" s="141">
        <f t="shared" si="45"/>
        <v>43.83</v>
      </c>
      <c r="E974" s="51">
        <v>974</v>
      </c>
      <c r="F974">
        <v>7.0000000000000007E-2</v>
      </c>
      <c r="G974" s="141">
        <f t="shared" si="46"/>
        <v>68.180000000000007</v>
      </c>
      <c r="I974" s="51">
        <v>974</v>
      </c>
      <c r="J974">
        <v>0.125</v>
      </c>
      <c r="K974" s="141">
        <f t="shared" si="47"/>
        <v>121.75</v>
      </c>
      <c r="M974" s="51">
        <v>974</v>
      </c>
      <c r="N974">
        <v>899</v>
      </c>
    </row>
    <row r="975" spans="1:14">
      <c r="A975" s="51">
        <v>975</v>
      </c>
      <c r="B975" s="51">
        <v>4.4999999999999998E-2</v>
      </c>
      <c r="C975" s="141">
        <f t="shared" si="45"/>
        <v>43.875</v>
      </c>
      <c r="E975" s="51">
        <v>975</v>
      </c>
      <c r="F975">
        <v>7.0000000000000007E-2</v>
      </c>
      <c r="G975" s="141">
        <f t="shared" si="46"/>
        <v>68.25</v>
      </c>
      <c r="I975" s="51">
        <v>975</v>
      </c>
      <c r="J975">
        <v>0.125</v>
      </c>
      <c r="K975" s="141">
        <f t="shared" si="47"/>
        <v>121.875</v>
      </c>
      <c r="M975" s="51">
        <v>975</v>
      </c>
      <c r="N975">
        <v>899</v>
      </c>
    </row>
    <row r="976" spans="1:14">
      <c r="A976" s="51">
        <v>976</v>
      </c>
      <c r="B976" s="51">
        <v>4.4999999999999998E-2</v>
      </c>
      <c r="C976" s="141">
        <f t="shared" si="45"/>
        <v>43.92</v>
      </c>
      <c r="E976" s="51">
        <v>976</v>
      </c>
      <c r="F976">
        <v>7.0000000000000007E-2</v>
      </c>
      <c r="G976" s="141">
        <f t="shared" si="46"/>
        <v>68.320000000000007</v>
      </c>
      <c r="I976" s="51">
        <v>976</v>
      </c>
      <c r="J976">
        <v>0.125</v>
      </c>
      <c r="K976" s="141">
        <f t="shared" si="47"/>
        <v>122</v>
      </c>
      <c r="M976" s="51">
        <v>976</v>
      </c>
      <c r="N976">
        <v>899</v>
      </c>
    </row>
    <row r="977" spans="1:14">
      <c r="A977" s="51">
        <v>977</v>
      </c>
      <c r="B977" s="51">
        <v>4.4999999999999998E-2</v>
      </c>
      <c r="C977" s="141">
        <f t="shared" si="45"/>
        <v>43.964999999999996</v>
      </c>
      <c r="E977" s="51">
        <v>977</v>
      </c>
      <c r="F977">
        <v>7.0000000000000007E-2</v>
      </c>
      <c r="G977" s="141">
        <f t="shared" si="46"/>
        <v>68.39</v>
      </c>
      <c r="I977" s="51">
        <v>977</v>
      </c>
      <c r="J977">
        <v>0.125</v>
      </c>
      <c r="K977" s="141">
        <f t="shared" si="47"/>
        <v>122.125</v>
      </c>
      <c r="M977" s="51">
        <v>977</v>
      </c>
      <c r="N977">
        <v>899</v>
      </c>
    </row>
    <row r="978" spans="1:14">
      <c r="A978" s="51">
        <v>978</v>
      </c>
      <c r="B978" s="51">
        <v>4.4999999999999998E-2</v>
      </c>
      <c r="C978" s="141">
        <f t="shared" si="45"/>
        <v>44.01</v>
      </c>
      <c r="E978" s="51">
        <v>978</v>
      </c>
      <c r="F978">
        <v>7.0000000000000007E-2</v>
      </c>
      <c r="G978" s="141">
        <f t="shared" si="46"/>
        <v>68.460000000000008</v>
      </c>
      <c r="I978" s="51">
        <v>978</v>
      </c>
      <c r="J978">
        <v>0.125</v>
      </c>
      <c r="K978" s="141">
        <f t="shared" si="47"/>
        <v>122.25</v>
      </c>
      <c r="M978" s="51">
        <v>978</v>
      </c>
      <c r="N978">
        <v>899</v>
      </c>
    </row>
    <row r="979" spans="1:14">
      <c r="A979" s="51">
        <v>979</v>
      </c>
      <c r="B979" s="51">
        <v>4.4999999999999998E-2</v>
      </c>
      <c r="C979" s="141">
        <f t="shared" si="45"/>
        <v>44.055</v>
      </c>
      <c r="E979" s="51">
        <v>979</v>
      </c>
      <c r="F979">
        <v>7.0000000000000007E-2</v>
      </c>
      <c r="G979" s="141">
        <f t="shared" si="46"/>
        <v>68.53</v>
      </c>
      <c r="I979" s="51">
        <v>979</v>
      </c>
      <c r="J979">
        <v>0.125</v>
      </c>
      <c r="K979" s="141">
        <f t="shared" si="47"/>
        <v>122.375</v>
      </c>
      <c r="M979" s="51">
        <v>979</v>
      </c>
      <c r="N979">
        <v>899</v>
      </c>
    </row>
    <row r="980" spans="1:14">
      <c r="A980" s="51">
        <v>980</v>
      </c>
      <c r="B980" s="51">
        <v>4.4999999999999998E-2</v>
      </c>
      <c r="C980" s="141">
        <f t="shared" si="45"/>
        <v>44.1</v>
      </c>
      <c r="E980" s="51">
        <v>980</v>
      </c>
      <c r="F980">
        <v>7.0000000000000007E-2</v>
      </c>
      <c r="G980" s="141">
        <f t="shared" si="46"/>
        <v>68.600000000000009</v>
      </c>
      <c r="I980" s="51">
        <v>980</v>
      </c>
      <c r="J980">
        <v>0.125</v>
      </c>
      <c r="K980" s="141">
        <f t="shared" si="47"/>
        <v>122.5</v>
      </c>
      <c r="M980" s="51">
        <v>980</v>
      </c>
      <c r="N980">
        <v>899</v>
      </c>
    </row>
    <row r="981" spans="1:14">
      <c r="A981" s="51">
        <v>981</v>
      </c>
      <c r="B981" s="51">
        <v>4.4999999999999998E-2</v>
      </c>
      <c r="C981" s="141">
        <f t="shared" si="45"/>
        <v>44.144999999999996</v>
      </c>
      <c r="E981" s="51">
        <v>981</v>
      </c>
      <c r="F981">
        <v>7.0000000000000007E-2</v>
      </c>
      <c r="G981" s="141">
        <f t="shared" si="46"/>
        <v>68.67</v>
      </c>
      <c r="I981" s="51">
        <v>981</v>
      </c>
      <c r="J981">
        <v>0.125</v>
      </c>
      <c r="K981" s="141">
        <f t="shared" si="47"/>
        <v>122.625</v>
      </c>
      <c r="M981" s="51">
        <v>981</v>
      </c>
      <c r="N981">
        <v>899</v>
      </c>
    </row>
    <row r="982" spans="1:14">
      <c r="A982" s="51">
        <v>982</v>
      </c>
      <c r="B982" s="51">
        <v>4.4999999999999998E-2</v>
      </c>
      <c r="C982" s="141">
        <f t="shared" si="45"/>
        <v>44.19</v>
      </c>
      <c r="E982" s="51">
        <v>982</v>
      </c>
      <c r="F982">
        <v>7.0000000000000007E-2</v>
      </c>
      <c r="G982" s="141">
        <f t="shared" si="46"/>
        <v>68.740000000000009</v>
      </c>
      <c r="I982" s="51">
        <v>982</v>
      </c>
      <c r="J982">
        <v>0.125</v>
      </c>
      <c r="K982" s="141">
        <f t="shared" si="47"/>
        <v>122.75</v>
      </c>
      <c r="M982" s="51">
        <v>982</v>
      </c>
      <c r="N982">
        <v>899</v>
      </c>
    </row>
    <row r="983" spans="1:14">
      <c r="A983" s="51">
        <v>983</v>
      </c>
      <c r="B983" s="51">
        <v>4.4999999999999998E-2</v>
      </c>
      <c r="C983" s="141">
        <f t="shared" si="45"/>
        <v>44.234999999999999</v>
      </c>
      <c r="E983" s="51">
        <v>983</v>
      </c>
      <c r="F983">
        <v>7.0000000000000007E-2</v>
      </c>
      <c r="G983" s="141">
        <f t="shared" si="46"/>
        <v>68.81</v>
      </c>
      <c r="I983" s="51">
        <v>983</v>
      </c>
      <c r="J983">
        <v>0.125</v>
      </c>
      <c r="K983" s="141">
        <f t="shared" si="47"/>
        <v>122.875</v>
      </c>
      <c r="M983" s="51">
        <v>983</v>
      </c>
      <c r="N983">
        <v>899</v>
      </c>
    </row>
    <row r="984" spans="1:14">
      <c r="A984" s="51">
        <v>984</v>
      </c>
      <c r="B984" s="51">
        <v>4.4999999999999998E-2</v>
      </c>
      <c r="C984" s="141">
        <f t="shared" si="45"/>
        <v>44.28</v>
      </c>
      <c r="E984" s="51">
        <v>984</v>
      </c>
      <c r="F984">
        <v>7.0000000000000007E-2</v>
      </c>
      <c r="G984" s="141">
        <f t="shared" si="46"/>
        <v>68.88000000000001</v>
      </c>
      <c r="I984" s="51">
        <v>984</v>
      </c>
      <c r="J984">
        <v>0.125</v>
      </c>
      <c r="K984" s="141">
        <f t="shared" si="47"/>
        <v>123</v>
      </c>
      <c r="M984" s="51">
        <v>984</v>
      </c>
      <c r="N984">
        <v>899</v>
      </c>
    </row>
    <row r="985" spans="1:14">
      <c r="A985" s="51">
        <v>985</v>
      </c>
      <c r="B985" s="51">
        <v>4.4999999999999998E-2</v>
      </c>
      <c r="C985" s="141">
        <f t="shared" si="45"/>
        <v>44.324999999999996</v>
      </c>
      <c r="E985" s="51">
        <v>985</v>
      </c>
      <c r="F985">
        <v>7.0000000000000007E-2</v>
      </c>
      <c r="G985" s="141">
        <f t="shared" si="46"/>
        <v>68.95</v>
      </c>
      <c r="I985" s="51">
        <v>985</v>
      </c>
      <c r="J985">
        <v>0.125</v>
      </c>
      <c r="K985" s="141">
        <f t="shared" si="47"/>
        <v>123.125</v>
      </c>
      <c r="M985" s="51">
        <v>985</v>
      </c>
      <c r="N985">
        <v>899</v>
      </c>
    </row>
    <row r="986" spans="1:14">
      <c r="A986" s="51">
        <v>986</v>
      </c>
      <c r="B986" s="51">
        <v>4.4999999999999998E-2</v>
      </c>
      <c r="C986" s="141">
        <f t="shared" si="45"/>
        <v>44.37</v>
      </c>
      <c r="E986" s="51">
        <v>986</v>
      </c>
      <c r="F986">
        <v>7.0000000000000007E-2</v>
      </c>
      <c r="G986" s="141">
        <f t="shared" si="46"/>
        <v>69.02000000000001</v>
      </c>
      <c r="I986" s="51">
        <v>986</v>
      </c>
      <c r="J986">
        <v>0.125</v>
      </c>
      <c r="K986" s="141">
        <f t="shared" si="47"/>
        <v>123.25</v>
      </c>
      <c r="M986" s="51">
        <v>986</v>
      </c>
      <c r="N986">
        <v>899</v>
      </c>
    </row>
    <row r="987" spans="1:14">
      <c r="A987" s="51">
        <v>987</v>
      </c>
      <c r="B987" s="51">
        <v>4.4999999999999998E-2</v>
      </c>
      <c r="C987" s="141">
        <f t="shared" si="45"/>
        <v>44.414999999999999</v>
      </c>
      <c r="E987" s="51">
        <v>987</v>
      </c>
      <c r="F987">
        <v>7.0000000000000007E-2</v>
      </c>
      <c r="G987" s="141">
        <f t="shared" si="46"/>
        <v>69.09</v>
      </c>
      <c r="I987" s="51">
        <v>987</v>
      </c>
      <c r="J987">
        <v>0.125</v>
      </c>
      <c r="K987" s="141">
        <f t="shared" si="47"/>
        <v>123.375</v>
      </c>
      <c r="M987" s="51">
        <v>987</v>
      </c>
      <c r="N987">
        <v>899</v>
      </c>
    </row>
    <row r="988" spans="1:14">
      <c r="A988" s="51">
        <v>988</v>
      </c>
      <c r="B988" s="51">
        <v>4.4999999999999998E-2</v>
      </c>
      <c r="C988" s="141">
        <f t="shared" si="45"/>
        <v>44.46</v>
      </c>
      <c r="E988" s="51">
        <v>988</v>
      </c>
      <c r="F988">
        <v>7.0000000000000007E-2</v>
      </c>
      <c r="G988" s="141">
        <f t="shared" si="46"/>
        <v>69.160000000000011</v>
      </c>
      <c r="I988" s="51">
        <v>988</v>
      </c>
      <c r="J988">
        <v>0.125</v>
      </c>
      <c r="K988" s="141">
        <f t="shared" si="47"/>
        <v>123.5</v>
      </c>
      <c r="M988" s="51">
        <v>988</v>
      </c>
      <c r="N988">
        <v>899</v>
      </c>
    </row>
    <row r="989" spans="1:14">
      <c r="A989" s="51">
        <v>989</v>
      </c>
      <c r="B989" s="51">
        <v>4.4999999999999998E-2</v>
      </c>
      <c r="C989" s="141">
        <f t="shared" si="45"/>
        <v>44.504999999999995</v>
      </c>
      <c r="E989" s="51">
        <v>989</v>
      </c>
      <c r="F989">
        <v>7.0000000000000007E-2</v>
      </c>
      <c r="G989" s="141">
        <f t="shared" si="46"/>
        <v>69.23</v>
      </c>
      <c r="I989" s="51">
        <v>989</v>
      </c>
      <c r="J989">
        <v>0.125</v>
      </c>
      <c r="K989" s="141">
        <f t="shared" si="47"/>
        <v>123.625</v>
      </c>
      <c r="M989" s="51">
        <v>989</v>
      </c>
      <c r="N989">
        <v>899</v>
      </c>
    </row>
    <row r="990" spans="1:14">
      <c r="A990" s="51">
        <v>990</v>
      </c>
      <c r="B990" s="51">
        <v>4.4999999999999998E-2</v>
      </c>
      <c r="C990" s="141">
        <f t="shared" si="45"/>
        <v>44.55</v>
      </c>
      <c r="E990" s="51">
        <v>990</v>
      </c>
      <c r="F990">
        <v>7.0000000000000007E-2</v>
      </c>
      <c r="G990" s="141">
        <f t="shared" si="46"/>
        <v>69.300000000000011</v>
      </c>
      <c r="I990" s="51">
        <v>990</v>
      </c>
      <c r="J990">
        <v>0.125</v>
      </c>
      <c r="K990" s="141">
        <f t="shared" si="47"/>
        <v>123.75</v>
      </c>
      <c r="M990" s="51">
        <v>990</v>
      </c>
      <c r="N990">
        <v>899</v>
      </c>
    </row>
    <row r="991" spans="1:14">
      <c r="A991" s="51">
        <v>991</v>
      </c>
      <c r="B991" s="51">
        <v>4.4999999999999998E-2</v>
      </c>
      <c r="C991" s="141">
        <f t="shared" si="45"/>
        <v>44.594999999999999</v>
      </c>
      <c r="E991" s="51">
        <v>991</v>
      </c>
      <c r="F991">
        <v>7.0000000000000007E-2</v>
      </c>
      <c r="G991" s="141">
        <f t="shared" si="46"/>
        <v>69.37</v>
      </c>
      <c r="I991" s="51">
        <v>991</v>
      </c>
      <c r="J991">
        <v>0.125</v>
      </c>
      <c r="K991" s="141">
        <f t="shared" si="47"/>
        <v>123.875</v>
      </c>
      <c r="M991" s="51">
        <v>991</v>
      </c>
      <c r="N991">
        <v>899</v>
      </c>
    </row>
    <row r="992" spans="1:14">
      <c r="A992" s="51">
        <v>992</v>
      </c>
      <c r="B992" s="51">
        <v>4.4999999999999998E-2</v>
      </c>
      <c r="C992" s="141">
        <f t="shared" si="45"/>
        <v>44.64</v>
      </c>
      <c r="E992" s="51">
        <v>992</v>
      </c>
      <c r="F992">
        <v>7.0000000000000007E-2</v>
      </c>
      <c r="G992" s="141">
        <f t="shared" si="46"/>
        <v>69.440000000000012</v>
      </c>
      <c r="I992" s="51">
        <v>992</v>
      </c>
      <c r="J992">
        <v>0.125</v>
      </c>
      <c r="K992" s="141">
        <f t="shared" si="47"/>
        <v>124</v>
      </c>
      <c r="M992" s="51">
        <v>992</v>
      </c>
      <c r="N992">
        <v>899</v>
      </c>
    </row>
    <row r="993" spans="1:14">
      <c r="A993" s="51">
        <v>993</v>
      </c>
      <c r="B993" s="51">
        <v>4.4999999999999998E-2</v>
      </c>
      <c r="C993" s="141">
        <f t="shared" si="45"/>
        <v>44.684999999999995</v>
      </c>
      <c r="E993" s="51">
        <v>993</v>
      </c>
      <c r="F993">
        <v>7.0000000000000007E-2</v>
      </c>
      <c r="G993" s="141">
        <f t="shared" si="46"/>
        <v>69.510000000000005</v>
      </c>
      <c r="I993" s="51">
        <v>993</v>
      </c>
      <c r="J993">
        <v>0.125</v>
      </c>
      <c r="K993" s="141">
        <f t="shared" si="47"/>
        <v>124.125</v>
      </c>
      <c r="M993" s="51">
        <v>993</v>
      </c>
      <c r="N993">
        <v>899</v>
      </c>
    </row>
    <row r="994" spans="1:14">
      <c r="A994" s="51">
        <v>994</v>
      </c>
      <c r="B994" s="51">
        <v>4.4999999999999998E-2</v>
      </c>
      <c r="C994" s="141">
        <f t="shared" si="45"/>
        <v>44.73</v>
      </c>
      <c r="E994" s="51">
        <v>994</v>
      </c>
      <c r="F994">
        <v>7.0000000000000007E-2</v>
      </c>
      <c r="G994" s="141">
        <f t="shared" si="46"/>
        <v>69.580000000000013</v>
      </c>
      <c r="I994" s="51">
        <v>994</v>
      </c>
      <c r="J994">
        <v>0.125</v>
      </c>
      <c r="K994" s="141">
        <f t="shared" si="47"/>
        <v>124.25</v>
      </c>
      <c r="M994" s="51">
        <v>994</v>
      </c>
      <c r="N994">
        <v>899</v>
      </c>
    </row>
    <row r="995" spans="1:14">
      <c r="A995" s="51">
        <v>995</v>
      </c>
      <c r="B995" s="51">
        <v>4.4999999999999998E-2</v>
      </c>
      <c r="C995" s="141">
        <f t="shared" si="45"/>
        <v>44.774999999999999</v>
      </c>
      <c r="E995" s="51">
        <v>995</v>
      </c>
      <c r="F995">
        <v>7.0000000000000007E-2</v>
      </c>
      <c r="G995" s="141">
        <f t="shared" si="46"/>
        <v>69.650000000000006</v>
      </c>
      <c r="I995" s="51">
        <v>995</v>
      </c>
      <c r="J995">
        <v>0.125</v>
      </c>
      <c r="K995" s="141">
        <f t="shared" si="47"/>
        <v>124.375</v>
      </c>
      <c r="M995" s="51">
        <v>995</v>
      </c>
      <c r="N995">
        <v>899</v>
      </c>
    </row>
    <row r="996" spans="1:14">
      <c r="A996" s="51">
        <v>996</v>
      </c>
      <c r="B996" s="51">
        <v>4.4999999999999998E-2</v>
      </c>
      <c r="C996" s="141">
        <f t="shared" si="45"/>
        <v>44.82</v>
      </c>
      <c r="E996" s="51">
        <v>996</v>
      </c>
      <c r="F996">
        <v>7.0000000000000007E-2</v>
      </c>
      <c r="G996" s="141">
        <f t="shared" si="46"/>
        <v>69.720000000000013</v>
      </c>
      <c r="I996" s="51">
        <v>996</v>
      </c>
      <c r="J996">
        <v>0.125</v>
      </c>
      <c r="K996" s="141">
        <f t="shared" si="47"/>
        <v>124.5</v>
      </c>
      <c r="M996" s="51">
        <v>996</v>
      </c>
      <c r="N996">
        <v>899</v>
      </c>
    </row>
    <row r="997" spans="1:14">
      <c r="A997" s="51">
        <v>997</v>
      </c>
      <c r="B997" s="51">
        <v>4.4999999999999998E-2</v>
      </c>
      <c r="C997" s="141">
        <f t="shared" si="45"/>
        <v>44.864999999999995</v>
      </c>
      <c r="E997" s="51">
        <v>997</v>
      </c>
      <c r="F997">
        <v>7.0000000000000007E-2</v>
      </c>
      <c r="G997" s="141">
        <f t="shared" si="46"/>
        <v>69.790000000000006</v>
      </c>
      <c r="I997" s="51">
        <v>997</v>
      </c>
      <c r="J997">
        <v>0.125</v>
      </c>
      <c r="K997" s="141">
        <f t="shared" si="47"/>
        <v>124.625</v>
      </c>
      <c r="M997" s="51">
        <v>997</v>
      </c>
      <c r="N997">
        <v>899</v>
      </c>
    </row>
    <row r="998" spans="1:14">
      <c r="A998" s="51">
        <v>998</v>
      </c>
      <c r="B998" s="51">
        <v>4.4999999999999998E-2</v>
      </c>
      <c r="C998" s="141">
        <f t="shared" si="45"/>
        <v>44.91</v>
      </c>
      <c r="E998" s="51">
        <v>998</v>
      </c>
      <c r="F998">
        <v>7.0000000000000007E-2</v>
      </c>
      <c r="G998" s="141">
        <f t="shared" si="46"/>
        <v>69.860000000000014</v>
      </c>
      <c r="I998" s="51">
        <v>998</v>
      </c>
      <c r="J998">
        <v>0.125</v>
      </c>
      <c r="K998" s="141">
        <f t="shared" si="47"/>
        <v>124.75</v>
      </c>
      <c r="M998" s="51">
        <v>998</v>
      </c>
      <c r="N998">
        <v>899</v>
      </c>
    </row>
    <row r="999" spans="1:14">
      <c r="A999" s="51">
        <v>999</v>
      </c>
      <c r="B999" s="51">
        <v>4.4999999999999998E-2</v>
      </c>
      <c r="C999" s="141">
        <f t="shared" si="45"/>
        <v>44.954999999999998</v>
      </c>
      <c r="E999" s="51">
        <v>999</v>
      </c>
      <c r="F999">
        <v>7.0000000000000007E-2</v>
      </c>
      <c r="G999" s="141">
        <f t="shared" si="46"/>
        <v>69.930000000000007</v>
      </c>
      <c r="I999" s="51">
        <v>999</v>
      </c>
      <c r="J999">
        <v>0.125</v>
      </c>
      <c r="K999" s="141">
        <f t="shared" si="47"/>
        <v>124.875</v>
      </c>
      <c r="M999" s="51">
        <v>999</v>
      </c>
      <c r="N999">
        <v>899</v>
      </c>
    </row>
    <row r="1000" spans="1:14">
      <c r="A1000" s="51">
        <v>1000</v>
      </c>
      <c r="B1000" s="51">
        <v>4.4999999999999998E-2</v>
      </c>
      <c r="C1000" s="141">
        <f t="shared" si="45"/>
        <v>45</v>
      </c>
      <c r="E1000" s="51">
        <v>1000</v>
      </c>
      <c r="F1000">
        <v>7.0000000000000007E-2</v>
      </c>
      <c r="G1000" s="141">
        <f t="shared" si="46"/>
        <v>70</v>
      </c>
      <c r="I1000" s="51">
        <v>1000</v>
      </c>
      <c r="J1000">
        <v>0.125</v>
      </c>
      <c r="K1000" s="141">
        <f t="shared" si="47"/>
        <v>125</v>
      </c>
      <c r="M1000" s="51">
        <v>1000</v>
      </c>
      <c r="N1000">
        <v>899</v>
      </c>
    </row>
    <row r="1001" spans="1:14">
      <c r="A1001" s="51">
        <v>1001</v>
      </c>
      <c r="B1001" s="51">
        <v>4.4999999999999998E-2</v>
      </c>
      <c r="C1001" s="141">
        <f t="shared" si="45"/>
        <v>45.045000000000002</v>
      </c>
      <c r="E1001" s="51">
        <v>1001</v>
      </c>
      <c r="F1001">
        <v>7.0000000000000007E-2</v>
      </c>
      <c r="G1001" s="141">
        <f t="shared" si="46"/>
        <v>70.070000000000007</v>
      </c>
      <c r="I1001" s="51">
        <v>1001</v>
      </c>
      <c r="J1001">
        <v>0.125</v>
      </c>
      <c r="K1001" s="141">
        <f t="shared" si="47"/>
        <v>125.125</v>
      </c>
      <c r="M1001" s="51">
        <v>1001</v>
      </c>
      <c r="N1001">
        <v>899</v>
      </c>
    </row>
    <row r="1002" spans="1:14">
      <c r="A1002" s="51">
        <v>1002</v>
      </c>
      <c r="B1002" s="51">
        <v>4.4999999999999998E-2</v>
      </c>
      <c r="C1002" s="141">
        <f t="shared" si="45"/>
        <v>45.089999999999996</v>
      </c>
      <c r="E1002" s="51">
        <v>1002</v>
      </c>
      <c r="F1002">
        <v>7.0000000000000007E-2</v>
      </c>
      <c r="G1002" s="141">
        <f t="shared" si="46"/>
        <v>70.14</v>
      </c>
      <c r="I1002" s="51">
        <v>1002</v>
      </c>
      <c r="J1002">
        <v>0.125</v>
      </c>
      <c r="K1002" s="141">
        <f t="shared" si="47"/>
        <v>125.25</v>
      </c>
      <c r="M1002" s="51">
        <v>1002</v>
      </c>
      <c r="N1002">
        <v>899</v>
      </c>
    </row>
    <row r="1003" spans="1:14">
      <c r="A1003" s="51">
        <v>1003</v>
      </c>
      <c r="B1003" s="51">
        <v>4.4999999999999998E-2</v>
      </c>
      <c r="C1003" s="141">
        <f t="shared" si="45"/>
        <v>45.134999999999998</v>
      </c>
      <c r="E1003" s="51">
        <v>1003</v>
      </c>
      <c r="F1003">
        <v>7.0000000000000007E-2</v>
      </c>
      <c r="G1003" s="141">
        <f t="shared" si="46"/>
        <v>70.210000000000008</v>
      </c>
      <c r="I1003" s="51">
        <v>1003</v>
      </c>
      <c r="J1003">
        <v>0.125</v>
      </c>
      <c r="K1003" s="141">
        <f t="shared" si="47"/>
        <v>125.375</v>
      </c>
      <c r="M1003" s="51">
        <v>1003</v>
      </c>
      <c r="N1003">
        <v>899</v>
      </c>
    </row>
    <row r="1004" spans="1:14">
      <c r="A1004" s="51">
        <v>1004</v>
      </c>
      <c r="B1004" s="51">
        <v>4.4999999999999998E-2</v>
      </c>
      <c r="C1004" s="141">
        <f t="shared" si="45"/>
        <v>45.18</v>
      </c>
      <c r="E1004" s="51">
        <v>1004</v>
      </c>
      <c r="F1004">
        <v>7.0000000000000007E-2</v>
      </c>
      <c r="G1004" s="141">
        <f t="shared" si="46"/>
        <v>70.28</v>
      </c>
      <c r="I1004" s="51">
        <v>1004</v>
      </c>
      <c r="J1004">
        <v>0.125</v>
      </c>
      <c r="K1004" s="141">
        <f t="shared" si="47"/>
        <v>125.5</v>
      </c>
      <c r="M1004" s="51">
        <v>1004</v>
      </c>
      <c r="N1004">
        <v>899</v>
      </c>
    </row>
    <row r="1005" spans="1:14">
      <c r="A1005" s="51">
        <v>1005</v>
      </c>
      <c r="B1005" s="51">
        <v>4.4999999999999998E-2</v>
      </c>
      <c r="C1005" s="141">
        <f t="shared" si="45"/>
        <v>45.225000000000001</v>
      </c>
      <c r="E1005" s="51">
        <v>1005</v>
      </c>
      <c r="F1005">
        <v>7.0000000000000007E-2</v>
      </c>
      <c r="G1005" s="141">
        <f t="shared" si="46"/>
        <v>70.350000000000009</v>
      </c>
      <c r="I1005" s="51">
        <v>1005</v>
      </c>
      <c r="J1005">
        <v>0.125</v>
      </c>
      <c r="K1005" s="141">
        <f t="shared" si="47"/>
        <v>125.625</v>
      </c>
      <c r="M1005" s="51">
        <v>1005</v>
      </c>
      <c r="N1005">
        <v>899</v>
      </c>
    </row>
    <row r="1006" spans="1:14">
      <c r="A1006" s="51">
        <v>1006</v>
      </c>
      <c r="B1006" s="51">
        <v>4.4999999999999998E-2</v>
      </c>
      <c r="C1006" s="141">
        <f t="shared" si="45"/>
        <v>45.269999999999996</v>
      </c>
      <c r="E1006" s="51">
        <v>1006</v>
      </c>
      <c r="F1006">
        <v>7.0000000000000007E-2</v>
      </c>
      <c r="G1006" s="141">
        <f t="shared" si="46"/>
        <v>70.42</v>
      </c>
      <c r="I1006" s="51">
        <v>1006</v>
      </c>
      <c r="J1006">
        <v>0.125</v>
      </c>
      <c r="K1006" s="141">
        <f t="shared" si="47"/>
        <v>125.75</v>
      </c>
      <c r="M1006" s="51">
        <v>1006</v>
      </c>
      <c r="N1006">
        <v>899</v>
      </c>
    </row>
    <row r="1007" spans="1:14">
      <c r="A1007" s="51">
        <v>1007</v>
      </c>
      <c r="B1007" s="51">
        <v>4.4999999999999998E-2</v>
      </c>
      <c r="C1007" s="141">
        <f t="shared" si="45"/>
        <v>45.314999999999998</v>
      </c>
      <c r="E1007" s="51">
        <v>1007</v>
      </c>
      <c r="F1007">
        <v>7.0000000000000007E-2</v>
      </c>
      <c r="G1007" s="141">
        <f t="shared" si="46"/>
        <v>70.490000000000009</v>
      </c>
      <c r="I1007" s="51">
        <v>1007</v>
      </c>
      <c r="J1007">
        <v>0.125</v>
      </c>
      <c r="K1007" s="141">
        <f t="shared" si="47"/>
        <v>125.875</v>
      </c>
      <c r="M1007" s="51">
        <v>1007</v>
      </c>
      <c r="N1007">
        <v>899</v>
      </c>
    </row>
    <row r="1008" spans="1:14">
      <c r="A1008" s="51">
        <v>1008</v>
      </c>
      <c r="B1008" s="51">
        <v>4.4999999999999998E-2</v>
      </c>
      <c r="C1008" s="141">
        <f t="shared" si="45"/>
        <v>45.36</v>
      </c>
      <c r="E1008" s="51">
        <v>1008</v>
      </c>
      <c r="F1008">
        <v>7.0000000000000007E-2</v>
      </c>
      <c r="G1008" s="141">
        <f t="shared" si="46"/>
        <v>70.56</v>
      </c>
      <c r="I1008" s="51">
        <v>1008</v>
      </c>
      <c r="J1008">
        <v>0.125</v>
      </c>
      <c r="K1008" s="141">
        <f t="shared" si="47"/>
        <v>126</v>
      </c>
      <c r="M1008" s="51">
        <v>1008</v>
      </c>
      <c r="N1008">
        <v>899</v>
      </c>
    </row>
    <row r="1009" spans="1:14">
      <c r="A1009" s="51">
        <v>1009</v>
      </c>
      <c r="B1009" s="51">
        <v>4.4999999999999998E-2</v>
      </c>
      <c r="C1009" s="141">
        <f t="shared" si="45"/>
        <v>45.405000000000001</v>
      </c>
      <c r="E1009" s="51">
        <v>1009</v>
      </c>
      <c r="F1009">
        <v>7.0000000000000007E-2</v>
      </c>
      <c r="G1009" s="141">
        <f t="shared" si="46"/>
        <v>70.63000000000001</v>
      </c>
      <c r="I1009" s="51">
        <v>1009</v>
      </c>
      <c r="J1009">
        <v>0.125</v>
      </c>
      <c r="K1009" s="141">
        <f t="shared" si="47"/>
        <v>126.125</v>
      </c>
      <c r="M1009" s="51">
        <v>1009</v>
      </c>
      <c r="N1009">
        <v>899</v>
      </c>
    </row>
    <row r="1010" spans="1:14">
      <c r="A1010" s="51">
        <v>1010</v>
      </c>
      <c r="B1010" s="51">
        <v>4.4999999999999998E-2</v>
      </c>
      <c r="C1010" s="141">
        <f t="shared" si="45"/>
        <v>45.449999999999996</v>
      </c>
      <c r="E1010" s="51">
        <v>1010</v>
      </c>
      <c r="F1010">
        <v>7.0000000000000007E-2</v>
      </c>
      <c r="G1010" s="141">
        <f t="shared" si="46"/>
        <v>70.7</v>
      </c>
      <c r="I1010" s="51">
        <v>1010</v>
      </c>
      <c r="J1010">
        <v>0.125</v>
      </c>
      <c r="K1010" s="141">
        <f t="shared" si="47"/>
        <v>126.25</v>
      </c>
      <c r="M1010" s="51">
        <v>1010</v>
      </c>
      <c r="N1010">
        <v>899</v>
      </c>
    </row>
    <row r="1011" spans="1:14">
      <c r="A1011" s="51">
        <v>1011</v>
      </c>
      <c r="B1011" s="51">
        <v>4.4999999999999998E-2</v>
      </c>
      <c r="C1011" s="141">
        <f t="shared" si="45"/>
        <v>45.494999999999997</v>
      </c>
      <c r="E1011" s="51">
        <v>1011</v>
      </c>
      <c r="F1011">
        <v>7.0000000000000007E-2</v>
      </c>
      <c r="G1011" s="141">
        <f t="shared" si="46"/>
        <v>70.77000000000001</v>
      </c>
      <c r="I1011" s="51">
        <v>1011</v>
      </c>
      <c r="J1011">
        <v>0.125</v>
      </c>
      <c r="K1011" s="141">
        <f t="shared" si="47"/>
        <v>126.375</v>
      </c>
      <c r="M1011" s="51">
        <v>1011</v>
      </c>
      <c r="N1011">
        <v>899</v>
      </c>
    </row>
    <row r="1012" spans="1:14">
      <c r="A1012" s="51">
        <v>1012</v>
      </c>
      <c r="B1012" s="51">
        <v>4.4999999999999998E-2</v>
      </c>
      <c r="C1012" s="141">
        <f t="shared" si="45"/>
        <v>45.54</v>
      </c>
      <c r="E1012" s="51">
        <v>1012</v>
      </c>
      <c r="F1012">
        <v>7.0000000000000007E-2</v>
      </c>
      <c r="G1012" s="141">
        <f t="shared" si="46"/>
        <v>70.84</v>
      </c>
      <c r="I1012" s="51">
        <v>1012</v>
      </c>
      <c r="J1012">
        <v>0.125</v>
      </c>
      <c r="K1012" s="141">
        <f t="shared" si="47"/>
        <v>126.5</v>
      </c>
      <c r="M1012" s="51">
        <v>1012</v>
      </c>
      <c r="N1012">
        <v>899</v>
      </c>
    </row>
    <row r="1013" spans="1:14">
      <c r="A1013" s="51">
        <v>1013</v>
      </c>
      <c r="B1013" s="51">
        <v>4.4999999999999998E-2</v>
      </c>
      <c r="C1013" s="141">
        <f t="shared" si="45"/>
        <v>45.585000000000001</v>
      </c>
      <c r="E1013" s="51">
        <v>1013</v>
      </c>
      <c r="F1013">
        <v>7.0000000000000007E-2</v>
      </c>
      <c r="G1013" s="141">
        <f t="shared" si="46"/>
        <v>70.910000000000011</v>
      </c>
      <c r="I1013" s="51">
        <v>1013</v>
      </c>
      <c r="J1013">
        <v>0.125</v>
      </c>
      <c r="K1013" s="141">
        <f t="shared" si="47"/>
        <v>126.625</v>
      </c>
      <c r="M1013" s="51">
        <v>1013</v>
      </c>
      <c r="N1013">
        <v>899</v>
      </c>
    </row>
    <row r="1014" spans="1:14">
      <c r="A1014" s="51">
        <v>1014</v>
      </c>
      <c r="B1014" s="51">
        <v>4.4999999999999998E-2</v>
      </c>
      <c r="C1014" s="141">
        <f t="shared" si="45"/>
        <v>45.629999999999995</v>
      </c>
      <c r="E1014" s="51">
        <v>1014</v>
      </c>
      <c r="F1014">
        <v>7.0000000000000007E-2</v>
      </c>
      <c r="G1014" s="141">
        <f t="shared" si="46"/>
        <v>70.98</v>
      </c>
      <c r="I1014" s="51">
        <v>1014</v>
      </c>
      <c r="J1014">
        <v>0.125</v>
      </c>
      <c r="K1014" s="141">
        <f t="shared" si="47"/>
        <v>126.75</v>
      </c>
      <c r="M1014" s="51">
        <v>1014</v>
      </c>
      <c r="N1014">
        <v>899</v>
      </c>
    </row>
    <row r="1015" spans="1:14">
      <c r="A1015" s="51">
        <v>1015</v>
      </c>
      <c r="B1015" s="51">
        <v>4.4999999999999998E-2</v>
      </c>
      <c r="C1015" s="141">
        <f t="shared" si="45"/>
        <v>45.674999999999997</v>
      </c>
      <c r="E1015" s="51">
        <v>1015</v>
      </c>
      <c r="F1015">
        <v>7.0000000000000007E-2</v>
      </c>
      <c r="G1015" s="141">
        <f t="shared" si="46"/>
        <v>71.050000000000011</v>
      </c>
      <c r="I1015" s="51">
        <v>1015</v>
      </c>
      <c r="J1015">
        <v>0.125</v>
      </c>
      <c r="K1015" s="141">
        <f t="shared" si="47"/>
        <v>126.875</v>
      </c>
      <c r="M1015" s="51">
        <v>1015</v>
      </c>
      <c r="N1015">
        <v>899</v>
      </c>
    </row>
    <row r="1016" spans="1:14">
      <c r="A1016" s="51">
        <v>1016</v>
      </c>
      <c r="B1016" s="51">
        <v>4.4999999999999998E-2</v>
      </c>
      <c r="C1016" s="141">
        <f t="shared" si="45"/>
        <v>45.72</v>
      </c>
      <c r="E1016" s="51">
        <v>1016</v>
      </c>
      <c r="F1016">
        <v>7.0000000000000007E-2</v>
      </c>
      <c r="G1016" s="141">
        <f t="shared" si="46"/>
        <v>71.12</v>
      </c>
      <c r="I1016" s="51">
        <v>1016</v>
      </c>
      <c r="J1016">
        <v>0.125</v>
      </c>
      <c r="K1016" s="141">
        <f t="shared" si="47"/>
        <v>127</v>
      </c>
      <c r="M1016" s="51">
        <v>1016</v>
      </c>
      <c r="N1016">
        <v>899</v>
      </c>
    </row>
    <row r="1017" spans="1:14">
      <c r="A1017" s="51">
        <v>1017</v>
      </c>
      <c r="B1017" s="51">
        <v>4.4999999999999998E-2</v>
      </c>
      <c r="C1017" s="141">
        <f t="shared" si="45"/>
        <v>45.765000000000001</v>
      </c>
      <c r="E1017" s="51">
        <v>1017</v>
      </c>
      <c r="F1017">
        <v>7.0000000000000007E-2</v>
      </c>
      <c r="G1017" s="141">
        <f t="shared" si="46"/>
        <v>71.190000000000012</v>
      </c>
      <c r="I1017" s="51">
        <v>1017</v>
      </c>
      <c r="J1017">
        <v>0.125</v>
      </c>
      <c r="K1017" s="141">
        <f t="shared" si="47"/>
        <v>127.125</v>
      </c>
      <c r="M1017" s="51">
        <v>1017</v>
      </c>
      <c r="N1017">
        <v>899</v>
      </c>
    </row>
    <row r="1018" spans="1:14">
      <c r="A1018" s="51">
        <v>1018</v>
      </c>
      <c r="B1018" s="51">
        <v>4.4999999999999998E-2</v>
      </c>
      <c r="C1018" s="141">
        <f t="shared" si="45"/>
        <v>45.809999999999995</v>
      </c>
      <c r="E1018" s="51">
        <v>1018</v>
      </c>
      <c r="F1018">
        <v>7.0000000000000007E-2</v>
      </c>
      <c r="G1018" s="141">
        <f t="shared" si="46"/>
        <v>71.260000000000005</v>
      </c>
      <c r="I1018" s="51">
        <v>1018</v>
      </c>
      <c r="J1018">
        <v>0.125</v>
      </c>
      <c r="K1018" s="141">
        <f t="shared" si="47"/>
        <v>127.25</v>
      </c>
      <c r="M1018" s="51">
        <v>1018</v>
      </c>
      <c r="N1018">
        <v>899</v>
      </c>
    </row>
    <row r="1019" spans="1:14">
      <c r="A1019" s="51">
        <v>1019</v>
      </c>
      <c r="B1019" s="51">
        <v>4.4999999999999998E-2</v>
      </c>
      <c r="C1019" s="141">
        <f t="shared" si="45"/>
        <v>45.854999999999997</v>
      </c>
      <c r="E1019" s="51">
        <v>1019</v>
      </c>
      <c r="F1019">
        <v>7.0000000000000007E-2</v>
      </c>
      <c r="G1019" s="141">
        <f t="shared" si="46"/>
        <v>71.330000000000013</v>
      </c>
      <c r="I1019" s="51">
        <v>1019</v>
      </c>
      <c r="J1019">
        <v>0.125</v>
      </c>
      <c r="K1019" s="141">
        <f t="shared" si="47"/>
        <v>127.375</v>
      </c>
      <c r="M1019" s="51">
        <v>1019</v>
      </c>
      <c r="N1019">
        <v>899</v>
      </c>
    </row>
    <row r="1020" spans="1:14">
      <c r="A1020" s="51">
        <v>1020</v>
      </c>
      <c r="B1020" s="51">
        <v>4.4999999999999998E-2</v>
      </c>
      <c r="C1020" s="141">
        <f t="shared" si="45"/>
        <v>45.9</v>
      </c>
      <c r="E1020" s="51">
        <v>1020</v>
      </c>
      <c r="F1020">
        <v>7.0000000000000007E-2</v>
      </c>
      <c r="G1020" s="141">
        <f t="shared" si="46"/>
        <v>71.400000000000006</v>
      </c>
      <c r="I1020" s="51">
        <v>1020</v>
      </c>
      <c r="J1020">
        <v>0.125</v>
      </c>
      <c r="K1020" s="141">
        <f t="shared" si="47"/>
        <v>127.5</v>
      </c>
      <c r="M1020" s="51">
        <v>1020</v>
      </c>
      <c r="N1020">
        <v>899</v>
      </c>
    </row>
    <row r="1021" spans="1:14">
      <c r="A1021" s="51">
        <v>1021</v>
      </c>
      <c r="B1021" s="51">
        <v>4.4999999999999998E-2</v>
      </c>
      <c r="C1021" s="141">
        <f t="shared" si="45"/>
        <v>45.945</v>
      </c>
      <c r="E1021" s="51">
        <v>1021</v>
      </c>
      <c r="F1021">
        <v>7.0000000000000007E-2</v>
      </c>
      <c r="G1021" s="141">
        <f t="shared" si="46"/>
        <v>71.470000000000013</v>
      </c>
      <c r="I1021" s="51">
        <v>1021</v>
      </c>
      <c r="J1021">
        <v>0.125</v>
      </c>
      <c r="K1021" s="141">
        <f t="shared" si="47"/>
        <v>127.625</v>
      </c>
      <c r="M1021" s="51">
        <v>1021</v>
      </c>
      <c r="N1021">
        <v>899</v>
      </c>
    </row>
    <row r="1022" spans="1:14">
      <c r="A1022" s="51">
        <v>1022</v>
      </c>
      <c r="B1022" s="51">
        <v>4.4999999999999998E-2</v>
      </c>
      <c r="C1022" s="141">
        <f t="shared" si="45"/>
        <v>45.989999999999995</v>
      </c>
      <c r="E1022" s="51">
        <v>1022</v>
      </c>
      <c r="F1022">
        <v>7.0000000000000007E-2</v>
      </c>
      <c r="G1022" s="141">
        <f t="shared" si="46"/>
        <v>71.540000000000006</v>
      </c>
      <c r="I1022" s="51">
        <v>1022</v>
      </c>
      <c r="J1022">
        <v>0.125</v>
      </c>
      <c r="K1022" s="141">
        <f t="shared" si="47"/>
        <v>127.75</v>
      </c>
      <c r="M1022" s="51">
        <v>1022</v>
      </c>
      <c r="N1022">
        <v>899</v>
      </c>
    </row>
    <row r="1023" spans="1:14">
      <c r="A1023" s="51">
        <v>1023</v>
      </c>
      <c r="B1023" s="51">
        <v>4.4999999999999998E-2</v>
      </c>
      <c r="C1023" s="141">
        <f t="shared" si="45"/>
        <v>46.034999999999997</v>
      </c>
      <c r="E1023" s="51">
        <v>1023</v>
      </c>
      <c r="F1023">
        <v>7.0000000000000007E-2</v>
      </c>
      <c r="G1023" s="141">
        <f t="shared" si="46"/>
        <v>71.610000000000014</v>
      </c>
      <c r="I1023" s="51">
        <v>1023</v>
      </c>
      <c r="J1023">
        <v>0.125</v>
      </c>
      <c r="K1023" s="141">
        <f t="shared" si="47"/>
        <v>127.875</v>
      </c>
      <c r="M1023" s="51">
        <v>1023</v>
      </c>
      <c r="N1023">
        <v>899</v>
      </c>
    </row>
    <row r="1024" spans="1:14">
      <c r="A1024" s="51">
        <v>1024</v>
      </c>
      <c r="B1024" s="51">
        <v>4.4999999999999998E-2</v>
      </c>
      <c r="C1024" s="141">
        <f t="shared" si="45"/>
        <v>46.08</v>
      </c>
      <c r="E1024" s="51">
        <v>1024</v>
      </c>
      <c r="F1024">
        <v>7.0000000000000007E-2</v>
      </c>
      <c r="G1024" s="141">
        <f t="shared" si="46"/>
        <v>71.680000000000007</v>
      </c>
      <c r="I1024" s="51">
        <v>1024</v>
      </c>
      <c r="J1024">
        <v>0.125</v>
      </c>
      <c r="K1024" s="141">
        <f t="shared" si="47"/>
        <v>128</v>
      </c>
      <c r="M1024" s="51">
        <v>1024</v>
      </c>
      <c r="N1024">
        <v>899</v>
      </c>
    </row>
    <row r="1025" spans="1:14">
      <c r="A1025" s="51">
        <v>1025</v>
      </c>
      <c r="B1025" s="51">
        <v>4.4999999999999998E-2</v>
      </c>
      <c r="C1025" s="141">
        <f t="shared" si="45"/>
        <v>46.125</v>
      </c>
      <c r="E1025" s="51">
        <v>1025</v>
      </c>
      <c r="F1025">
        <v>7.0000000000000007E-2</v>
      </c>
      <c r="G1025" s="141">
        <f t="shared" si="46"/>
        <v>71.75</v>
      </c>
      <c r="I1025" s="51">
        <v>1025</v>
      </c>
      <c r="J1025">
        <v>0.125</v>
      </c>
      <c r="K1025" s="141">
        <f t="shared" si="47"/>
        <v>128.125</v>
      </c>
      <c r="M1025" s="51">
        <v>1025</v>
      </c>
      <c r="N1025">
        <v>899</v>
      </c>
    </row>
    <row r="1026" spans="1:14">
      <c r="A1026" s="51">
        <v>1026</v>
      </c>
      <c r="B1026" s="51">
        <v>4.4999999999999998E-2</v>
      </c>
      <c r="C1026" s="141">
        <f t="shared" ref="C1026:C1089" si="48">MAX(A1026*B1026, 8.99)</f>
        <v>46.17</v>
      </c>
      <c r="E1026" s="51">
        <v>1026</v>
      </c>
      <c r="F1026">
        <v>7.0000000000000007E-2</v>
      </c>
      <c r="G1026" s="141">
        <f t="shared" ref="G1026:G1089" si="49">MAX(E1026*F1026, 9.99)</f>
        <v>71.820000000000007</v>
      </c>
      <c r="I1026" s="51">
        <v>1026</v>
      </c>
      <c r="J1026">
        <v>0.125</v>
      </c>
      <c r="K1026" s="141">
        <f t="shared" ref="K1026:K1089" si="50">MAX(I1026*J1026, 19.99)</f>
        <v>128.25</v>
      </c>
      <c r="M1026" s="51">
        <v>1026</v>
      </c>
      <c r="N1026">
        <v>899</v>
      </c>
    </row>
    <row r="1027" spans="1:14">
      <c r="A1027" s="51">
        <v>1027</v>
      </c>
      <c r="B1027" s="51">
        <v>4.4999999999999998E-2</v>
      </c>
      <c r="C1027" s="141">
        <f t="shared" si="48"/>
        <v>46.214999999999996</v>
      </c>
      <c r="E1027" s="51">
        <v>1027</v>
      </c>
      <c r="F1027">
        <v>7.0000000000000007E-2</v>
      </c>
      <c r="G1027" s="141">
        <f t="shared" si="49"/>
        <v>71.89</v>
      </c>
      <c r="I1027" s="51">
        <v>1027</v>
      </c>
      <c r="J1027">
        <v>0.125</v>
      </c>
      <c r="K1027" s="141">
        <f t="shared" si="50"/>
        <v>128.375</v>
      </c>
      <c r="M1027" s="51">
        <v>1027</v>
      </c>
      <c r="N1027">
        <v>899</v>
      </c>
    </row>
    <row r="1028" spans="1:14">
      <c r="A1028" s="51">
        <v>1028</v>
      </c>
      <c r="B1028" s="51">
        <v>4.4999999999999998E-2</v>
      </c>
      <c r="C1028" s="141">
        <f t="shared" si="48"/>
        <v>46.26</v>
      </c>
      <c r="E1028" s="51">
        <v>1028</v>
      </c>
      <c r="F1028">
        <v>7.0000000000000007E-2</v>
      </c>
      <c r="G1028" s="141">
        <f t="shared" si="49"/>
        <v>71.960000000000008</v>
      </c>
      <c r="I1028" s="51">
        <v>1028</v>
      </c>
      <c r="J1028">
        <v>0.125</v>
      </c>
      <c r="K1028" s="141">
        <f t="shared" si="50"/>
        <v>128.5</v>
      </c>
      <c r="M1028" s="51">
        <v>1028</v>
      </c>
      <c r="N1028">
        <v>899</v>
      </c>
    </row>
    <row r="1029" spans="1:14">
      <c r="A1029" s="51">
        <v>1029</v>
      </c>
      <c r="B1029" s="51">
        <v>4.4999999999999998E-2</v>
      </c>
      <c r="C1029" s="141">
        <f t="shared" si="48"/>
        <v>46.305</v>
      </c>
      <c r="E1029" s="51">
        <v>1029</v>
      </c>
      <c r="F1029">
        <v>7.0000000000000007E-2</v>
      </c>
      <c r="G1029" s="141">
        <f t="shared" si="49"/>
        <v>72.03</v>
      </c>
      <c r="I1029" s="51">
        <v>1029</v>
      </c>
      <c r="J1029">
        <v>0.125</v>
      </c>
      <c r="K1029" s="141">
        <f t="shared" si="50"/>
        <v>128.625</v>
      </c>
      <c r="M1029" s="51">
        <v>1029</v>
      </c>
      <c r="N1029">
        <v>899</v>
      </c>
    </row>
    <row r="1030" spans="1:14">
      <c r="A1030" s="51">
        <v>1030</v>
      </c>
      <c r="B1030" s="51">
        <v>4.4999999999999998E-2</v>
      </c>
      <c r="C1030" s="141">
        <f t="shared" si="48"/>
        <v>46.35</v>
      </c>
      <c r="E1030" s="51">
        <v>1030</v>
      </c>
      <c r="F1030">
        <v>7.0000000000000007E-2</v>
      </c>
      <c r="G1030" s="141">
        <f t="shared" si="49"/>
        <v>72.100000000000009</v>
      </c>
      <c r="I1030" s="51">
        <v>1030</v>
      </c>
      <c r="J1030">
        <v>0.125</v>
      </c>
      <c r="K1030" s="141">
        <f t="shared" si="50"/>
        <v>128.75</v>
      </c>
      <c r="M1030" s="51">
        <v>1030</v>
      </c>
      <c r="N1030">
        <v>899</v>
      </c>
    </row>
    <row r="1031" spans="1:14">
      <c r="A1031" s="51">
        <v>1031</v>
      </c>
      <c r="B1031" s="51">
        <v>4.4999999999999998E-2</v>
      </c>
      <c r="C1031" s="141">
        <f t="shared" si="48"/>
        <v>46.394999999999996</v>
      </c>
      <c r="E1031" s="51">
        <v>1031</v>
      </c>
      <c r="F1031">
        <v>7.0000000000000007E-2</v>
      </c>
      <c r="G1031" s="141">
        <f t="shared" si="49"/>
        <v>72.17</v>
      </c>
      <c r="I1031" s="51">
        <v>1031</v>
      </c>
      <c r="J1031">
        <v>0.125</v>
      </c>
      <c r="K1031" s="141">
        <f t="shared" si="50"/>
        <v>128.875</v>
      </c>
      <c r="M1031" s="51">
        <v>1031</v>
      </c>
      <c r="N1031">
        <v>899</v>
      </c>
    </row>
    <row r="1032" spans="1:14">
      <c r="A1032" s="51">
        <v>1032</v>
      </c>
      <c r="B1032" s="51">
        <v>4.4999999999999998E-2</v>
      </c>
      <c r="C1032" s="141">
        <f t="shared" si="48"/>
        <v>46.44</v>
      </c>
      <c r="E1032" s="51">
        <v>1032</v>
      </c>
      <c r="F1032">
        <v>7.0000000000000007E-2</v>
      </c>
      <c r="G1032" s="141">
        <f t="shared" si="49"/>
        <v>72.240000000000009</v>
      </c>
      <c r="I1032" s="51">
        <v>1032</v>
      </c>
      <c r="J1032">
        <v>0.125</v>
      </c>
      <c r="K1032" s="141">
        <f t="shared" si="50"/>
        <v>129</v>
      </c>
      <c r="M1032" s="51">
        <v>1032</v>
      </c>
      <c r="N1032">
        <v>899</v>
      </c>
    </row>
    <row r="1033" spans="1:14">
      <c r="A1033" s="51">
        <v>1033</v>
      </c>
      <c r="B1033" s="51">
        <v>4.4999999999999998E-2</v>
      </c>
      <c r="C1033" s="141">
        <f t="shared" si="48"/>
        <v>46.484999999999999</v>
      </c>
      <c r="E1033" s="51">
        <v>1033</v>
      </c>
      <c r="F1033">
        <v>7.0000000000000007E-2</v>
      </c>
      <c r="G1033" s="141">
        <f t="shared" si="49"/>
        <v>72.31</v>
      </c>
      <c r="I1033" s="51">
        <v>1033</v>
      </c>
      <c r="J1033">
        <v>0.125</v>
      </c>
      <c r="K1033" s="141">
        <f t="shared" si="50"/>
        <v>129.125</v>
      </c>
      <c r="M1033" s="51">
        <v>1033</v>
      </c>
      <c r="N1033">
        <v>899</v>
      </c>
    </row>
    <row r="1034" spans="1:14">
      <c r="A1034" s="51">
        <v>1034</v>
      </c>
      <c r="B1034" s="51">
        <v>4.4999999999999998E-2</v>
      </c>
      <c r="C1034" s="141">
        <f t="shared" si="48"/>
        <v>46.53</v>
      </c>
      <c r="E1034" s="51">
        <v>1034</v>
      </c>
      <c r="F1034">
        <v>7.0000000000000007E-2</v>
      </c>
      <c r="G1034" s="141">
        <f t="shared" si="49"/>
        <v>72.38000000000001</v>
      </c>
      <c r="I1034" s="51">
        <v>1034</v>
      </c>
      <c r="J1034">
        <v>0.125</v>
      </c>
      <c r="K1034" s="141">
        <f t="shared" si="50"/>
        <v>129.25</v>
      </c>
      <c r="M1034" s="51">
        <v>1034</v>
      </c>
      <c r="N1034">
        <v>899</v>
      </c>
    </row>
    <row r="1035" spans="1:14">
      <c r="A1035" s="51">
        <v>1035</v>
      </c>
      <c r="B1035" s="51">
        <v>4.4999999999999998E-2</v>
      </c>
      <c r="C1035" s="141">
        <f t="shared" si="48"/>
        <v>46.574999999999996</v>
      </c>
      <c r="E1035" s="51">
        <v>1035</v>
      </c>
      <c r="F1035">
        <v>7.0000000000000007E-2</v>
      </c>
      <c r="G1035" s="141">
        <f t="shared" si="49"/>
        <v>72.45</v>
      </c>
      <c r="I1035" s="51">
        <v>1035</v>
      </c>
      <c r="J1035">
        <v>0.125</v>
      </c>
      <c r="K1035" s="141">
        <f t="shared" si="50"/>
        <v>129.375</v>
      </c>
      <c r="M1035" s="51">
        <v>1035</v>
      </c>
      <c r="N1035">
        <v>899</v>
      </c>
    </row>
    <row r="1036" spans="1:14">
      <c r="A1036" s="51">
        <v>1036</v>
      </c>
      <c r="B1036" s="51">
        <v>4.4999999999999998E-2</v>
      </c>
      <c r="C1036" s="141">
        <f t="shared" si="48"/>
        <v>46.62</v>
      </c>
      <c r="E1036" s="51">
        <v>1036</v>
      </c>
      <c r="F1036">
        <v>7.0000000000000007E-2</v>
      </c>
      <c r="G1036" s="141">
        <f t="shared" si="49"/>
        <v>72.52000000000001</v>
      </c>
      <c r="I1036" s="51">
        <v>1036</v>
      </c>
      <c r="J1036">
        <v>0.125</v>
      </c>
      <c r="K1036" s="141">
        <f t="shared" si="50"/>
        <v>129.5</v>
      </c>
      <c r="M1036" s="51">
        <v>1036</v>
      </c>
      <c r="N1036">
        <v>899</v>
      </c>
    </row>
    <row r="1037" spans="1:14">
      <c r="A1037" s="51">
        <v>1037</v>
      </c>
      <c r="B1037" s="51">
        <v>4.4999999999999998E-2</v>
      </c>
      <c r="C1037" s="141">
        <f t="shared" si="48"/>
        <v>46.664999999999999</v>
      </c>
      <c r="E1037" s="51">
        <v>1037</v>
      </c>
      <c r="F1037">
        <v>7.0000000000000007E-2</v>
      </c>
      <c r="G1037" s="141">
        <f t="shared" si="49"/>
        <v>72.59</v>
      </c>
      <c r="I1037" s="51">
        <v>1037</v>
      </c>
      <c r="J1037">
        <v>0.125</v>
      </c>
      <c r="K1037" s="141">
        <f t="shared" si="50"/>
        <v>129.625</v>
      </c>
      <c r="M1037" s="51">
        <v>1037</v>
      </c>
      <c r="N1037">
        <v>899</v>
      </c>
    </row>
    <row r="1038" spans="1:14">
      <c r="A1038" s="51">
        <v>1038</v>
      </c>
      <c r="B1038" s="51">
        <v>4.4999999999999998E-2</v>
      </c>
      <c r="C1038" s="141">
        <f t="shared" si="48"/>
        <v>46.71</v>
      </c>
      <c r="E1038" s="51">
        <v>1038</v>
      </c>
      <c r="F1038">
        <v>7.0000000000000007E-2</v>
      </c>
      <c r="G1038" s="141">
        <f t="shared" si="49"/>
        <v>72.660000000000011</v>
      </c>
      <c r="I1038" s="51">
        <v>1038</v>
      </c>
      <c r="J1038">
        <v>0.125</v>
      </c>
      <c r="K1038" s="141">
        <f t="shared" si="50"/>
        <v>129.75</v>
      </c>
      <c r="M1038" s="51">
        <v>1038</v>
      </c>
      <c r="N1038">
        <v>899</v>
      </c>
    </row>
    <row r="1039" spans="1:14">
      <c r="A1039" s="51">
        <v>1039</v>
      </c>
      <c r="B1039" s="51">
        <v>4.4999999999999998E-2</v>
      </c>
      <c r="C1039" s="141">
        <f t="shared" si="48"/>
        <v>46.754999999999995</v>
      </c>
      <c r="E1039" s="51">
        <v>1039</v>
      </c>
      <c r="F1039">
        <v>7.0000000000000007E-2</v>
      </c>
      <c r="G1039" s="141">
        <f t="shared" si="49"/>
        <v>72.73</v>
      </c>
      <c r="I1039" s="51">
        <v>1039</v>
      </c>
      <c r="J1039">
        <v>0.125</v>
      </c>
      <c r="K1039" s="141">
        <f t="shared" si="50"/>
        <v>129.875</v>
      </c>
      <c r="M1039" s="51">
        <v>1039</v>
      </c>
      <c r="N1039">
        <v>899</v>
      </c>
    </row>
    <row r="1040" spans="1:14">
      <c r="A1040" s="51">
        <v>1040</v>
      </c>
      <c r="B1040" s="51">
        <v>4.4999999999999998E-2</v>
      </c>
      <c r="C1040" s="141">
        <f t="shared" si="48"/>
        <v>46.8</v>
      </c>
      <c r="E1040" s="51">
        <v>1040</v>
      </c>
      <c r="F1040">
        <v>7.0000000000000007E-2</v>
      </c>
      <c r="G1040" s="141">
        <f t="shared" si="49"/>
        <v>72.800000000000011</v>
      </c>
      <c r="I1040" s="51">
        <v>1040</v>
      </c>
      <c r="J1040">
        <v>0.125</v>
      </c>
      <c r="K1040" s="141">
        <f t="shared" si="50"/>
        <v>130</v>
      </c>
      <c r="M1040" s="51">
        <v>1040</v>
      </c>
      <c r="N1040">
        <v>899</v>
      </c>
    </row>
    <row r="1041" spans="1:14">
      <c r="A1041" s="51">
        <v>1041</v>
      </c>
      <c r="B1041" s="51">
        <v>4.4999999999999998E-2</v>
      </c>
      <c r="C1041" s="141">
        <f t="shared" si="48"/>
        <v>46.844999999999999</v>
      </c>
      <c r="E1041" s="51">
        <v>1041</v>
      </c>
      <c r="F1041">
        <v>7.0000000000000007E-2</v>
      </c>
      <c r="G1041" s="141">
        <f t="shared" si="49"/>
        <v>72.87</v>
      </c>
      <c r="I1041" s="51">
        <v>1041</v>
      </c>
      <c r="J1041">
        <v>0.125</v>
      </c>
      <c r="K1041" s="141">
        <f t="shared" si="50"/>
        <v>130.125</v>
      </c>
      <c r="M1041" s="51">
        <v>1041</v>
      </c>
      <c r="N1041">
        <v>899</v>
      </c>
    </row>
    <row r="1042" spans="1:14">
      <c r="A1042" s="51">
        <v>1042</v>
      </c>
      <c r="B1042" s="51">
        <v>4.4999999999999998E-2</v>
      </c>
      <c r="C1042" s="141">
        <f t="shared" si="48"/>
        <v>46.89</v>
      </c>
      <c r="E1042" s="51">
        <v>1042</v>
      </c>
      <c r="F1042">
        <v>7.0000000000000007E-2</v>
      </c>
      <c r="G1042" s="141">
        <f t="shared" si="49"/>
        <v>72.940000000000012</v>
      </c>
      <c r="I1042" s="51">
        <v>1042</v>
      </c>
      <c r="J1042">
        <v>0.125</v>
      </c>
      <c r="K1042" s="141">
        <f t="shared" si="50"/>
        <v>130.25</v>
      </c>
      <c r="M1042" s="51">
        <v>1042</v>
      </c>
      <c r="N1042">
        <v>899</v>
      </c>
    </row>
    <row r="1043" spans="1:14">
      <c r="A1043" s="51">
        <v>1043</v>
      </c>
      <c r="B1043" s="51">
        <v>4.4999999999999998E-2</v>
      </c>
      <c r="C1043" s="141">
        <f t="shared" si="48"/>
        <v>46.934999999999995</v>
      </c>
      <c r="E1043" s="51">
        <v>1043</v>
      </c>
      <c r="F1043">
        <v>7.0000000000000007E-2</v>
      </c>
      <c r="G1043" s="141">
        <f t="shared" si="49"/>
        <v>73.010000000000005</v>
      </c>
      <c r="I1043" s="51">
        <v>1043</v>
      </c>
      <c r="J1043">
        <v>0.125</v>
      </c>
      <c r="K1043" s="141">
        <f t="shared" si="50"/>
        <v>130.375</v>
      </c>
      <c r="M1043" s="51">
        <v>1043</v>
      </c>
      <c r="N1043">
        <v>899</v>
      </c>
    </row>
    <row r="1044" spans="1:14">
      <c r="A1044" s="51">
        <v>1044</v>
      </c>
      <c r="B1044" s="51">
        <v>4.4999999999999998E-2</v>
      </c>
      <c r="C1044" s="141">
        <f t="shared" si="48"/>
        <v>46.98</v>
      </c>
      <c r="E1044" s="51">
        <v>1044</v>
      </c>
      <c r="F1044">
        <v>7.0000000000000007E-2</v>
      </c>
      <c r="G1044" s="141">
        <f t="shared" si="49"/>
        <v>73.080000000000013</v>
      </c>
      <c r="I1044" s="51">
        <v>1044</v>
      </c>
      <c r="J1044">
        <v>0.125</v>
      </c>
      <c r="K1044" s="141">
        <f t="shared" si="50"/>
        <v>130.5</v>
      </c>
      <c r="M1044" s="51">
        <v>1044</v>
      </c>
      <c r="N1044">
        <v>899</v>
      </c>
    </row>
    <row r="1045" spans="1:14">
      <c r="A1045" s="51">
        <v>1045</v>
      </c>
      <c r="B1045" s="51">
        <v>4.4999999999999998E-2</v>
      </c>
      <c r="C1045" s="141">
        <f t="shared" si="48"/>
        <v>47.024999999999999</v>
      </c>
      <c r="E1045" s="51">
        <v>1045</v>
      </c>
      <c r="F1045">
        <v>7.0000000000000007E-2</v>
      </c>
      <c r="G1045" s="141">
        <f t="shared" si="49"/>
        <v>73.150000000000006</v>
      </c>
      <c r="I1045" s="51">
        <v>1045</v>
      </c>
      <c r="J1045">
        <v>0.125</v>
      </c>
      <c r="K1045" s="141">
        <f t="shared" si="50"/>
        <v>130.625</v>
      </c>
      <c r="M1045" s="51">
        <v>1045</v>
      </c>
      <c r="N1045">
        <v>899</v>
      </c>
    </row>
    <row r="1046" spans="1:14">
      <c r="A1046" s="51">
        <v>1046</v>
      </c>
      <c r="B1046" s="51">
        <v>4.4999999999999998E-2</v>
      </c>
      <c r="C1046" s="141">
        <f t="shared" si="48"/>
        <v>47.07</v>
      </c>
      <c r="E1046" s="51">
        <v>1046</v>
      </c>
      <c r="F1046">
        <v>7.0000000000000007E-2</v>
      </c>
      <c r="G1046" s="141">
        <f t="shared" si="49"/>
        <v>73.220000000000013</v>
      </c>
      <c r="I1046" s="51">
        <v>1046</v>
      </c>
      <c r="J1046">
        <v>0.125</v>
      </c>
      <c r="K1046" s="141">
        <f t="shared" si="50"/>
        <v>130.75</v>
      </c>
      <c r="M1046" s="51">
        <v>1046</v>
      </c>
      <c r="N1046">
        <v>899</v>
      </c>
    </row>
    <row r="1047" spans="1:14">
      <c r="A1047" s="51">
        <v>1047</v>
      </c>
      <c r="B1047" s="51">
        <v>4.4999999999999998E-2</v>
      </c>
      <c r="C1047" s="141">
        <f t="shared" si="48"/>
        <v>47.114999999999995</v>
      </c>
      <c r="E1047" s="51">
        <v>1047</v>
      </c>
      <c r="F1047">
        <v>7.0000000000000007E-2</v>
      </c>
      <c r="G1047" s="141">
        <f t="shared" si="49"/>
        <v>73.290000000000006</v>
      </c>
      <c r="I1047" s="51">
        <v>1047</v>
      </c>
      <c r="J1047">
        <v>0.125</v>
      </c>
      <c r="K1047" s="141">
        <f t="shared" si="50"/>
        <v>130.875</v>
      </c>
      <c r="M1047" s="51">
        <v>1047</v>
      </c>
      <c r="N1047">
        <v>899</v>
      </c>
    </row>
    <row r="1048" spans="1:14">
      <c r="A1048" s="51">
        <v>1048</v>
      </c>
      <c r="B1048" s="51">
        <v>4.4999999999999998E-2</v>
      </c>
      <c r="C1048" s="141">
        <f t="shared" si="48"/>
        <v>47.16</v>
      </c>
      <c r="E1048" s="51">
        <v>1048</v>
      </c>
      <c r="F1048">
        <v>7.0000000000000007E-2</v>
      </c>
      <c r="G1048" s="141">
        <f t="shared" si="49"/>
        <v>73.360000000000014</v>
      </c>
      <c r="I1048" s="51">
        <v>1048</v>
      </c>
      <c r="J1048">
        <v>0.125</v>
      </c>
      <c r="K1048" s="141">
        <f t="shared" si="50"/>
        <v>131</v>
      </c>
      <c r="M1048" s="51">
        <v>1048</v>
      </c>
      <c r="N1048">
        <v>899</v>
      </c>
    </row>
    <row r="1049" spans="1:14">
      <c r="A1049" s="51">
        <v>1049</v>
      </c>
      <c r="B1049" s="51">
        <v>4.4999999999999998E-2</v>
      </c>
      <c r="C1049" s="141">
        <f t="shared" si="48"/>
        <v>47.204999999999998</v>
      </c>
      <c r="E1049" s="51">
        <v>1049</v>
      </c>
      <c r="F1049">
        <v>7.0000000000000007E-2</v>
      </c>
      <c r="G1049" s="141">
        <f t="shared" si="49"/>
        <v>73.430000000000007</v>
      </c>
      <c r="I1049" s="51">
        <v>1049</v>
      </c>
      <c r="J1049">
        <v>0.125</v>
      </c>
      <c r="K1049" s="141">
        <f t="shared" si="50"/>
        <v>131.125</v>
      </c>
      <c r="M1049" s="51">
        <v>1049</v>
      </c>
      <c r="N1049">
        <v>899</v>
      </c>
    </row>
    <row r="1050" spans="1:14">
      <c r="A1050" s="51">
        <v>1050</v>
      </c>
      <c r="B1050" s="51">
        <v>4.4999999999999998E-2</v>
      </c>
      <c r="C1050" s="141">
        <f t="shared" si="48"/>
        <v>47.25</v>
      </c>
      <c r="E1050" s="51">
        <v>1050</v>
      </c>
      <c r="F1050">
        <v>7.0000000000000007E-2</v>
      </c>
      <c r="G1050" s="141">
        <f t="shared" si="49"/>
        <v>73.5</v>
      </c>
      <c r="I1050" s="51">
        <v>1050</v>
      </c>
      <c r="J1050">
        <v>0.125</v>
      </c>
      <c r="K1050" s="141">
        <f t="shared" si="50"/>
        <v>131.25</v>
      </c>
      <c r="M1050" s="51">
        <v>1050</v>
      </c>
      <c r="N1050">
        <v>899</v>
      </c>
    </row>
    <row r="1051" spans="1:14">
      <c r="A1051" s="51">
        <v>1051</v>
      </c>
      <c r="B1051" s="51">
        <v>4.4999999999999998E-2</v>
      </c>
      <c r="C1051" s="141">
        <f t="shared" si="48"/>
        <v>47.295000000000002</v>
      </c>
      <c r="E1051" s="51">
        <v>1051</v>
      </c>
      <c r="F1051">
        <v>7.0000000000000007E-2</v>
      </c>
      <c r="G1051" s="141">
        <f t="shared" si="49"/>
        <v>73.570000000000007</v>
      </c>
      <c r="I1051" s="51">
        <v>1051</v>
      </c>
      <c r="J1051">
        <v>0.125</v>
      </c>
      <c r="K1051" s="141">
        <f t="shared" si="50"/>
        <v>131.375</v>
      </c>
      <c r="M1051" s="51">
        <v>1051</v>
      </c>
      <c r="N1051">
        <v>899</v>
      </c>
    </row>
    <row r="1052" spans="1:14">
      <c r="A1052" s="51">
        <v>1052</v>
      </c>
      <c r="B1052" s="51">
        <v>4.4999999999999998E-2</v>
      </c>
      <c r="C1052" s="141">
        <f t="shared" si="48"/>
        <v>47.339999999999996</v>
      </c>
      <c r="E1052" s="51">
        <v>1052</v>
      </c>
      <c r="F1052">
        <v>7.0000000000000007E-2</v>
      </c>
      <c r="G1052" s="141">
        <f t="shared" si="49"/>
        <v>73.64</v>
      </c>
      <c r="I1052" s="51">
        <v>1052</v>
      </c>
      <c r="J1052">
        <v>0.125</v>
      </c>
      <c r="K1052" s="141">
        <f t="shared" si="50"/>
        <v>131.5</v>
      </c>
      <c r="M1052" s="51">
        <v>1052</v>
      </c>
      <c r="N1052">
        <v>899</v>
      </c>
    </row>
    <row r="1053" spans="1:14">
      <c r="A1053" s="51">
        <v>1053</v>
      </c>
      <c r="B1053" s="51">
        <v>4.4999999999999998E-2</v>
      </c>
      <c r="C1053" s="141">
        <f t="shared" si="48"/>
        <v>47.384999999999998</v>
      </c>
      <c r="E1053" s="51">
        <v>1053</v>
      </c>
      <c r="F1053">
        <v>7.0000000000000007E-2</v>
      </c>
      <c r="G1053" s="141">
        <f t="shared" si="49"/>
        <v>73.710000000000008</v>
      </c>
      <c r="I1053" s="51">
        <v>1053</v>
      </c>
      <c r="J1053">
        <v>0.125</v>
      </c>
      <c r="K1053" s="141">
        <f t="shared" si="50"/>
        <v>131.625</v>
      </c>
      <c r="M1053" s="51">
        <v>1053</v>
      </c>
      <c r="N1053">
        <v>899</v>
      </c>
    </row>
    <row r="1054" spans="1:14">
      <c r="A1054" s="51">
        <v>1054</v>
      </c>
      <c r="B1054" s="51">
        <v>4.4999999999999998E-2</v>
      </c>
      <c r="C1054" s="141">
        <f t="shared" si="48"/>
        <v>47.43</v>
      </c>
      <c r="E1054" s="51">
        <v>1054</v>
      </c>
      <c r="F1054">
        <v>7.0000000000000007E-2</v>
      </c>
      <c r="G1054" s="141">
        <f t="shared" si="49"/>
        <v>73.78</v>
      </c>
      <c r="I1054" s="51">
        <v>1054</v>
      </c>
      <c r="J1054">
        <v>0.125</v>
      </c>
      <c r="K1054" s="141">
        <f t="shared" si="50"/>
        <v>131.75</v>
      </c>
      <c r="M1054" s="51">
        <v>1054</v>
      </c>
      <c r="N1054">
        <v>899</v>
      </c>
    </row>
    <row r="1055" spans="1:14">
      <c r="A1055" s="51">
        <v>1055</v>
      </c>
      <c r="B1055" s="51">
        <v>4.4999999999999998E-2</v>
      </c>
      <c r="C1055" s="141">
        <f t="shared" si="48"/>
        <v>47.475000000000001</v>
      </c>
      <c r="E1055" s="51">
        <v>1055</v>
      </c>
      <c r="F1055">
        <v>7.0000000000000007E-2</v>
      </c>
      <c r="G1055" s="141">
        <f t="shared" si="49"/>
        <v>73.850000000000009</v>
      </c>
      <c r="I1055" s="51">
        <v>1055</v>
      </c>
      <c r="J1055">
        <v>0.125</v>
      </c>
      <c r="K1055" s="141">
        <f t="shared" si="50"/>
        <v>131.875</v>
      </c>
      <c r="M1055" s="51">
        <v>1055</v>
      </c>
      <c r="N1055">
        <v>899</v>
      </c>
    </row>
    <row r="1056" spans="1:14">
      <c r="A1056" s="51">
        <v>1056</v>
      </c>
      <c r="B1056" s="51">
        <v>4.4999999999999998E-2</v>
      </c>
      <c r="C1056" s="141">
        <f t="shared" si="48"/>
        <v>47.519999999999996</v>
      </c>
      <c r="E1056" s="51">
        <v>1056</v>
      </c>
      <c r="F1056">
        <v>7.0000000000000007E-2</v>
      </c>
      <c r="G1056" s="141">
        <f t="shared" si="49"/>
        <v>73.92</v>
      </c>
      <c r="I1056" s="51">
        <v>1056</v>
      </c>
      <c r="J1056">
        <v>0.125</v>
      </c>
      <c r="K1056" s="141">
        <f t="shared" si="50"/>
        <v>132</v>
      </c>
      <c r="M1056" s="51">
        <v>1056</v>
      </c>
      <c r="N1056">
        <v>899</v>
      </c>
    </row>
    <row r="1057" spans="1:14">
      <c r="A1057" s="51">
        <v>1057</v>
      </c>
      <c r="B1057" s="51">
        <v>4.4999999999999998E-2</v>
      </c>
      <c r="C1057" s="141">
        <f t="shared" si="48"/>
        <v>47.564999999999998</v>
      </c>
      <c r="E1057" s="51">
        <v>1057</v>
      </c>
      <c r="F1057">
        <v>7.0000000000000007E-2</v>
      </c>
      <c r="G1057" s="141">
        <f t="shared" si="49"/>
        <v>73.990000000000009</v>
      </c>
      <c r="I1057" s="51">
        <v>1057</v>
      </c>
      <c r="J1057">
        <v>0.125</v>
      </c>
      <c r="K1057" s="141">
        <f t="shared" si="50"/>
        <v>132.125</v>
      </c>
      <c r="M1057" s="51">
        <v>1057</v>
      </c>
      <c r="N1057">
        <v>899</v>
      </c>
    </row>
    <row r="1058" spans="1:14">
      <c r="A1058" s="51">
        <v>1058</v>
      </c>
      <c r="B1058" s="51">
        <v>4.4999999999999998E-2</v>
      </c>
      <c r="C1058" s="141">
        <f t="shared" si="48"/>
        <v>47.61</v>
      </c>
      <c r="E1058" s="51">
        <v>1058</v>
      </c>
      <c r="F1058">
        <v>7.0000000000000007E-2</v>
      </c>
      <c r="G1058" s="141">
        <f t="shared" si="49"/>
        <v>74.06</v>
      </c>
      <c r="I1058" s="51">
        <v>1058</v>
      </c>
      <c r="J1058">
        <v>0.125</v>
      </c>
      <c r="K1058" s="141">
        <f t="shared" si="50"/>
        <v>132.25</v>
      </c>
      <c r="M1058" s="51">
        <v>1058</v>
      </c>
      <c r="N1058">
        <v>899</v>
      </c>
    </row>
    <row r="1059" spans="1:14">
      <c r="A1059" s="51">
        <v>1059</v>
      </c>
      <c r="B1059" s="51">
        <v>4.4999999999999998E-2</v>
      </c>
      <c r="C1059" s="141">
        <f t="shared" si="48"/>
        <v>47.655000000000001</v>
      </c>
      <c r="E1059" s="51">
        <v>1059</v>
      </c>
      <c r="F1059">
        <v>7.0000000000000007E-2</v>
      </c>
      <c r="G1059" s="141">
        <f t="shared" si="49"/>
        <v>74.13000000000001</v>
      </c>
      <c r="I1059" s="51">
        <v>1059</v>
      </c>
      <c r="J1059">
        <v>0.125</v>
      </c>
      <c r="K1059" s="141">
        <f t="shared" si="50"/>
        <v>132.375</v>
      </c>
      <c r="M1059" s="51">
        <v>1059</v>
      </c>
      <c r="N1059">
        <v>899</v>
      </c>
    </row>
    <row r="1060" spans="1:14">
      <c r="A1060" s="51">
        <v>1060</v>
      </c>
      <c r="B1060" s="51">
        <v>4.4999999999999998E-2</v>
      </c>
      <c r="C1060" s="141">
        <f t="shared" si="48"/>
        <v>47.699999999999996</v>
      </c>
      <c r="E1060" s="51">
        <v>1060</v>
      </c>
      <c r="F1060">
        <v>7.0000000000000007E-2</v>
      </c>
      <c r="G1060" s="141">
        <f t="shared" si="49"/>
        <v>74.2</v>
      </c>
      <c r="I1060" s="51">
        <v>1060</v>
      </c>
      <c r="J1060">
        <v>0.125</v>
      </c>
      <c r="K1060" s="141">
        <f t="shared" si="50"/>
        <v>132.5</v>
      </c>
      <c r="M1060" s="51">
        <v>1060</v>
      </c>
      <c r="N1060">
        <v>899</v>
      </c>
    </row>
    <row r="1061" spans="1:14">
      <c r="A1061" s="51">
        <v>1061</v>
      </c>
      <c r="B1061" s="51">
        <v>4.4999999999999998E-2</v>
      </c>
      <c r="C1061" s="141">
        <f t="shared" si="48"/>
        <v>47.744999999999997</v>
      </c>
      <c r="E1061" s="51">
        <v>1061</v>
      </c>
      <c r="F1061">
        <v>7.0000000000000007E-2</v>
      </c>
      <c r="G1061" s="141">
        <f t="shared" si="49"/>
        <v>74.27000000000001</v>
      </c>
      <c r="I1061" s="51">
        <v>1061</v>
      </c>
      <c r="J1061">
        <v>0.125</v>
      </c>
      <c r="K1061" s="141">
        <f t="shared" si="50"/>
        <v>132.625</v>
      </c>
      <c r="M1061" s="51">
        <v>1061</v>
      </c>
      <c r="N1061">
        <v>899</v>
      </c>
    </row>
    <row r="1062" spans="1:14">
      <c r="A1062" s="51">
        <v>1062</v>
      </c>
      <c r="B1062" s="51">
        <v>4.4999999999999998E-2</v>
      </c>
      <c r="C1062" s="141">
        <f t="shared" si="48"/>
        <v>47.79</v>
      </c>
      <c r="E1062" s="51">
        <v>1062</v>
      </c>
      <c r="F1062">
        <v>7.0000000000000007E-2</v>
      </c>
      <c r="G1062" s="141">
        <f t="shared" si="49"/>
        <v>74.34</v>
      </c>
      <c r="I1062" s="51">
        <v>1062</v>
      </c>
      <c r="J1062">
        <v>0.125</v>
      </c>
      <c r="K1062" s="141">
        <f t="shared" si="50"/>
        <v>132.75</v>
      </c>
      <c r="M1062" s="51">
        <v>1062</v>
      </c>
      <c r="N1062">
        <v>899</v>
      </c>
    </row>
    <row r="1063" spans="1:14">
      <c r="A1063" s="51">
        <v>1063</v>
      </c>
      <c r="B1063" s="51">
        <v>4.4999999999999998E-2</v>
      </c>
      <c r="C1063" s="141">
        <f t="shared" si="48"/>
        <v>47.835000000000001</v>
      </c>
      <c r="E1063" s="51">
        <v>1063</v>
      </c>
      <c r="F1063">
        <v>7.0000000000000007E-2</v>
      </c>
      <c r="G1063" s="141">
        <f t="shared" si="49"/>
        <v>74.410000000000011</v>
      </c>
      <c r="I1063" s="51">
        <v>1063</v>
      </c>
      <c r="J1063">
        <v>0.125</v>
      </c>
      <c r="K1063" s="141">
        <f t="shared" si="50"/>
        <v>132.875</v>
      </c>
      <c r="M1063" s="51">
        <v>1063</v>
      </c>
      <c r="N1063">
        <v>899</v>
      </c>
    </row>
    <row r="1064" spans="1:14">
      <c r="A1064" s="51">
        <v>1064</v>
      </c>
      <c r="B1064" s="51">
        <v>4.4999999999999998E-2</v>
      </c>
      <c r="C1064" s="141">
        <f t="shared" si="48"/>
        <v>47.879999999999995</v>
      </c>
      <c r="E1064" s="51">
        <v>1064</v>
      </c>
      <c r="F1064">
        <v>7.0000000000000007E-2</v>
      </c>
      <c r="G1064" s="141">
        <f t="shared" si="49"/>
        <v>74.48</v>
      </c>
      <c r="I1064" s="51">
        <v>1064</v>
      </c>
      <c r="J1064">
        <v>0.125</v>
      </c>
      <c r="K1064" s="141">
        <f t="shared" si="50"/>
        <v>133</v>
      </c>
      <c r="M1064" s="51">
        <v>1064</v>
      </c>
      <c r="N1064">
        <v>899</v>
      </c>
    </row>
    <row r="1065" spans="1:14">
      <c r="A1065" s="51">
        <v>1065</v>
      </c>
      <c r="B1065" s="51">
        <v>4.4999999999999998E-2</v>
      </c>
      <c r="C1065" s="141">
        <f t="shared" si="48"/>
        <v>47.924999999999997</v>
      </c>
      <c r="E1065" s="51">
        <v>1065</v>
      </c>
      <c r="F1065">
        <v>7.0000000000000007E-2</v>
      </c>
      <c r="G1065" s="141">
        <f t="shared" si="49"/>
        <v>74.550000000000011</v>
      </c>
      <c r="I1065" s="51">
        <v>1065</v>
      </c>
      <c r="J1065">
        <v>0.125</v>
      </c>
      <c r="K1065" s="141">
        <f t="shared" si="50"/>
        <v>133.125</v>
      </c>
      <c r="M1065" s="51">
        <v>1065</v>
      </c>
      <c r="N1065">
        <v>899</v>
      </c>
    </row>
    <row r="1066" spans="1:14">
      <c r="A1066" s="51">
        <v>1066</v>
      </c>
      <c r="B1066" s="51">
        <v>4.4999999999999998E-2</v>
      </c>
      <c r="C1066" s="141">
        <f t="shared" si="48"/>
        <v>47.97</v>
      </c>
      <c r="E1066" s="51">
        <v>1066</v>
      </c>
      <c r="F1066">
        <v>7.0000000000000007E-2</v>
      </c>
      <c r="G1066" s="141">
        <f t="shared" si="49"/>
        <v>74.62</v>
      </c>
      <c r="I1066" s="51">
        <v>1066</v>
      </c>
      <c r="J1066">
        <v>0.125</v>
      </c>
      <c r="K1066" s="141">
        <f t="shared" si="50"/>
        <v>133.25</v>
      </c>
      <c r="M1066" s="51">
        <v>1066</v>
      </c>
      <c r="N1066">
        <v>899</v>
      </c>
    </row>
    <row r="1067" spans="1:14">
      <c r="A1067" s="51">
        <v>1067</v>
      </c>
      <c r="B1067" s="51">
        <v>4.4999999999999998E-2</v>
      </c>
      <c r="C1067" s="141">
        <f t="shared" si="48"/>
        <v>48.015000000000001</v>
      </c>
      <c r="E1067" s="51">
        <v>1067</v>
      </c>
      <c r="F1067">
        <v>7.0000000000000007E-2</v>
      </c>
      <c r="G1067" s="141">
        <f t="shared" si="49"/>
        <v>74.690000000000012</v>
      </c>
      <c r="I1067" s="51">
        <v>1067</v>
      </c>
      <c r="J1067">
        <v>0.125</v>
      </c>
      <c r="K1067" s="141">
        <f t="shared" si="50"/>
        <v>133.375</v>
      </c>
      <c r="M1067" s="51">
        <v>1067</v>
      </c>
      <c r="N1067">
        <v>899</v>
      </c>
    </row>
    <row r="1068" spans="1:14">
      <c r="A1068" s="51">
        <v>1068</v>
      </c>
      <c r="B1068" s="51">
        <v>4.4999999999999998E-2</v>
      </c>
      <c r="C1068" s="141">
        <f t="shared" si="48"/>
        <v>48.059999999999995</v>
      </c>
      <c r="E1068" s="51">
        <v>1068</v>
      </c>
      <c r="F1068">
        <v>7.0000000000000007E-2</v>
      </c>
      <c r="G1068" s="141">
        <f t="shared" si="49"/>
        <v>74.760000000000005</v>
      </c>
      <c r="I1068" s="51">
        <v>1068</v>
      </c>
      <c r="J1068">
        <v>0.125</v>
      </c>
      <c r="K1068" s="141">
        <f t="shared" si="50"/>
        <v>133.5</v>
      </c>
      <c r="M1068" s="51">
        <v>1068</v>
      </c>
      <c r="N1068">
        <v>899</v>
      </c>
    </row>
    <row r="1069" spans="1:14">
      <c r="A1069" s="51">
        <v>1069</v>
      </c>
      <c r="B1069" s="51">
        <v>4.4999999999999998E-2</v>
      </c>
      <c r="C1069" s="141">
        <f t="shared" si="48"/>
        <v>48.104999999999997</v>
      </c>
      <c r="E1069" s="51">
        <v>1069</v>
      </c>
      <c r="F1069">
        <v>7.0000000000000007E-2</v>
      </c>
      <c r="G1069" s="141">
        <f t="shared" si="49"/>
        <v>74.830000000000013</v>
      </c>
      <c r="I1069" s="51">
        <v>1069</v>
      </c>
      <c r="J1069">
        <v>0.125</v>
      </c>
      <c r="K1069" s="141">
        <f t="shared" si="50"/>
        <v>133.625</v>
      </c>
      <c r="M1069" s="51">
        <v>1069</v>
      </c>
      <c r="N1069">
        <v>899</v>
      </c>
    </row>
    <row r="1070" spans="1:14">
      <c r="A1070" s="51">
        <v>1070</v>
      </c>
      <c r="B1070" s="51">
        <v>4.4999999999999998E-2</v>
      </c>
      <c r="C1070" s="141">
        <f t="shared" si="48"/>
        <v>48.15</v>
      </c>
      <c r="E1070" s="51">
        <v>1070</v>
      </c>
      <c r="F1070">
        <v>7.0000000000000007E-2</v>
      </c>
      <c r="G1070" s="141">
        <f t="shared" si="49"/>
        <v>74.900000000000006</v>
      </c>
      <c r="I1070" s="51">
        <v>1070</v>
      </c>
      <c r="J1070">
        <v>0.125</v>
      </c>
      <c r="K1070" s="141">
        <f t="shared" si="50"/>
        <v>133.75</v>
      </c>
      <c r="M1070" s="51">
        <v>1070</v>
      </c>
      <c r="N1070">
        <v>899</v>
      </c>
    </row>
    <row r="1071" spans="1:14">
      <c r="A1071" s="51">
        <v>1071</v>
      </c>
      <c r="B1071" s="51">
        <v>4.4999999999999998E-2</v>
      </c>
      <c r="C1071" s="141">
        <f t="shared" si="48"/>
        <v>48.195</v>
      </c>
      <c r="E1071" s="51">
        <v>1071</v>
      </c>
      <c r="F1071">
        <v>7.0000000000000007E-2</v>
      </c>
      <c r="G1071" s="141">
        <f t="shared" si="49"/>
        <v>74.970000000000013</v>
      </c>
      <c r="I1071" s="51">
        <v>1071</v>
      </c>
      <c r="J1071">
        <v>0.125</v>
      </c>
      <c r="K1071" s="141">
        <f t="shared" si="50"/>
        <v>133.875</v>
      </c>
      <c r="M1071" s="51">
        <v>1071</v>
      </c>
      <c r="N1071">
        <v>899</v>
      </c>
    </row>
    <row r="1072" spans="1:14">
      <c r="A1072" s="51">
        <v>1072</v>
      </c>
      <c r="B1072" s="51">
        <v>4.4999999999999998E-2</v>
      </c>
      <c r="C1072" s="141">
        <f t="shared" si="48"/>
        <v>48.239999999999995</v>
      </c>
      <c r="E1072" s="51">
        <v>1072</v>
      </c>
      <c r="F1072">
        <v>7.0000000000000007E-2</v>
      </c>
      <c r="G1072" s="141">
        <f t="shared" si="49"/>
        <v>75.040000000000006</v>
      </c>
      <c r="I1072" s="51">
        <v>1072</v>
      </c>
      <c r="J1072">
        <v>0.125</v>
      </c>
      <c r="K1072" s="141">
        <f t="shared" si="50"/>
        <v>134</v>
      </c>
      <c r="M1072" s="51">
        <v>1072</v>
      </c>
      <c r="N1072">
        <v>899</v>
      </c>
    </row>
    <row r="1073" spans="1:14">
      <c r="A1073" s="51">
        <v>1073</v>
      </c>
      <c r="B1073" s="51">
        <v>4.4999999999999998E-2</v>
      </c>
      <c r="C1073" s="141">
        <f t="shared" si="48"/>
        <v>48.284999999999997</v>
      </c>
      <c r="E1073" s="51">
        <v>1073</v>
      </c>
      <c r="F1073">
        <v>7.0000000000000007E-2</v>
      </c>
      <c r="G1073" s="141">
        <f t="shared" si="49"/>
        <v>75.110000000000014</v>
      </c>
      <c r="I1073" s="51">
        <v>1073</v>
      </c>
      <c r="J1073">
        <v>0.125</v>
      </c>
      <c r="K1073" s="141">
        <f t="shared" si="50"/>
        <v>134.125</v>
      </c>
      <c r="M1073" s="51">
        <v>1073</v>
      </c>
      <c r="N1073">
        <v>899</v>
      </c>
    </row>
    <row r="1074" spans="1:14">
      <c r="A1074" s="51">
        <v>1074</v>
      </c>
      <c r="B1074" s="51">
        <v>4.4999999999999998E-2</v>
      </c>
      <c r="C1074" s="141">
        <f t="shared" si="48"/>
        <v>48.33</v>
      </c>
      <c r="E1074" s="51">
        <v>1074</v>
      </c>
      <c r="F1074">
        <v>7.0000000000000007E-2</v>
      </c>
      <c r="G1074" s="141">
        <f t="shared" si="49"/>
        <v>75.180000000000007</v>
      </c>
      <c r="I1074" s="51">
        <v>1074</v>
      </c>
      <c r="J1074">
        <v>0.125</v>
      </c>
      <c r="K1074" s="141">
        <f t="shared" si="50"/>
        <v>134.25</v>
      </c>
      <c r="M1074" s="51">
        <v>1074</v>
      </c>
      <c r="N1074">
        <v>899</v>
      </c>
    </row>
    <row r="1075" spans="1:14">
      <c r="A1075" s="51">
        <v>1075</v>
      </c>
      <c r="B1075" s="51">
        <v>4.4999999999999998E-2</v>
      </c>
      <c r="C1075" s="141">
        <f t="shared" si="48"/>
        <v>48.375</v>
      </c>
      <c r="E1075" s="51">
        <v>1075</v>
      </c>
      <c r="F1075">
        <v>7.0000000000000007E-2</v>
      </c>
      <c r="G1075" s="141">
        <f t="shared" si="49"/>
        <v>75.250000000000014</v>
      </c>
      <c r="I1075" s="51">
        <v>1075</v>
      </c>
      <c r="J1075">
        <v>0.125</v>
      </c>
      <c r="K1075" s="141">
        <f t="shared" si="50"/>
        <v>134.375</v>
      </c>
      <c r="M1075" s="51">
        <v>1075</v>
      </c>
      <c r="N1075">
        <v>899</v>
      </c>
    </row>
    <row r="1076" spans="1:14">
      <c r="A1076" s="51">
        <v>1076</v>
      </c>
      <c r="B1076" s="51">
        <v>4.4999999999999998E-2</v>
      </c>
      <c r="C1076" s="141">
        <f t="shared" si="48"/>
        <v>48.42</v>
      </c>
      <c r="E1076" s="51">
        <v>1076</v>
      </c>
      <c r="F1076">
        <v>7.0000000000000007E-2</v>
      </c>
      <c r="G1076" s="141">
        <f t="shared" si="49"/>
        <v>75.320000000000007</v>
      </c>
      <c r="I1076" s="51">
        <v>1076</v>
      </c>
      <c r="J1076">
        <v>0.125</v>
      </c>
      <c r="K1076" s="141">
        <f t="shared" si="50"/>
        <v>134.5</v>
      </c>
      <c r="M1076" s="51">
        <v>1076</v>
      </c>
      <c r="N1076">
        <v>899</v>
      </c>
    </row>
    <row r="1077" spans="1:14">
      <c r="A1077" s="51">
        <v>1077</v>
      </c>
      <c r="B1077" s="51">
        <v>4.4999999999999998E-2</v>
      </c>
      <c r="C1077" s="141">
        <f t="shared" si="48"/>
        <v>48.464999999999996</v>
      </c>
      <c r="E1077" s="51">
        <v>1077</v>
      </c>
      <c r="F1077">
        <v>7.0000000000000007E-2</v>
      </c>
      <c r="G1077" s="141">
        <f t="shared" si="49"/>
        <v>75.39</v>
      </c>
      <c r="I1077" s="51">
        <v>1077</v>
      </c>
      <c r="J1077">
        <v>0.125</v>
      </c>
      <c r="K1077" s="141">
        <f t="shared" si="50"/>
        <v>134.625</v>
      </c>
      <c r="M1077" s="51">
        <v>1077</v>
      </c>
      <c r="N1077">
        <v>899</v>
      </c>
    </row>
    <row r="1078" spans="1:14">
      <c r="A1078" s="51">
        <v>1078</v>
      </c>
      <c r="B1078" s="51">
        <v>4.4999999999999998E-2</v>
      </c>
      <c r="C1078" s="141">
        <f t="shared" si="48"/>
        <v>48.51</v>
      </c>
      <c r="E1078" s="51">
        <v>1078</v>
      </c>
      <c r="F1078">
        <v>7.0000000000000007E-2</v>
      </c>
      <c r="G1078" s="141">
        <f t="shared" si="49"/>
        <v>75.460000000000008</v>
      </c>
      <c r="I1078" s="51">
        <v>1078</v>
      </c>
      <c r="J1078">
        <v>0.125</v>
      </c>
      <c r="K1078" s="141">
        <f t="shared" si="50"/>
        <v>134.75</v>
      </c>
      <c r="M1078" s="51">
        <v>1078</v>
      </c>
      <c r="N1078">
        <v>899</v>
      </c>
    </row>
    <row r="1079" spans="1:14">
      <c r="A1079" s="51">
        <v>1079</v>
      </c>
      <c r="B1079" s="51">
        <v>4.4999999999999998E-2</v>
      </c>
      <c r="C1079" s="141">
        <f t="shared" si="48"/>
        <v>48.555</v>
      </c>
      <c r="E1079" s="51">
        <v>1079</v>
      </c>
      <c r="F1079">
        <v>7.0000000000000007E-2</v>
      </c>
      <c r="G1079" s="141">
        <f t="shared" si="49"/>
        <v>75.53</v>
      </c>
      <c r="I1079" s="51">
        <v>1079</v>
      </c>
      <c r="J1079">
        <v>0.125</v>
      </c>
      <c r="K1079" s="141">
        <f t="shared" si="50"/>
        <v>134.875</v>
      </c>
      <c r="M1079" s="51">
        <v>1079</v>
      </c>
      <c r="N1079">
        <v>899</v>
      </c>
    </row>
    <row r="1080" spans="1:14">
      <c r="A1080" s="51">
        <v>1080</v>
      </c>
      <c r="B1080" s="51">
        <v>4.4999999999999998E-2</v>
      </c>
      <c r="C1080" s="141">
        <f t="shared" si="48"/>
        <v>48.6</v>
      </c>
      <c r="E1080" s="51">
        <v>1080</v>
      </c>
      <c r="F1080">
        <v>7.0000000000000007E-2</v>
      </c>
      <c r="G1080" s="141">
        <f t="shared" si="49"/>
        <v>75.600000000000009</v>
      </c>
      <c r="I1080" s="51">
        <v>1080</v>
      </c>
      <c r="J1080">
        <v>0.125</v>
      </c>
      <c r="K1080" s="141">
        <f t="shared" si="50"/>
        <v>135</v>
      </c>
      <c r="M1080" s="51">
        <v>1080</v>
      </c>
      <c r="N1080">
        <v>899</v>
      </c>
    </row>
    <row r="1081" spans="1:14">
      <c r="A1081" s="51">
        <v>1081</v>
      </c>
      <c r="B1081" s="51">
        <v>4.4999999999999998E-2</v>
      </c>
      <c r="C1081" s="141">
        <f t="shared" si="48"/>
        <v>48.644999999999996</v>
      </c>
      <c r="E1081" s="51">
        <v>1081</v>
      </c>
      <c r="F1081">
        <v>7.0000000000000007E-2</v>
      </c>
      <c r="G1081" s="141">
        <f t="shared" si="49"/>
        <v>75.67</v>
      </c>
      <c r="I1081" s="51">
        <v>1081</v>
      </c>
      <c r="J1081">
        <v>0.125</v>
      </c>
      <c r="K1081" s="141">
        <f t="shared" si="50"/>
        <v>135.125</v>
      </c>
      <c r="M1081" s="51">
        <v>1081</v>
      </c>
      <c r="N1081">
        <v>899</v>
      </c>
    </row>
    <row r="1082" spans="1:14">
      <c r="A1082" s="51">
        <v>1082</v>
      </c>
      <c r="B1082" s="51">
        <v>4.4999999999999998E-2</v>
      </c>
      <c r="C1082" s="141">
        <f t="shared" si="48"/>
        <v>48.69</v>
      </c>
      <c r="E1082" s="51">
        <v>1082</v>
      </c>
      <c r="F1082">
        <v>7.0000000000000007E-2</v>
      </c>
      <c r="G1082" s="141">
        <f t="shared" si="49"/>
        <v>75.740000000000009</v>
      </c>
      <c r="I1082" s="51">
        <v>1082</v>
      </c>
      <c r="J1082">
        <v>0.125</v>
      </c>
      <c r="K1082" s="141">
        <f t="shared" si="50"/>
        <v>135.25</v>
      </c>
      <c r="M1082" s="51">
        <v>1082</v>
      </c>
      <c r="N1082">
        <v>899</v>
      </c>
    </row>
    <row r="1083" spans="1:14">
      <c r="A1083" s="51">
        <v>1083</v>
      </c>
      <c r="B1083" s="51">
        <v>4.4999999999999998E-2</v>
      </c>
      <c r="C1083" s="141">
        <f t="shared" si="48"/>
        <v>48.734999999999999</v>
      </c>
      <c r="E1083" s="51">
        <v>1083</v>
      </c>
      <c r="F1083">
        <v>7.0000000000000007E-2</v>
      </c>
      <c r="G1083" s="141">
        <f t="shared" si="49"/>
        <v>75.81</v>
      </c>
      <c r="I1083" s="51">
        <v>1083</v>
      </c>
      <c r="J1083">
        <v>0.125</v>
      </c>
      <c r="K1083" s="141">
        <f t="shared" si="50"/>
        <v>135.375</v>
      </c>
      <c r="M1083" s="51">
        <v>1083</v>
      </c>
      <c r="N1083">
        <v>899</v>
      </c>
    </row>
    <row r="1084" spans="1:14">
      <c r="A1084" s="51">
        <v>1084</v>
      </c>
      <c r="B1084" s="51">
        <v>4.4999999999999998E-2</v>
      </c>
      <c r="C1084" s="141">
        <f t="shared" si="48"/>
        <v>48.78</v>
      </c>
      <c r="E1084" s="51">
        <v>1084</v>
      </c>
      <c r="F1084">
        <v>7.0000000000000007E-2</v>
      </c>
      <c r="G1084" s="141">
        <f t="shared" si="49"/>
        <v>75.88000000000001</v>
      </c>
      <c r="I1084" s="51">
        <v>1084</v>
      </c>
      <c r="J1084">
        <v>0.125</v>
      </c>
      <c r="K1084" s="141">
        <f t="shared" si="50"/>
        <v>135.5</v>
      </c>
      <c r="M1084" s="51">
        <v>1084</v>
      </c>
      <c r="N1084">
        <v>899</v>
      </c>
    </row>
    <row r="1085" spans="1:14">
      <c r="A1085" s="51">
        <v>1085</v>
      </c>
      <c r="B1085" s="51">
        <v>4.4999999999999998E-2</v>
      </c>
      <c r="C1085" s="141">
        <f t="shared" si="48"/>
        <v>48.824999999999996</v>
      </c>
      <c r="E1085" s="51">
        <v>1085</v>
      </c>
      <c r="F1085">
        <v>7.0000000000000007E-2</v>
      </c>
      <c r="G1085" s="141">
        <f t="shared" si="49"/>
        <v>75.95</v>
      </c>
      <c r="I1085" s="51">
        <v>1085</v>
      </c>
      <c r="J1085">
        <v>0.125</v>
      </c>
      <c r="K1085" s="141">
        <f t="shared" si="50"/>
        <v>135.625</v>
      </c>
      <c r="M1085" s="51">
        <v>1085</v>
      </c>
      <c r="N1085">
        <v>899</v>
      </c>
    </row>
    <row r="1086" spans="1:14">
      <c r="A1086" s="51">
        <v>1086</v>
      </c>
      <c r="B1086" s="51">
        <v>4.4999999999999998E-2</v>
      </c>
      <c r="C1086" s="141">
        <f t="shared" si="48"/>
        <v>48.87</v>
      </c>
      <c r="E1086" s="51">
        <v>1086</v>
      </c>
      <c r="F1086">
        <v>7.0000000000000007E-2</v>
      </c>
      <c r="G1086" s="141">
        <f t="shared" si="49"/>
        <v>76.02000000000001</v>
      </c>
      <c r="I1086" s="51">
        <v>1086</v>
      </c>
      <c r="J1086">
        <v>0.125</v>
      </c>
      <c r="K1086" s="141">
        <f t="shared" si="50"/>
        <v>135.75</v>
      </c>
      <c r="M1086" s="51">
        <v>1086</v>
      </c>
      <c r="N1086">
        <v>899</v>
      </c>
    </row>
    <row r="1087" spans="1:14">
      <c r="A1087" s="51">
        <v>1087</v>
      </c>
      <c r="B1087" s="51">
        <v>4.4999999999999998E-2</v>
      </c>
      <c r="C1087" s="141">
        <f t="shared" si="48"/>
        <v>48.914999999999999</v>
      </c>
      <c r="E1087" s="51">
        <v>1087</v>
      </c>
      <c r="F1087">
        <v>7.0000000000000007E-2</v>
      </c>
      <c r="G1087" s="141">
        <f t="shared" si="49"/>
        <v>76.09</v>
      </c>
      <c r="I1087" s="51">
        <v>1087</v>
      </c>
      <c r="J1087">
        <v>0.125</v>
      </c>
      <c r="K1087" s="141">
        <f t="shared" si="50"/>
        <v>135.875</v>
      </c>
      <c r="M1087" s="51">
        <v>1087</v>
      </c>
      <c r="N1087">
        <v>899</v>
      </c>
    </row>
    <row r="1088" spans="1:14">
      <c r="A1088" s="51">
        <v>1088</v>
      </c>
      <c r="B1088" s="51">
        <v>4.4999999999999998E-2</v>
      </c>
      <c r="C1088" s="141">
        <f t="shared" si="48"/>
        <v>48.96</v>
      </c>
      <c r="E1088" s="51">
        <v>1088</v>
      </c>
      <c r="F1088">
        <v>7.0000000000000007E-2</v>
      </c>
      <c r="G1088" s="141">
        <f t="shared" si="49"/>
        <v>76.160000000000011</v>
      </c>
      <c r="I1088" s="51">
        <v>1088</v>
      </c>
      <c r="J1088">
        <v>0.125</v>
      </c>
      <c r="K1088" s="141">
        <f t="shared" si="50"/>
        <v>136</v>
      </c>
      <c r="M1088" s="51">
        <v>1088</v>
      </c>
      <c r="N1088">
        <v>899</v>
      </c>
    </row>
    <row r="1089" spans="1:14">
      <c r="A1089" s="51">
        <v>1089</v>
      </c>
      <c r="B1089" s="51">
        <v>4.4999999999999998E-2</v>
      </c>
      <c r="C1089" s="141">
        <f t="shared" si="48"/>
        <v>49.004999999999995</v>
      </c>
      <c r="E1089" s="51">
        <v>1089</v>
      </c>
      <c r="F1089">
        <v>7.0000000000000007E-2</v>
      </c>
      <c r="G1089" s="141">
        <f t="shared" si="49"/>
        <v>76.23</v>
      </c>
      <c r="I1089" s="51">
        <v>1089</v>
      </c>
      <c r="J1089">
        <v>0.125</v>
      </c>
      <c r="K1089" s="141">
        <f t="shared" si="50"/>
        <v>136.125</v>
      </c>
      <c r="M1089" s="51">
        <v>1089</v>
      </c>
      <c r="N1089">
        <v>899</v>
      </c>
    </row>
    <row r="1090" spans="1:14">
      <c r="A1090" s="51">
        <v>1090</v>
      </c>
      <c r="B1090" s="51">
        <v>4.4999999999999998E-2</v>
      </c>
      <c r="C1090" s="141">
        <f t="shared" ref="C1090:C1153" si="51">MAX(A1090*B1090, 8.99)</f>
        <v>49.05</v>
      </c>
      <c r="E1090" s="51">
        <v>1090</v>
      </c>
      <c r="F1090">
        <v>7.0000000000000007E-2</v>
      </c>
      <c r="G1090" s="141">
        <f t="shared" ref="G1090:G1153" si="52">MAX(E1090*F1090, 9.99)</f>
        <v>76.300000000000011</v>
      </c>
      <c r="I1090" s="51">
        <v>1090</v>
      </c>
      <c r="J1090">
        <v>0.125</v>
      </c>
      <c r="K1090" s="141">
        <f t="shared" ref="K1090:K1153" si="53">MAX(I1090*J1090, 19.99)</f>
        <v>136.25</v>
      </c>
      <c r="M1090" s="51">
        <v>1090</v>
      </c>
      <c r="N1090">
        <v>899</v>
      </c>
    </row>
    <row r="1091" spans="1:14">
      <c r="A1091" s="51">
        <v>1091</v>
      </c>
      <c r="B1091" s="51">
        <v>4.4999999999999998E-2</v>
      </c>
      <c r="C1091" s="141">
        <f t="shared" si="51"/>
        <v>49.094999999999999</v>
      </c>
      <c r="E1091" s="51">
        <v>1091</v>
      </c>
      <c r="F1091">
        <v>7.0000000000000007E-2</v>
      </c>
      <c r="G1091" s="141">
        <f t="shared" si="52"/>
        <v>76.37</v>
      </c>
      <c r="I1091" s="51">
        <v>1091</v>
      </c>
      <c r="J1091">
        <v>0.125</v>
      </c>
      <c r="K1091" s="141">
        <f t="shared" si="53"/>
        <v>136.375</v>
      </c>
      <c r="M1091" s="51">
        <v>1091</v>
      </c>
      <c r="N1091">
        <v>899</v>
      </c>
    </row>
    <row r="1092" spans="1:14">
      <c r="A1092" s="51">
        <v>1092</v>
      </c>
      <c r="B1092" s="51">
        <v>4.4999999999999998E-2</v>
      </c>
      <c r="C1092" s="141">
        <f t="shared" si="51"/>
        <v>49.14</v>
      </c>
      <c r="E1092" s="51">
        <v>1092</v>
      </c>
      <c r="F1092">
        <v>7.0000000000000007E-2</v>
      </c>
      <c r="G1092" s="141">
        <f t="shared" si="52"/>
        <v>76.440000000000012</v>
      </c>
      <c r="I1092" s="51">
        <v>1092</v>
      </c>
      <c r="J1092">
        <v>0.125</v>
      </c>
      <c r="K1092" s="141">
        <f t="shared" si="53"/>
        <v>136.5</v>
      </c>
      <c r="M1092" s="51">
        <v>1092</v>
      </c>
      <c r="N1092">
        <v>899</v>
      </c>
    </row>
    <row r="1093" spans="1:14">
      <c r="A1093" s="51">
        <v>1093</v>
      </c>
      <c r="B1093" s="51">
        <v>4.4999999999999998E-2</v>
      </c>
      <c r="C1093" s="141">
        <f t="shared" si="51"/>
        <v>49.184999999999995</v>
      </c>
      <c r="E1093" s="51">
        <v>1093</v>
      </c>
      <c r="F1093">
        <v>7.0000000000000007E-2</v>
      </c>
      <c r="G1093" s="141">
        <f t="shared" si="52"/>
        <v>76.510000000000005</v>
      </c>
      <c r="I1093" s="51">
        <v>1093</v>
      </c>
      <c r="J1093">
        <v>0.125</v>
      </c>
      <c r="K1093" s="141">
        <f t="shared" si="53"/>
        <v>136.625</v>
      </c>
      <c r="M1093" s="51">
        <v>1093</v>
      </c>
      <c r="N1093">
        <v>899</v>
      </c>
    </row>
    <row r="1094" spans="1:14">
      <c r="A1094" s="51">
        <v>1094</v>
      </c>
      <c r="B1094" s="51">
        <v>4.4999999999999998E-2</v>
      </c>
      <c r="C1094" s="141">
        <f t="shared" si="51"/>
        <v>49.23</v>
      </c>
      <c r="E1094" s="51">
        <v>1094</v>
      </c>
      <c r="F1094">
        <v>7.0000000000000007E-2</v>
      </c>
      <c r="G1094" s="141">
        <f t="shared" si="52"/>
        <v>76.580000000000013</v>
      </c>
      <c r="I1094" s="51">
        <v>1094</v>
      </c>
      <c r="J1094">
        <v>0.125</v>
      </c>
      <c r="K1094" s="141">
        <f t="shared" si="53"/>
        <v>136.75</v>
      </c>
      <c r="M1094" s="51">
        <v>1094</v>
      </c>
      <c r="N1094">
        <v>899</v>
      </c>
    </row>
    <row r="1095" spans="1:14">
      <c r="A1095" s="51">
        <v>1095</v>
      </c>
      <c r="B1095" s="51">
        <v>4.4999999999999998E-2</v>
      </c>
      <c r="C1095" s="141">
        <f t="shared" si="51"/>
        <v>49.274999999999999</v>
      </c>
      <c r="E1095" s="51">
        <v>1095</v>
      </c>
      <c r="F1095">
        <v>7.0000000000000007E-2</v>
      </c>
      <c r="G1095" s="141">
        <f t="shared" si="52"/>
        <v>76.650000000000006</v>
      </c>
      <c r="I1095" s="51">
        <v>1095</v>
      </c>
      <c r="J1095">
        <v>0.125</v>
      </c>
      <c r="K1095" s="141">
        <f t="shared" si="53"/>
        <v>136.875</v>
      </c>
      <c r="M1095" s="51">
        <v>1095</v>
      </c>
      <c r="N1095">
        <v>899</v>
      </c>
    </row>
    <row r="1096" spans="1:14">
      <c r="A1096" s="51">
        <v>1096</v>
      </c>
      <c r="B1096" s="51">
        <v>4.4999999999999998E-2</v>
      </c>
      <c r="C1096" s="141">
        <f t="shared" si="51"/>
        <v>49.32</v>
      </c>
      <c r="E1096" s="51">
        <v>1096</v>
      </c>
      <c r="F1096">
        <v>7.0000000000000007E-2</v>
      </c>
      <c r="G1096" s="141">
        <f t="shared" si="52"/>
        <v>76.720000000000013</v>
      </c>
      <c r="I1096" s="51">
        <v>1096</v>
      </c>
      <c r="J1096">
        <v>0.125</v>
      </c>
      <c r="K1096" s="141">
        <f t="shared" si="53"/>
        <v>137</v>
      </c>
      <c r="M1096" s="51">
        <v>1096</v>
      </c>
      <c r="N1096">
        <v>899</v>
      </c>
    </row>
    <row r="1097" spans="1:14">
      <c r="A1097" s="51">
        <v>1097</v>
      </c>
      <c r="B1097" s="51">
        <v>4.4999999999999998E-2</v>
      </c>
      <c r="C1097" s="141">
        <f t="shared" si="51"/>
        <v>49.364999999999995</v>
      </c>
      <c r="E1097" s="51">
        <v>1097</v>
      </c>
      <c r="F1097">
        <v>7.0000000000000007E-2</v>
      </c>
      <c r="G1097" s="141">
        <f t="shared" si="52"/>
        <v>76.790000000000006</v>
      </c>
      <c r="I1097" s="51">
        <v>1097</v>
      </c>
      <c r="J1097">
        <v>0.125</v>
      </c>
      <c r="K1097" s="141">
        <f t="shared" si="53"/>
        <v>137.125</v>
      </c>
      <c r="M1097" s="51">
        <v>1097</v>
      </c>
      <c r="N1097">
        <v>899</v>
      </c>
    </row>
    <row r="1098" spans="1:14">
      <c r="A1098" s="51">
        <v>1098</v>
      </c>
      <c r="B1098" s="51">
        <v>4.4999999999999998E-2</v>
      </c>
      <c r="C1098" s="141">
        <f t="shared" si="51"/>
        <v>49.41</v>
      </c>
      <c r="E1098" s="51">
        <v>1098</v>
      </c>
      <c r="F1098">
        <v>7.0000000000000007E-2</v>
      </c>
      <c r="G1098" s="141">
        <f t="shared" si="52"/>
        <v>76.860000000000014</v>
      </c>
      <c r="I1098" s="51">
        <v>1098</v>
      </c>
      <c r="J1098">
        <v>0.125</v>
      </c>
      <c r="K1098" s="141">
        <f t="shared" si="53"/>
        <v>137.25</v>
      </c>
      <c r="M1098" s="51">
        <v>1098</v>
      </c>
      <c r="N1098">
        <v>899</v>
      </c>
    </row>
    <row r="1099" spans="1:14">
      <c r="A1099" s="51">
        <v>1099</v>
      </c>
      <c r="B1099" s="51">
        <v>4.4999999999999998E-2</v>
      </c>
      <c r="C1099" s="141">
        <f t="shared" si="51"/>
        <v>49.454999999999998</v>
      </c>
      <c r="E1099" s="51">
        <v>1099</v>
      </c>
      <c r="F1099">
        <v>7.0000000000000007E-2</v>
      </c>
      <c r="G1099" s="141">
        <f t="shared" si="52"/>
        <v>76.930000000000007</v>
      </c>
      <c r="I1099" s="51">
        <v>1099</v>
      </c>
      <c r="J1099">
        <v>0.125</v>
      </c>
      <c r="K1099" s="141">
        <f t="shared" si="53"/>
        <v>137.375</v>
      </c>
      <c r="M1099" s="51">
        <v>1099</v>
      </c>
      <c r="N1099">
        <v>899</v>
      </c>
    </row>
    <row r="1100" spans="1:14">
      <c r="A1100" s="51">
        <v>1100</v>
      </c>
      <c r="B1100" s="51">
        <v>4.4999999999999998E-2</v>
      </c>
      <c r="C1100" s="141">
        <f t="shared" si="51"/>
        <v>49.5</v>
      </c>
      <c r="E1100" s="51">
        <v>1100</v>
      </c>
      <c r="F1100">
        <v>7.0000000000000007E-2</v>
      </c>
      <c r="G1100" s="141">
        <f t="shared" si="52"/>
        <v>77.000000000000014</v>
      </c>
      <c r="I1100" s="51">
        <v>1100</v>
      </c>
      <c r="J1100">
        <v>0.125</v>
      </c>
      <c r="K1100" s="141">
        <f t="shared" si="53"/>
        <v>137.5</v>
      </c>
      <c r="M1100" s="51">
        <v>1100</v>
      </c>
      <c r="N1100">
        <v>899</v>
      </c>
    </row>
    <row r="1101" spans="1:14">
      <c r="A1101" s="51">
        <v>1101</v>
      </c>
      <c r="B1101" s="51">
        <v>4.4999999999999998E-2</v>
      </c>
      <c r="C1101" s="141">
        <f t="shared" si="51"/>
        <v>49.545000000000002</v>
      </c>
      <c r="E1101" s="51">
        <v>1101</v>
      </c>
      <c r="F1101">
        <v>7.0000000000000007E-2</v>
      </c>
      <c r="G1101" s="141">
        <f t="shared" si="52"/>
        <v>77.070000000000007</v>
      </c>
      <c r="I1101" s="51">
        <v>1101</v>
      </c>
      <c r="J1101">
        <v>0.125</v>
      </c>
      <c r="K1101" s="141">
        <f t="shared" si="53"/>
        <v>137.625</v>
      </c>
      <c r="M1101" s="51">
        <v>1101</v>
      </c>
      <c r="N1101">
        <v>899</v>
      </c>
    </row>
    <row r="1102" spans="1:14">
      <c r="A1102" s="51">
        <v>1102</v>
      </c>
      <c r="B1102" s="51">
        <v>4.4999999999999998E-2</v>
      </c>
      <c r="C1102" s="141">
        <f t="shared" si="51"/>
        <v>49.589999999999996</v>
      </c>
      <c r="E1102" s="51">
        <v>1102</v>
      </c>
      <c r="F1102">
        <v>7.0000000000000007E-2</v>
      </c>
      <c r="G1102" s="141">
        <f t="shared" si="52"/>
        <v>77.14</v>
      </c>
      <c r="I1102" s="51">
        <v>1102</v>
      </c>
      <c r="J1102">
        <v>0.125</v>
      </c>
      <c r="K1102" s="141">
        <f t="shared" si="53"/>
        <v>137.75</v>
      </c>
      <c r="M1102" s="51">
        <v>1102</v>
      </c>
      <c r="N1102">
        <v>899</v>
      </c>
    </row>
    <row r="1103" spans="1:14">
      <c r="A1103" s="51">
        <v>1103</v>
      </c>
      <c r="B1103" s="51">
        <v>4.4999999999999998E-2</v>
      </c>
      <c r="C1103" s="141">
        <f t="shared" si="51"/>
        <v>49.634999999999998</v>
      </c>
      <c r="E1103" s="51">
        <v>1103</v>
      </c>
      <c r="F1103">
        <v>7.0000000000000007E-2</v>
      </c>
      <c r="G1103" s="141">
        <f t="shared" si="52"/>
        <v>77.210000000000008</v>
      </c>
      <c r="I1103" s="51">
        <v>1103</v>
      </c>
      <c r="J1103">
        <v>0.125</v>
      </c>
      <c r="K1103" s="141">
        <f t="shared" si="53"/>
        <v>137.875</v>
      </c>
      <c r="M1103" s="51">
        <v>1103</v>
      </c>
      <c r="N1103">
        <v>899</v>
      </c>
    </row>
    <row r="1104" spans="1:14">
      <c r="A1104" s="51">
        <v>1104</v>
      </c>
      <c r="B1104" s="51">
        <v>4.4999999999999998E-2</v>
      </c>
      <c r="C1104" s="141">
        <f t="shared" si="51"/>
        <v>49.68</v>
      </c>
      <c r="E1104" s="51">
        <v>1104</v>
      </c>
      <c r="F1104">
        <v>7.0000000000000007E-2</v>
      </c>
      <c r="G1104" s="141">
        <f t="shared" si="52"/>
        <v>77.28</v>
      </c>
      <c r="I1104" s="51">
        <v>1104</v>
      </c>
      <c r="J1104">
        <v>0.125</v>
      </c>
      <c r="K1104" s="141">
        <f t="shared" si="53"/>
        <v>138</v>
      </c>
      <c r="M1104" s="51">
        <v>1104</v>
      </c>
      <c r="N1104">
        <v>899</v>
      </c>
    </row>
    <row r="1105" spans="1:14">
      <c r="A1105" s="51">
        <v>1105</v>
      </c>
      <c r="B1105" s="51">
        <v>4.4999999999999998E-2</v>
      </c>
      <c r="C1105" s="141">
        <f t="shared" si="51"/>
        <v>49.725000000000001</v>
      </c>
      <c r="E1105" s="51">
        <v>1105</v>
      </c>
      <c r="F1105">
        <v>7.0000000000000007E-2</v>
      </c>
      <c r="G1105" s="141">
        <f t="shared" si="52"/>
        <v>77.350000000000009</v>
      </c>
      <c r="I1105" s="51">
        <v>1105</v>
      </c>
      <c r="J1105">
        <v>0.125</v>
      </c>
      <c r="K1105" s="141">
        <f t="shared" si="53"/>
        <v>138.125</v>
      </c>
      <c r="M1105" s="51">
        <v>1105</v>
      </c>
      <c r="N1105">
        <v>899</v>
      </c>
    </row>
    <row r="1106" spans="1:14">
      <c r="A1106" s="51">
        <v>1106</v>
      </c>
      <c r="B1106" s="51">
        <v>4.4999999999999998E-2</v>
      </c>
      <c r="C1106" s="141">
        <f t="shared" si="51"/>
        <v>49.769999999999996</v>
      </c>
      <c r="E1106" s="51">
        <v>1106</v>
      </c>
      <c r="F1106">
        <v>7.0000000000000007E-2</v>
      </c>
      <c r="G1106" s="141">
        <f t="shared" si="52"/>
        <v>77.42</v>
      </c>
      <c r="I1106" s="51">
        <v>1106</v>
      </c>
      <c r="J1106">
        <v>0.125</v>
      </c>
      <c r="K1106" s="141">
        <f t="shared" si="53"/>
        <v>138.25</v>
      </c>
      <c r="M1106" s="51">
        <v>1106</v>
      </c>
      <c r="N1106">
        <v>899</v>
      </c>
    </row>
    <row r="1107" spans="1:14">
      <c r="A1107" s="51">
        <v>1107</v>
      </c>
      <c r="B1107" s="51">
        <v>4.4999999999999998E-2</v>
      </c>
      <c r="C1107" s="141">
        <f t="shared" si="51"/>
        <v>49.814999999999998</v>
      </c>
      <c r="E1107" s="51">
        <v>1107</v>
      </c>
      <c r="F1107">
        <v>7.0000000000000007E-2</v>
      </c>
      <c r="G1107" s="141">
        <f t="shared" si="52"/>
        <v>77.490000000000009</v>
      </c>
      <c r="I1107" s="51">
        <v>1107</v>
      </c>
      <c r="J1107">
        <v>0.125</v>
      </c>
      <c r="K1107" s="141">
        <f t="shared" si="53"/>
        <v>138.375</v>
      </c>
      <c r="M1107" s="51">
        <v>1107</v>
      </c>
      <c r="N1107">
        <v>899</v>
      </c>
    </row>
    <row r="1108" spans="1:14">
      <c r="A1108" s="51">
        <v>1108</v>
      </c>
      <c r="B1108" s="51">
        <v>4.4999999999999998E-2</v>
      </c>
      <c r="C1108" s="141">
        <f t="shared" si="51"/>
        <v>49.86</v>
      </c>
      <c r="E1108" s="51">
        <v>1108</v>
      </c>
      <c r="F1108">
        <v>7.0000000000000007E-2</v>
      </c>
      <c r="G1108" s="141">
        <f t="shared" si="52"/>
        <v>77.56</v>
      </c>
      <c r="I1108" s="51">
        <v>1108</v>
      </c>
      <c r="J1108">
        <v>0.125</v>
      </c>
      <c r="K1108" s="141">
        <f t="shared" si="53"/>
        <v>138.5</v>
      </c>
      <c r="M1108" s="51">
        <v>1108</v>
      </c>
      <c r="N1108">
        <v>899</v>
      </c>
    </row>
    <row r="1109" spans="1:14">
      <c r="A1109" s="51">
        <v>1109</v>
      </c>
      <c r="B1109" s="51">
        <v>4.4999999999999998E-2</v>
      </c>
      <c r="C1109" s="141">
        <f t="shared" si="51"/>
        <v>49.905000000000001</v>
      </c>
      <c r="E1109" s="51">
        <v>1109</v>
      </c>
      <c r="F1109">
        <v>7.0000000000000007E-2</v>
      </c>
      <c r="G1109" s="141">
        <f t="shared" si="52"/>
        <v>77.63000000000001</v>
      </c>
      <c r="I1109" s="51">
        <v>1109</v>
      </c>
      <c r="J1109">
        <v>0.125</v>
      </c>
      <c r="K1109" s="141">
        <f t="shared" si="53"/>
        <v>138.625</v>
      </c>
      <c r="M1109" s="51">
        <v>1109</v>
      </c>
      <c r="N1109">
        <v>899</v>
      </c>
    </row>
    <row r="1110" spans="1:14">
      <c r="A1110" s="51">
        <v>1110</v>
      </c>
      <c r="B1110" s="51">
        <v>4.4999999999999998E-2</v>
      </c>
      <c r="C1110" s="141">
        <f t="shared" si="51"/>
        <v>49.949999999999996</v>
      </c>
      <c r="E1110" s="51">
        <v>1110</v>
      </c>
      <c r="F1110">
        <v>7.0000000000000007E-2</v>
      </c>
      <c r="G1110" s="141">
        <f t="shared" si="52"/>
        <v>77.7</v>
      </c>
      <c r="I1110" s="51">
        <v>1110</v>
      </c>
      <c r="J1110">
        <v>0.125</v>
      </c>
      <c r="K1110" s="141">
        <f t="shared" si="53"/>
        <v>138.75</v>
      </c>
      <c r="M1110" s="51">
        <v>1110</v>
      </c>
      <c r="N1110">
        <v>899</v>
      </c>
    </row>
    <row r="1111" spans="1:14">
      <c r="A1111" s="51">
        <v>1111</v>
      </c>
      <c r="B1111" s="51">
        <v>4.4999999999999998E-2</v>
      </c>
      <c r="C1111" s="141">
        <f t="shared" si="51"/>
        <v>49.994999999999997</v>
      </c>
      <c r="E1111" s="51">
        <v>1111</v>
      </c>
      <c r="F1111">
        <v>7.0000000000000007E-2</v>
      </c>
      <c r="G1111" s="141">
        <f t="shared" si="52"/>
        <v>77.77000000000001</v>
      </c>
      <c r="I1111" s="51">
        <v>1111</v>
      </c>
      <c r="J1111">
        <v>0.125</v>
      </c>
      <c r="K1111" s="141">
        <f t="shared" si="53"/>
        <v>138.875</v>
      </c>
      <c r="M1111" s="51">
        <v>1111</v>
      </c>
      <c r="N1111">
        <v>899</v>
      </c>
    </row>
    <row r="1112" spans="1:14">
      <c r="A1112" s="51">
        <v>1112</v>
      </c>
      <c r="B1112" s="51">
        <v>4.4999999999999998E-2</v>
      </c>
      <c r="C1112" s="141">
        <f t="shared" si="51"/>
        <v>50.04</v>
      </c>
      <c r="E1112" s="51">
        <v>1112</v>
      </c>
      <c r="F1112">
        <v>7.0000000000000007E-2</v>
      </c>
      <c r="G1112" s="141">
        <f t="shared" si="52"/>
        <v>77.84</v>
      </c>
      <c r="I1112" s="51">
        <v>1112</v>
      </c>
      <c r="J1112">
        <v>0.125</v>
      </c>
      <c r="K1112" s="141">
        <f t="shared" si="53"/>
        <v>139</v>
      </c>
      <c r="M1112" s="51">
        <v>1112</v>
      </c>
      <c r="N1112">
        <v>899</v>
      </c>
    </row>
    <row r="1113" spans="1:14">
      <c r="A1113" s="51">
        <v>1113</v>
      </c>
      <c r="B1113" s="51">
        <v>4.4999999999999998E-2</v>
      </c>
      <c r="C1113" s="141">
        <f t="shared" si="51"/>
        <v>50.085000000000001</v>
      </c>
      <c r="E1113" s="51">
        <v>1113</v>
      </c>
      <c r="F1113">
        <v>7.0000000000000007E-2</v>
      </c>
      <c r="G1113" s="141">
        <f t="shared" si="52"/>
        <v>77.910000000000011</v>
      </c>
      <c r="I1113" s="51">
        <v>1113</v>
      </c>
      <c r="J1113">
        <v>0.125</v>
      </c>
      <c r="K1113" s="141">
        <f t="shared" si="53"/>
        <v>139.125</v>
      </c>
      <c r="M1113" s="51">
        <v>1113</v>
      </c>
      <c r="N1113">
        <v>899</v>
      </c>
    </row>
    <row r="1114" spans="1:14">
      <c r="A1114" s="51">
        <v>1114</v>
      </c>
      <c r="B1114" s="51">
        <v>4.4999999999999998E-2</v>
      </c>
      <c r="C1114" s="141">
        <f t="shared" si="51"/>
        <v>50.129999999999995</v>
      </c>
      <c r="E1114" s="51">
        <v>1114</v>
      </c>
      <c r="F1114">
        <v>7.0000000000000007E-2</v>
      </c>
      <c r="G1114" s="141">
        <f t="shared" si="52"/>
        <v>77.98</v>
      </c>
      <c r="I1114" s="51">
        <v>1114</v>
      </c>
      <c r="J1114">
        <v>0.125</v>
      </c>
      <c r="K1114" s="141">
        <f t="shared" si="53"/>
        <v>139.25</v>
      </c>
      <c r="M1114" s="51">
        <v>1114</v>
      </c>
      <c r="N1114">
        <v>899</v>
      </c>
    </row>
    <row r="1115" spans="1:14">
      <c r="A1115" s="51">
        <v>1115</v>
      </c>
      <c r="B1115" s="51">
        <v>4.4999999999999998E-2</v>
      </c>
      <c r="C1115" s="141">
        <f t="shared" si="51"/>
        <v>50.174999999999997</v>
      </c>
      <c r="E1115" s="51">
        <v>1115</v>
      </c>
      <c r="F1115">
        <v>7.0000000000000007E-2</v>
      </c>
      <c r="G1115" s="141">
        <f t="shared" si="52"/>
        <v>78.050000000000011</v>
      </c>
      <c r="I1115" s="51">
        <v>1115</v>
      </c>
      <c r="J1115">
        <v>0.125</v>
      </c>
      <c r="K1115" s="141">
        <f t="shared" si="53"/>
        <v>139.375</v>
      </c>
      <c r="M1115" s="51">
        <v>1115</v>
      </c>
      <c r="N1115">
        <v>899</v>
      </c>
    </row>
    <row r="1116" spans="1:14">
      <c r="A1116" s="51">
        <v>1116</v>
      </c>
      <c r="B1116" s="51">
        <v>4.4999999999999998E-2</v>
      </c>
      <c r="C1116" s="141">
        <f t="shared" si="51"/>
        <v>50.22</v>
      </c>
      <c r="E1116" s="51">
        <v>1116</v>
      </c>
      <c r="F1116">
        <v>7.0000000000000007E-2</v>
      </c>
      <c r="G1116" s="141">
        <f t="shared" si="52"/>
        <v>78.12</v>
      </c>
      <c r="I1116" s="51">
        <v>1116</v>
      </c>
      <c r="J1116">
        <v>0.125</v>
      </c>
      <c r="K1116" s="141">
        <f t="shared" si="53"/>
        <v>139.5</v>
      </c>
      <c r="M1116" s="51">
        <v>1116</v>
      </c>
      <c r="N1116">
        <v>899</v>
      </c>
    </row>
    <row r="1117" spans="1:14">
      <c r="A1117" s="51">
        <v>1117</v>
      </c>
      <c r="B1117" s="51">
        <v>4.4999999999999998E-2</v>
      </c>
      <c r="C1117" s="141">
        <f t="shared" si="51"/>
        <v>50.265000000000001</v>
      </c>
      <c r="E1117" s="51">
        <v>1117</v>
      </c>
      <c r="F1117">
        <v>7.0000000000000007E-2</v>
      </c>
      <c r="G1117" s="141">
        <f t="shared" si="52"/>
        <v>78.190000000000012</v>
      </c>
      <c r="I1117" s="51">
        <v>1117</v>
      </c>
      <c r="J1117">
        <v>0.125</v>
      </c>
      <c r="K1117" s="141">
        <f t="shared" si="53"/>
        <v>139.625</v>
      </c>
      <c r="M1117" s="51">
        <v>1117</v>
      </c>
      <c r="N1117">
        <v>899</v>
      </c>
    </row>
    <row r="1118" spans="1:14">
      <c r="A1118" s="51">
        <v>1118</v>
      </c>
      <c r="B1118" s="51">
        <v>4.4999999999999998E-2</v>
      </c>
      <c r="C1118" s="141">
        <f t="shared" si="51"/>
        <v>50.309999999999995</v>
      </c>
      <c r="E1118" s="51">
        <v>1118</v>
      </c>
      <c r="F1118">
        <v>7.0000000000000007E-2</v>
      </c>
      <c r="G1118" s="141">
        <f t="shared" si="52"/>
        <v>78.260000000000005</v>
      </c>
      <c r="I1118" s="51">
        <v>1118</v>
      </c>
      <c r="J1118">
        <v>0.125</v>
      </c>
      <c r="K1118" s="141">
        <f t="shared" si="53"/>
        <v>139.75</v>
      </c>
      <c r="M1118" s="51">
        <v>1118</v>
      </c>
      <c r="N1118">
        <v>899</v>
      </c>
    </row>
    <row r="1119" spans="1:14">
      <c r="A1119" s="51">
        <v>1119</v>
      </c>
      <c r="B1119" s="51">
        <v>4.4999999999999998E-2</v>
      </c>
      <c r="C1119" s="141">
        <f t="shared" si="51"/>
        <v>50.354999999999997</v>
      </c>
      <c r="E1119" s="51">
        <v>1119</v>
      </c>
      <c r="F1119">
        <v>7.0000000000000007E-2</v>
      </c>
      <c r="G1119" s="141">
        <f t="shared" si="52"/>
        <v>78.330000000000013</v>
      </c>
      <c r="I1119" s="51">
        <v>1119</v>
      </c>
      <c r="J1119">
        <v>0.125</v>
      </c>
      <c r="K1119" s="141">
        <f t="shared" si="53"/>
        <v>139.875</v>
      </c>
      <c r="M1119" s="51">
        <v>1119</v>
      </c>
      <c r="N1119">
        <v>899</v>
      </c>
    </row>
    <row r="1120" spans="1:14">
      <c r="A1120" s="51">
        <v>1120</v>
      </c>
      <c r="B1120" s="51">
        <v>4.4999999999999998E-2</v>
      </c>
      <c r="C1120" s="141">
        <f t="shared" si="51"/>
        <v>50.4</v>
      </c>
      <c r="E1120" s="51">
        <v>1120</v>
      </c>
      <c r="F1120">
        <v>7.0000000000000007E-2</v>
      </c>
      <c r="G1120" s="141">
        <f t="shared" si="52"/>
        <v>78.400000000000006</v>
      </c>
      <c r="I1120" s="51">
        <v>1120</v>
      </c>
      <c r="J1120">
        <v>0.125</v>
      </c>
      <c r="K1120" s="141">
        <f t="shared" si="53"/>
        <v>140</v>
      </c>
      <c r="M1120" s="51">
        <v>1120</v>
      </c>
      <c r="N1120">
        <v>899</v>
      </c>
    </row>
    <row r="1121" spans="1:14">
      <c r="A1121" s="51">
        <v>1121</v>
      </c>
      <c r="B1121" s="51">
        <v>4.4999999999999998E-2</v>
      </c>
      <c r="C1121" s="141">
        <f t="shared" si="51"/>
        <v>50.445</v>
      </c>
      <c r="E1121" s="51">
        <v>1121</v>
      </c>
      <c r="F1121">
        <v>7.0000000000000007E-2</v>
      </c>
      <c r="G1121" s="141">
        <f t="shared" si="52"/>
        <v>78.470000000000013</v>
      </c>
      <c r="I1121" s="51">
        <v>1121</v>
      </c>
      <c r="J1121">
        <v>0.125</v>
      </c>
      <c r="K1121" s="141">
        <f t="shared" si="53"/>
        <v>140.125</v>
      </c>
      <c r="M1121" s="51">
        <v>1121</v>
      </c>
      <c r="N1121">
        <v>899</v>
      </c>
    </row>
    <row r="1122" spans="1:14">
      <c r="A1122" s="51">
        <v>1122</v>
      </c>
      <c r="B1122" s="51">
        <v>4.4999999999999998E-2</v>
      </c>
      <c r="C1122" s="141">
        <f t="shared" si="51"/>
        <v>50.489999999999995</v>
      </c>
      <c r="E1122" s="51">
        <v>1122</v>
      </c>
      <c r="F1122">
        <v>7.0000000000000007E-2</v>
      </c>
      <c r="G1122" s="141">
        <f t="shared" si="52"/>
        <v>78.540000000000006</v>
      </c>
      <c r="I1122" s="51">
        <v>1122</v>
      </c>
      <c r="J1122">
        <v>0.125</v>
      </c>
      <c r="K1122" s="141">
        <f t="shared" si="53"/>
        <v>140.25</v>
      </c>
      <c r="M1122" s="51">
        <v>1122</v>
      </c>
      <c r="N1122">
        <v>899</v>
      </c>
    </row>
    <row r="1123" spans="1:14">
      <c r="A1123" s="51">
        <v>1123</v>
      </c>
      <c r="B1123" s="51">
        <v>4.4999999999999998E-2</v>
      </c>
      <c r="C1123" s="141">
        <f t="shared" si="51"/>
        <v>50.534999999999997</v>
      </c>
      <c r="E1123" s="51">
        <v>1123</v>
      </c>
      <c r="F1123">
        <v>7.0000000000000007E-2</v>
      </c>
      <c r="G1123" s="141">
        <f t="shared" si="52"/>
        <v>78.610000000000014</v>
      </c>
      <c r="I1123" s="51">
        <v>1123</v>
      </c>
      <c r="J1123">
        <v>0.125</v>
      </c>
      <c r="K1123" s="141">
        <f t="shared" si="53"/>
        <v>140.375</v>
      </c>
      <c r="M1123" s="51">
        <v>1123</v>
      </c>
      <c r="N1123">
        <v>899</v>
      </c>
    </row>
    <row r="1124" spans="1:14">
      <c r="A1124" s="51">
        <v>1124</v>
      </c>
      <c r="B1124" s="51">
        <v>4.4999999999999998E-2</v>
      </c>
      <c r="C1124" s="141">
        <f t="shared" si="51"/>
        <v>50.58</v>
      </c>
      <c r="E1124" s="51">
        <v>1124</v>
      </c>
      <c r="F1124">
        <v>7.0000000000000007E-2</v>
      </c>
      <c r="G1124" s="141">
        <f t="shared" si="52"/>
        <v>78.680000000000007</v>
      </c>
      <c r="I1124" s="51">
        <v>1124</v>
      </c>
      <c r="J1124">
        <v>0.125</v>
      </c>
      <c r="K1124" s="141">
        <f t="shared" si="53"/>
        <v>140.5</v>
      </c>
      <c r="M1124" s="51">
        <v>1124</v>
      </c>
      <c r="N1124">
        <v>899</v>
      </c>
    </row>
    <row r="1125" spans="1:14">
      <c r="A1125" s="51">
        <v>1125</v>
      </c>
      <c r="B1125" s="51">
        <v>4.4999999999999998E-2</v>
      </c>
      <c r="C1125" s="141">
        <f t="shared" si="51"/>
        <v>50.625</v>
      </c>
      <c r="E1125" s="51">
        <v>1125</v>
      </c>
      <c r="F1125">
        <v>7.0000000000000007E-2</v>
      </c>
      <c r="G1125" s="141">
        <f t="shared" si="52"/>
        <v>78.750000000000014</v>
      </c>
      <c r="I1125" s="51">
        <v>1125</v>
      </c>
      <c r="J1125">
        <v>0.125</v>
      </c>
      <c r="K1125" s="141">
        <f t="shared" si="53"/>
        <v>140.625</v>
      </c>
      <c r="M1125" s="51">
        <v>1125</v>
      </c>
      <c r="N1125">
        <v>899</v>
      </c>
    </row>
    <row r="1126" spans="1:14">
      <c r="A1126" s="51">
        <v>1126</v>
      </c>
      <c r="B1126" s="51">
        <v>4.4999999999999998E-2</v>
      </c>
      <c r="C1126" s="141">
        <f t="shared" si="51"/>
        <v>50.669999999999995</v>
      </c>
      <c r="E1126" s="51">
        <v>1126</v>
      </c>
      <c r="F1126">
        <v>7.0000000000000007E-2</v>
      </c>
      <c r="G1126" s="141">
        <f t="shared" si="52"/>
        <v>78.820000000000007</v>
      </c>
      <c r="I1126" s="51">
        <v>1126</v>
      </c>
      <c r="J1126">
        <v>0.125</v>
      </c>
      <c r="K1126" s="141">
        <f t="shared" si="53"/>
        <v>140.75</v>
      </c>
      <c r="M1126" s="51">
        <v>1126</v>
      </c>
      <c r="N1126">
        <v>899</v>
      </c>
    </row>
    <row r="1127" spans="1:14">
      <c r="A1127" s="51">
        <v>1127</v>
      </c>
      <c r="B1127" s="51">
        <v>4.4999999999999998E-2</v>
      </c>
      <c r="C1127" s="141">
        <f t="shared" si="51"/>
        <v>50.714999999999996</v>
      </c>
      <c r="E1127" s="51">
        <v>1127</v>
      </c>
      <c r="F1127">
        <v>7.0000000000000007E-2</v>
      </c>
      <c r="G1127" s="141">
        <f t="shared" si="52"/>
        <v>78.89</v>
      </c>
      <c r="I1127" s="51">
        <v>1127</v>
      </c>
      <c r="J1127">
        <v>0.125</v>
      </c>
      <c r="K1127" s="141">
        <f t="shared" si="53"/>
        <v>140.875</v>
      </c>
      <c r="M1127" s="51">
        <v>1127</v>
      </c>
      <c r="N1127">
        <v>899</v>
      </c>
    </row>
    <row r="1128" spans="1:14">
      <c r="A1128" s="51">
        <v>1128</v>
      </c>
      <c r="B1128" s="51">
        <v>4.4999999999999998E-2</v>
      </c>
      <c r="C1128" s="141">
        <f t="shared" si="51"/>
        <v>50.76</v>
      </c>
      <c r="E1128" s="51">
        <v>1128</v>
      </c>
      <c r="F1128">
        <v>7.0000000000000007E-2</v>
      </c>
      <c r="G1128" s="141">
        <f t="shared" si="52"/>
        <v>78.960000000000008</v>
      </c>
      <c r="I1128" s="51">
        <v>1128</v>
      </c>
      <c r="J1128">
        <v>0.125</v>
      </c>
      <c r="K1128" s="141">
        <f t="shared" si="53"/>
        <v>141</v>
      </c>
      <c r="M1128" s="51">
        <v>1128</v>
      </c>
      <c r="N1128">
        <v>899</v>
      </c>
    </row>
    <row r="1129" spans="1:14">
      <c r="A1129" s="51">
        <v>1129</v>
      </c>
      <c r="B1129" s="51">
        <v>4.4999999999999998E-2</v>
      </c>
      <c r="C1129" s="141">
        <f t="shared" si="51"/>
        <v>50.805</v>
      </c>
      <c r="E1129" s="51">
        <v>1129</v>
      </c>
      <c r="F1129">
        <v>7.0000000000000007E-2</v>
      </c>
      <c r="G1129" s="141">
        <f t="shared" si="52"/>
        <v>79.03</v>
      </c>
      <c r="I1129" s="51">
        <v>1129</v>
      </c>
      <c r="J1129">
        <v>0.125</v>
      </c>
      <c r="K1129" s="141">
        <f t="shared" si="53"/>
        <v>141.125</v>
      </c>
      <c r="M1129" s="51">
        <v>1129</v>
      </c>
      <c r="N1129">
        <v>899</v>
      </c>
    </row>
    <row r="1130" spans="1:14">
      <c r="A1130" s="51">
        <v>1130</v>
      </c>
      <c r="B1130" s="51">
        <v>4.4999999999999998E-2</v>
      </c>
      <c r="C1130" s="141">
        <f t="shared" si="51"/>
        <v>50.85</v>
      </c>
      <c r="E1130" s="51">
        <v>1130</v>
      </c>
      <c r="F1130">
        <v>7.0000000000000007E-2</v>
      </c>
      <c r="G1130" s="141">
        <f t="shared" si="52"/>
        <v>79.100000000000009</v>
      </c>
      <c r="I1130" s="51">
        <v>1130</v>
      </c>
      <c r="J1130">
        <v>0.125</v>
      </c>
      <c r="K1130" s="141">
        <f t="shared" si="53"/>
        <v>141.25</v>
      </c>
      <c r="M1130" s="51">
        <v>1130</v>
      </c>
      <c r="N1130">
        <v>899</v>
      </c>
    </row>
    <row r="1131" spans="1:14">
      <c r="A1131" s="51">
        <v>1131</v>
      </c>
      <c r="B1131" s="51">
        <v>4.4999999999999998E-2</v>
      </c>
      <c r="C1131" s="141">
        <f t="shared" si="51"/>
        <v>50.894999999999996</v>
      </c>
      <c r="E1131" s="51">
        <v>1131</v>
      </c>
      <c r="F1131">
        <v>7.0000000000000007E-2</v>
      </c>
      <c r="G1131" s="141">
        <f t="shared" si="52"/>
        <v>79.17</v>
      </c>
      <c r="I1131" s="51">
        <v>1131</v>
      </c>
      <c r="J1131">
        <v>0.125</v>
      </c>
      <c r="K1131" s="141">
        <f t="shared" si="53"/>
        <v>141.375</v>
      </c>
      <c r="M1131" s="51">
        <v>1131</v>
      </c>
      <c r="N1131">
        <v>899</v>
      </c>
    </row>
    <row r="1132" spans="1:14">
      <c r="A1132" s="51">
        <v>1132</v>
      </c>
      <c r="B1132" s="51">
        <v>4.4999999999999998E-2</v>
      </c>
      <c r="C1132" s="141">
        <f t="shared" si="51"/>
        <v>50.94</v>
      </c>
      <c r="E1132" s="51">
        <v>1132</v>
      </c>
      <c r="F1132">
        <v>7.0000000000000007E-2</v>
      </c>
      <c r="G1132" s="141">
        <f t="shared" si="52"/>
        <v>79.240000000000009</v>
      </c>
      <c r="I1132" s="51">
        <v>1132</v>
      </c>
      <c r="J1132">
        <v>0.125</v>
      </c>
      <c r="K1132" s="141">
        <f t="shared" si="53"/>
        <v>141.5</v>
      </c>
      <c r="M1132" s="51">
        <v>1132</v>
      </c>
      <c r="N1132">
        <v>899</v>
      </c>
    </row>
    <row r="1133" spans="1:14">
      <c r="A1133" s="51">
        <v>1133</v>
      </c>
      <c r="B1133" s="51">
        <v>4.4999999999999998E-2</v>
      </c>
      <c r="C1133" s="141">
        <f t="shared" si="51"/>
        <v>50.984999999999999</v>
      </c>
      <c r="E1133" s="51">
        <v>1133</v>
      </c>
      <c r="F1133">
        <v>7.0000000000000007E-2</v>
      </c>
      <c r="G1133" s="141">
        <f t="shared" si="52"/>
        <v>79.31</v>
      </c>
      <c r="I1133" s="51">
        <v>1133</v>
      </c>
      <c r="J1133">
        <v>0.125</v>
      </c>
      <c r="K1133" s="141">
        <f t="shared" si="53"/>
        <v>141.625</v>
      </c>
      <c r="M1133" s="51">
        <v>1133</v>
      </c>
      <c r="N1133">
        <v>899</v>
      </c>
    </row>
    <row r="1134" spans="1:14">
      <c r="A1134" s="51">
        <v>1134</v>
      </c>
      <c r="B1134" s="51">
        <v>4.4999999999999998E-2</v>
      </c>
      <c r="C1134" s="141">
        <f t="shared" si="51"/>
        <v>51.03</v>
      </c>
      <c r="E1134" s="51">
        <v>1134</v>
      </c>
      <c r="F1134">
        <v>7.0000000000000007E-2</v>
      </c>
      <c r="G1134" s="141">
        <f t="shared" si="52"/>
        <v>79.38000000000001</v>
      </c>
      <c r="I1134" s="51">
        <v>1134</v>
      </c>
      <c r="J1134">
        <v>0.125</v>
      </c>
      <c r="K1134" s="141">
        <f t="shared" si="53"/>
        <v>141.75</v>
      </c>
      <c r="M1134" s="51">
        <v>1134</v>
      </c>
      <c r="N1134">
        <v>899</v>
      </c>
    </row>
    <row r="1135" spans="1:14">
      <c r="A1135" s="51">
        <v>1135</v>
      </c>
      <c r="B1135" s="51">
        <v>4.4999999999999998E-2</v>
      </c>
      <c r="C1135" s="141">
        <f t="shared" si="51"/>
        <v>51.074999999999996</v>
      </c>
      <c r="E1135" s="51">
        <v>1135</v>
      </c>
      <c r="F1135">
        <v>7.0000000000000007E-2</v>
      </c>
      <c r="G1135" s="141">
        <f t="shared" si="52"/>
        <v>79.45</v>
      </c>
      <c r="I1135" s="51">
        <v>1135</v>
      </c>
      <c r="J1135">
        <v>0.125</v>
      </c>
      <c r="K1135" s="141">
        <f t="shared" si="53"/>
        <v>141.875</v>
      </c>
      <c r="M1135" s="51">
        <v>1135</v>
      </c>
      <c r="N1135">
        <v>899</v>
      </c>
    </row>
    <row r="1136" spans="1:14">
      <c r="A1136" s="51">
        <v>1136</v>
      </c>
      <c r="B1136" s="51">
        <v>4.4999999999999998E-2</v>
      </c>
      <c r="C1136" s="141">
        <f t="shared" si="51"/>
        <v>51.12</v>
      </c>
      <c r="E1136" s="51">
        <v>1136</v>
      </c>
      <c r="F1136">
        <v>7.0000000000000007E-2</v>
      </c>
      <c r="G1136" s="141">
        <f t="shared" si="52"/>
        <v>79.52000000000001</v>
      </c>
      <c r="I1136" s="51">
        <v>1136</v>
      </c>
      <c r="J1136">
        <v>0.125</v>
      </c>
      <c r="K1136" s="141">
        <f t="shared" si="53"/>
        <v>142</v>
      </c>
      <c r="M1136" s="51">
        <v>1136</v>
      </c>
      <c r="N1136">
        <v>899</v>
      </c>
    </row>
    <row r="1137" spans="1:14">
      <c r="A1137" s="51">
        <v>1137</v>
      </c>
      <c r="B1137" s="51">
        <v>4.4999999999999998E-2</v>
      </c>
      <c r="C1137" s="141">
        <f t="shared" si="51"/>
        <v>51.164999999999999</v>
      </c>
      <c r="E1137" s="51">
        <v>1137</v>
      </c>
      <c r="F1137">
        <v>7.0000000000000007E-2</v>
      </c>
      <c r="G1137" s="141">
        <f t="shared" si="52"/>
        <v>79.59</v>
      </c>
      <c r="I1137" s="51">
        <v>1137</v>
      </c>
      <c r="J1137">
        <v>0.125</v>
      </c>
      <c r="K1137" s="141">
        <f t="shared" si="53"/>
        <v>142.125</v>
      </c>
      <c r="M1137" s="51">
        <v>1137</v>
      </c>
      <c r="N1137">
        <v>899</v>
      </c>
    </row>
    <row r="1138" spans="1:14">
      <c r="A1138" s="51">
        <v>1138</v>
      </c>
      <c r="B1138" s="51">
        <v>4.4999999999999998E-2</v>
      </c>
      <c r="C1138" s="141">
        <f t="shared" si="51"/>
        <v>51.21</v>
      </c>
      <c r="E1138" s="51">
        <v>1138</v>
      </c>
      <c r="F1138">
        <v>7.0000000000000007E-2</v>
      </c>
      <c r="G1138" s="141">
        <f t="shared" si="52"/>
        <v>79.660000000000011</v>
      </c>
      <c r="I1138" s="51">
        <v>1138</v>
      </c>
      <c r="J1138">
        <v>0.125</v>
      </c>
      <c r="K1138" s="141">
        <f t="shared" si="53"/>
        <v>142.25</v>
      </c>
      <c r="M1138" s="51">
        <v>1138</v>
      </c>
      <c r="N1138">
        <v>899</v>
      </c>
    </row>
    <row r="1139" spans="1:14">
      <c r="A1139" s="51">
        <v>1139</v>
      </c>
      <c r="B1139" s="51">
        <v>4.4999999999999998E-2</v>
      </c>
      <c r="C1139" s="141">
        <f t="shared" si="51"/>
        <v>51.254999999999995</v>
      </c>
      <c r="E1139" s="51">
        <v>1139</v>
      </c>
      <c r="F1139">
        <v>7.0000000000000007E-2</v>
      </c>
      <c r="G1139" s="141">
        <f t="shared" si="52"/>
        <v>79.73</v>
      </c>
      <c r="I1139" s="51">
        <v>1139</v>
      </c>
      <c r="J1139">
        <v>0.125</v>
      </c>
      <c r="K1139" s="141">
        <f t="shared" si="53"/>
        <v>142.375</v>
      </c>
      <c r="M1139" s="51">
        <v>1139</v>
      </c>
      <c r="N1139">
        <v>899</v>
      </c>
    </row>
    <row r="1140" spans="1:14">
      <c r="A1140" s="51">
        <v>1140</v>
      </c>
      <c r="B1140" s="51">
        <v>4.4999999999999998E-2</v>
      </c>
      <c r="C1140" s="141">
        <f t="shared" si="51"/>
        <v>51.3</v>
      </c>
      <c r="E1140" s="51">
        <v>1140</v>
      </c>
      <c r="F1140">
        <v>7.0000000000000007E-2</v>
      </c>
      <c r="G1140" s="141">
        <f t="shared" si="52"/>
        <v>79.800000000000011</v>
      </c>
      <c r="I1140" s="51">
        <v>1140</v>
      </c>
      <c r="J1140">
        <v>0.125</v>
      </c>
      <c r="K1140" s="141">
        <f t="shared" si="53"/>
        <v>142.5</v>
      </c>
      <c r="M1140" s="51">
        <v>1140</v>
      </c>
      <c r="N1140">
        <v>899</v>
      </c>
    </row>
    <row r="1141" spans="1:14">
      <c r="A1141" s="51">
        <v>1141</v>
      </c>
      <c r="B1141" s="51">
        <v>4.4999999999999998E-2</v>
      </c>
      <c r="C1141" s="141">
        <f t="shared" si="51"/>
        <v>51.344999999999999</v>
      </c>
      <c r="E1141" s="51">
        <v>1141</v>
      </c>
      <c r="F1141">
        <v>7.0000000000000007E-2</v>
      </c>
      <c r="G1141" s="141">
        <f t="shared" si="52"/>
        <v>79.87</v>
      </c>
      <c r="I1141" s="51">
        <v>1141</v>
      </c>
      <c r="J1141">
        <v>0.125</v>
      </c>
      <c r="K1141" s="141">
        <f t="shared" si="53"/>
        <v>142.625</v>
      </c>
      <c r="M1141" s="51">
        <v>1141</v>
      </c>
      <c r="N1141">
        <v>899</v>
      </c>
    </row>
    <row r="1142" spans="1:14">
      <c r="A1142" s="51">
        <v>1142</v>
      </c>
      <c r="B1142" s="51">
        <v>4.4999999999999998E-2</v>
      </c>
      <c r="C1142" s="141">
        <f t="shared" si="51"/>
        <v>51.39</v>
      </c>
      <c r="E1142" s="51">
        <v>1142</v>
      </c>
      <c r="F1142">
        <v>7.0000000000000007E-2</v>
      </c>
      <c r="G1142" s="141">
        <f t="shared" si="52"/>
        <v>79.940000000000012</v>
      </c>
      <c r="I1142" s="51">
        <v>1142</v>
      </c>
      <c r="J1142">
        <v>0.125</v>
      </c>
      <c r="K1142" s="141">
        <f t="shared" si="53"/>
        <v>142.75</v>
      </c>
      <c r="M1142" s="51">
        <v>1142</v>
      </c>
      <c r="N1142">
        <v>899</v>
      </c>
    </row>
    <row r="1143" spans="1:14">
      <c r="A1143" s="51">
        <v>1143</v>
      </c>
      <c r="B1143" s="51">
        <v>4.4999999999999998E-2</v>
      </c>
      <c r="C1143" s="141">
        <f t="shared" si="51"/>
        <v>51.434999999999995</v>
      </c>
      <c r="E1143" s="51">
        <v>1143</v>
      </c>
      <c r="F1143">
        <v>7.0000000000000007E-2</v>
      </c>
      <c r="G1143" s="141">
        <f t="shared" si="52"/>
        <v>80.010000000000005</v>
      </c>
      <c r="I1143" s="51">
        <v>1143</v>
      </c>
      <c r="J1143">
        <v>0.125</v>
      </c>
      <c r="K1143" s="141">
        <f t="shared" si="53"/>
        <v>142.875</v>
      </c>
      <c r="M1143" s="51">
        <v>1143</v>
      </c>
      <c r="N1143">
        <v>899</v>
      </c>
    </row>
    <row r="1144" spans="1:14">
      <c r="A1144" s="51">
        <v>1144</v>
      </c>
      <c r="B1144" s="51">
        <v>4.4999999999999998E-2</v>
      </c>
      <c r="C1144" s="141">
        <f t="shared" si="51"/>
        <v>51.48</v>
      </c>
      <c r="E1144" s="51">
        <v>1144</v>
      </c>
      <c r="F1144">
        <v>7.0000000000000007E-2</v>
      </c>
      <c r="G1144" s="141">
        <f t="shared" si="52"/>
        <v>80.080000000000013</v>
      </c>
      <c r="I1144" s="51">
        <v>1144</v>
      </c>
      <c r="J1144">
        <v>0.125</v>
      </c>
      <c r="K1144" s="141">
        <f t="shared" si="53"/>
        <v>143</v>
      </c>
      <c r="M1144" s="51">
        <v>1144</v>
      </c>
      <c r="N1144">
        <v>899</v>
      </c>
    </row>
    <row r="1145" spans="1:14">
      <c r="A1145" s="51">
        <v>1145</v>
      </c>
      <c r="B1145" s="51">
        <v>4.4999999999999998E-2</v>
      </c>
      <c r="C1145" s="141">
        <f t="shared" si="51"/>
        <v>51.524999999999999</v>
      </c>
      <c r="E1145" s="51">
        <v>1145</v>
      </c>
      <c r="F1145">
        <v>7.0000000000000007E-2</v>
      </c>
      <c r="G1145" s="141">
        <f t="shared" si="52"/>
        <v>80.150000000000006</v>
      </c>
      <c r="I1145" s="51">
        <v>1145</v>
      </c>
      <c r="J1145">
        <v>0.125</v>
      </c>
      <c r="K1145" s="141">
        <f t="shared" si="53"/>
        <v>143.125</v>
      </c>
      <c r="M1145" s="51">
        <v>1145</v>
      </c>
      <c r="N1145">
        <v>899</v>
      </c>
    </row>
    <row r="1146" spans="1:14">
      <c r="A1146" s="51">
        <v>1146</v>
      </c>
      <c r="B1146" s="51">
        <v>4.4999999999999998E-2</v>
      </c>
      <c r="C1146" s="141">
        <f t="shared" si="51"/>
        <v>51.57</v>
      </c>
      <c r="E1146" s="51">
        <v>1146</v>
      </c>
      <c r="F1146">
        <v>7.0000000000000007E-2</v>
      </c>
      <c r="G1146" s="141">
        <f t="shared" si="52"/>
        <v>80.220000000000013</v>
      </c>
      <c r="I1146" s="51">
        <v>1146</v>
      </c>
      <c r="J1146">
        <v>0.125</v>
      </c>
      <c r="K1146" s="141">
        <f t="shared" si="53"/>
        <v>143.25</v>
      </c>
      <c r="M1146" s="51">
        <v>1146</v>
      </c>
      <c r="N1146">
        <v>899</v>
      </c>
    </row>
    <row r="1147" spans="1:14">
      <c r="A1147" s="51">
        <v>1147</v>
      </c>
      <c r="B1147" s="51">
        <v>4.4999999999999998E-2</v>
      </c>
      <c r="C1147" s="141">
        <f t="shared" si="51"/>
        <v>51.614999999999995</v>
      </c>
      <c r="E1147" s="51">
        <v>1147</v>
      </c>
      <c r="F1147">
        <v>7.0000000000000007E-2</v>
      </c>
      <c r="G1147" s="141">
        <f t="shared" si="52"/>
        <v>80.290000000000006</v>
      </c>
      <c r="I1147" s="51">
        <v>1147</v>
      </c>
      <c r="J1147">
        <v>0.125</v>
      </c>
      <c r="K1147" s="141">
        <f t="shared" si="53"/>
        <v>143.375</v>
      </c>
      <c r="M1147" s="51">
        <v>1147</v>
      </c>
      <c r="N1147">
        <v>899</v>
      </c>
    </row>
    <row r="1148" spans="1:14">
      <c r="A1148" s="51">
        <v>1148</v>
      </c>
      <c r="B1148" s="51">
        <v>4.4999999999999998E-2</v>
      </c>
      <c r="C1148" s="141">
        <f t="shared" si="51"/>
        <v>51.66</v>
      </c>
      <c r="E1148" s="51">
        <v>1148</v>
      </c>
      <c r="F1148">
        <v>7.0000000000000007E-2</v>
      </c>
      <c r="G1148" s="141">
        <f t="shared" si="52"/>
        <v>80.360000000000014</v>
      </c>
      <c r="I1148" s="51">
        <v>1148</v>
      </c>
      <c r="J1148">
        <v>0.125</v>
      </c>
      <c r="K1148" s="141">
        <f t="shared" si="53"/>
        <v>143.5</v>
      </c>
      <c r="M1148" s="51">
        <v>1148</v>
      </c>
      <c r="N1148">
        <v>899</v>
      </c>
    </row>
    <row r="1149" spans="1:14">
      <c r="A1149" s="51">
        <v>1149</v>
      </c>
      <c r="B1149" s="51">
        <v>4.4999999999999998E-2</v>
      </c>
      <c r="C1149" s="141">
        <f t="shared" si="51"/>
        <v>51.704999999999998</v>
      </c>
      <c r="E1149" s="51">
        <v>1149</v>
      </c>
      <c r="F1149">
        <v>7.0000000000000007E-2</v>
      </c>
      <c r="G1149" s="141">
        <f t="shared" si="52"/>
        <v>80.430000000000007</v>
      </c>
      <c r="I1149" s="51">
        <v>1149</v>
      </c>
      <c r="J1149">
        <v>0.125</v>
      </c>
      <c r="K1149" s="141">
        <f t="shared" si="53"/>
        <v>143.625</v>
      </c>
      <c r="M1149" s="51">
        <v>1149</v>
      </c>
      <c r="N1149">
        <v>899</v>
      </c>
    </row>
    <row r="1150" spans="1:14">
      <c r="A1150" s="51">
        <v>1150</v>
      </c>
      <c r="B1150" s="51">
        <v>4.4999999999999998E-2</v>
      </c>
      <c r="C1150" s="141">
        <f t="shared" si="51"/>
        <v>51.75</v>
      </c>
      <c r="E1150" s="51">
        <v>1150</v>
      </c>
      <c r="F1150">
        <v>7.0000000000000007E-2</v>
      </c>
      <c r="G1150" s="141">
        <f t="shared" si="52"/>
        <v>80.500000000000014</v>
      </c>
      <c r="I1150" s="51">
        <v>1150</v>
      </c>
      <c r="J1150">
        <v>0.125</v>
      </c>
      <c r="K1150" s="141">
        <f t="shared" si="53"/>
        <v>143.75</v>
      </c>
      <c r="M1150" s="51">
        <v>1150</v>
      </c>
      <c r="N1150">
        <v>899</v>
      </c>
    </row>
    <row r="1151" spans="1:14">
      <c r="A1151" s="51">
        <v>1151</v>
      </c>
      <c r="B1151" s="51">
        <v>4.4999999999999998E-2</v>
      </c>
      <c r="C1151" s="141">
        <f t="shared" si="51"/>
        <v>51.794999999999995</v>
      </c>
      <c r="E1151" s="51">
        <v>1151</v>
      </c>
      <c r="F1151">
        <v>7.0000000000000007E-2</v>
      </c>
      <c r="G1151" s="141">
        <f t="shared" si="52"/>
        <v>80.570000000000007</v>
      </c>
      <c r="I1151" s="51">
        <v>1151</v>
      </c>
      <c r="J1151">
        <v>0.125</v>
      </c>
      <c r="K1151" s="141">
        <f t="shared" si="53"/>
        <v>143.875</v>
      </c>
      <c r="M1151" s="51">
        <v>1151</v>
      </c>
      <c r="N1151">
        <v>899</v>
      </c>
    </row>
    <row r="1152" spans="1:14">
      <c r="A1152" s="51">
        <v>1152</v>
      </c>
      <c r="B1152" s="51">
        <v>4.4999999999999998E-2</v>
      </c>
      <c r="C1152" s="141">
        <f t="shared" si="51"/>
        <v>51.839999999999996</v>
      </c>
      <c r="E1152" s="51">
        <v>1152</v>
      </c>
      <c r="F1152">
        <v>7.0000000000000007E-2</v>
      </c>
      <c r="G1152" s="141">
        <f t="shared" si="52"/>
        <v>80.640000000000015</v>
      </c>
      <c r="I1152" s="51">
        <v>1152</v>
      </c>
      <c r="J1152">
        <v>0.125</v>
      </c>
      <c r="K1152" s="141">
        <f t="shared" si="53"/>
        <v>144</v>
      </c>
      <c r="M1152" s="51">
        <v>1152</v>
      </c>
      <c r="N1152">
        <v>899</v>
      </c>
    </row>
    <row r="1153" spans="1:14">
      <c r="A1153" s="51">
        <v>1153</v>
      </c>
      <c r="B1153" s="51">
        <v>4.4999999999999998E-2</v>
      </c>
      <c r="C1153" s="141">
        <f t="shared" si="51"/>
        <v>51.884999999999998</v>
      </c>
      <c r="E1153" s="51">
        <v>1153</v>
      </c>
      <c r="F1153">
        <v>7.0000000000000007E-2</v>
      </c>
      <c r="G1153" s="141">
        <f t="shared" si="52"/>
        <v>80.710000000000008</v>
      </c>
      <c r="I1153" s="51">
        <v>1153</v>
      </c>
      <c r="J1153">
        <v>0.125</v>
      </c>
      <c r="K1153" s="141">
        <f t="shared" si="53"/>
        <v>144.125</v>
      </c>
      <c r="M1153" s="51">
        <v>1153</v>
      </c>
      <c r="N1153">
        <v>899</v>
      </c>
    </row>
    <row r="1154" spans="1:14">
      <c r="A1154" s="51">
        <v>1154</v>
      </c>
      <c r="B1154" s="51">
        <v>4.4999999999999998E-2</v>
      </c>
      <c r="C1154" s="141">
        <f t="shared" ref="C1154:C1217" si="54">MAX(A1154*B1154, 8.99)</f>
        <v>51.93</v>
      </c>
      <c r="E1154" s="51">
        <v>1154</v>
      </c>
      <c r="F1154">
        <v>7.0000000000000007E-2</v>
      </c>
      <c r="G1154" s="141">
        <f t="shared" ref="G1154:G1217" si="55">MAX(E1154*F1154, 9.99)</f>
        <v>80.78</v>
      </c>
      <c r="I1154" s="51">
        <v>1154</v>
      </c>
      <c r="J1154">
        <v>0.125</v>
      </c>
      <c r="K1154" s="141">
        <f t="shared" ref="K1154:K1217" si="56">MAX(I1154*J1154, 19.99)</f>
        <v>144.25</v>
      </c>
      <c r="M1154" s="51">
        <v>1154</v>
      </c>
      <c r="N1154">
        <v>899</v>
      </c>
    </row>
    <row r="1155" spans="1:14">
      <c r="A1155" s="51">
        <v>1155</v>
      </c>
      <c r="B1155" s="51">
        <v>4.4999999999999998E-2</v>
      </c>
      <c r="C1155" s="141">
        <f t="shared" si="54"/>
        <v>51.975000000000001</v>
      </c>
      <c r="E1155" s="51">
        <v>1155</v>
      </c>
      <c r="F1155">
        <v>7.0000000000000007E-2</v>
      </c>
      <c r="G1155" s="141">
        <f t="shared" si="55"/>
        <v>80.850000000000009</v>
      </c>
      <c r="I1155" s="51">
        <v>1155</v>
      </c>
      <c r="J1155">
        <v>0.125</v>
      </c>
      <c r="K1155" s="141">
        <f t="shared" si="56"/>
        <v>144.375</v>
      </c>
      <c r="M1155" s="51">
        <v>1155</v>
      </c>
      <c r="N1155">
        <v>899</v>
      </c>
    </row>
    <row r="1156" spans="1:14">
      <c r="A1156" s="51">
        <v>1156</v>
      </c>
      <c r="B1156" s="51">
        <v>4.4999999999999998E-2</v>
      </c>
      <c r="C1156" s="141">
        <f t="shared" si="54"/>
        <v>52.019999999999996</v>
      </c>
      <c r="E1156" s="51">
        <v>1156</v>
      </c>
      <c r="F1156">
        <v>7.0000000000000007E-2</v>
      </c>
      <c r="G1156" s="141">
        <f t="shared" si="55"/>
        <v>80.92</v>
      </c>
      <c r="I1156" s="51">
        <v>1156</v>
      </c>
      <c r="J1156">
        <v>0.125</v>
      </c>
      <c r="K1156" s="141">
        <f t="shared" si="56"/>
        <v>144.5</v>
      </c>
      <c r="M1156" s="51">
        <v>1156</v>
      </c>
      <c r="N1156">
        <v>899</v>
      </c>
    </row>
    <row r="1157" spans="1:14">
      <c r="A1157" s="51">
        <v>1157</v>
      </c>
      <c r="B1157" s="51">
        <v>4.4999999999999998E-2</v>
      </c>
      <c r="C1157" s="141">
        <f t="shared" si="54"/>
        <v>52.064999999999998</v>
      </c>
      <c r="E1157" s="51">
        <v>1157</v>
      </c>
      <c r="F1157">
        <v>7.0000000000000007E-2</v>
      </c>
      <c r="G1157" s="141">
        <f t="shared" si="55"/>
        <v>80.990000000000009</v>
      </c>
      <c r="I1157" s="51">
        <v>1157</v>
      </c>
      <c r="J1157">
        <v>0.125</v>
      </c>
      <c r="K1157" s="141">
        <f t="shared" si="56"/>
        <v>144.625</v>
      </c>
      <c r="M1157" s="51">
        <v>1157</v>
      </c>
      <c r="N1157">
        <v>899</v>
      </c>
    </row>
    <row r="1158" spans="1:14">
      <c r="A1158" s="51">
        <v>1158</v>
      </c>
      <c r="B1158" s="51">
        <v>4.4999999999999998E-2</v>
      </c>
      <c r="C1158" s="141">
        <f t="shared" si="54"/>
        <v>52.11</v>
      </c>
      <c r="E1158" s="51">
        <v>1158</v>
      </c>
      <c r="F1158">
        <v>7.0000000000000007E-2</v>
      </c>
      <c r="G1158" s="141">
        <f t="shared" si="55"/>
        <v>81.06</v>
      </c>
      <c r="I1158" s="51">
        <v>1158</v>
      </c>
      <c r="J1158">
        <v>0.125</v>
      </c>
      <c r="K1158" s="141">
        <f t="shared" si="56"/>
        <v>144.75</v>
      </c>
      <c r="M1158" s="51">
        <v>1158</v>
      </c>
      <c r="N1158">
        <v>899</v>
      </c>
    </row>
    <row r="1159" spans="1:14">
      <c r="A1159" s="51">
        <v>1159</v>
      </c>
      <c r="B1159" s="51">
        <v>4.4999999999999998E-2</v>
      </c>
      <c r="C1159" s="141">
        <f t="shared" si="54"/>
        <v>52.155000000000001</v>
      </c>
      <c r="E1159" s="51">
        <v>1159</v>
      </c>
      <c r="F1159">
        <v>7.0000000000000007E-2</v>
      </c>
      <c r="G1159" s="141">
        <f t="shared" si="55"/>
        <v>81.13000000000001</v>
      </c>
      <c r="I1159" s="51">
        <v>1159</v>
      </c>
      <c r="J1159">
        <v>0.125</v>
      </c>
      <c r="K1159" s="141">
        <f t="shared" si="56"/>
        <v>144.875</v>
      </c>
      <c r="M1159" s="51">
        <v>1159</v>
      </c>
      <c r="N1159">
        <v>899</v>
      </c>
    </row>
    <row r="1160" spans="1:14">
      <c r="A1160" s="51">
        <v>1160</v>
      </c>
      <c r="B1160" s="51">
        <v>4.4999999999999998E-2</v>
      </c>
      <c r="C1160" s="141">
        <f t="shared" si="54"/>
        <v>52.199999999999996</v>
      </c>
      <c r="E1160" s="51">
        <v>1160</v>
      </c>
      <c r="F1160">
        <v>7.0000000000000007E-2</v>
      </c>
      <c r="G1160" s="141">
        <f t="shared" si="55"/>
        <v>81.2</v>
      </c>
      <c r="I1160" s="51">
        <v>1160</v>
      </c>
      <c r="J1160">
        <v>0.125</v>
      </c>
      <c r="K1160" s="141">
        <f t="shared" si="56"/>
        <v>145</v>
      </c>
      <c r="M1160" s="51">
        <v>1160</v>
      </c>
      <c r="N1160">
        <v>899</v>
      </c>
    </row>
    <row r="1161" spans="1:14">
      <c r="A1161" s="51">
        <v>1161</v>
      </c>
      <c r="B1161" s="51">
        <v>4.4999999999999998E-2</v>
      </c>
      <c r="C1161" s="141">
        <f t="shared" si="54"/>
        <v>52.244999999999997</v>
      </c>
      <c r="E1161" s="51">
        <v>1161</v>
      </c>
      <c r="F1161">
        <v>7.0000000000000007E-2</v>
      </c>
      <c r="G1161" s="141">
        <f t="shared" si="55"/>
        <v>81.27000000000001</v>
      </c>
      <c r="I1161" s="51">
        <v>1161</v>
      </c>
      <c r="J1161">
        <v>0.125</v>
      </c>
      <c r="K1161" s="141">
        <f t="shared" si="56"/>
        <v>145.125</v>
      </c>
      <c r="M1161" s="51">
        <v>1161</v>
      </c>
      <c r="N1161">
        <v>899</v>
      </c>
    </row>
    <row r="1162" spans="1:14">
      <c r="A1162" s="51">
        <v>1162</v>
      </c>
      <c r="B1162" s="51">
        <v>4.4999999999999998E-2</v>
      </c>
      <c r="C1162" s="141">
        <f t="shared" si="54"/>
        <v>52.29</v>
      </c>
      <c r="E1162" s="51">
        <v>1162</v>
      </c>
      <c r="F1162">
        <v>7.0000000000000007E-2</v>
      </c>
      <c r="G1162" s="141">
        <f t="shared" si="55"/>
        <v>81.34</v>
      </c>
      <c r="I1162" s="51">
        <v>1162</v>
      </c>
      <c r="J1162">
        <v>0.125</v>
      </c>
      <c r="K1162" s="141">
        <f t="shared" si="56"/>
        <v>145.25</v>
      </c>
      <c r="M1162" s="51">
        <v>1162</v>
      </c>
      <c r="N1162">
        <v>899</v>
      </c>
    </row>
    <row r="1163" spans="1:14">
      <c r="A1163" s="51">
        <v>1163</v>
      </c>
      <c r="B1163" s="51">
        <v>4.4999999999999998E-2</v>
      </c>
      <c r="C1163" s="141">
        <f t="shared" si="54"/>
        <v>52.335000000000001</v>
      </c>
      <c r="E1163" s="51">
        <v>1163</v>
      </c>
      <c r="F1163">
        <v>7.0000000000000007E-2</v>
      </c>
      <c r="G1163" s="141">
        <f t="shared" si="55"/>
        <v>81.410000000000011</v>
      </c>
      <c r="I1163" s="51">
        <v>1163</v>
      </c>
      <c r="J1163">
        <v>0.125</v>
      </c>
      <c r="K1163" s="141">
        <f t="shared" si="56"/>
        <v>145.375</v>
      </c>
      <c r="M1163" s="51">
        <v>1163</v>
      </c>
      <c r="N1163">
        <v>899</v>
      </c>
    </row>
    <row r="1164" spans="1:14">
      <c r="A1164" s="51">
        <v>1164</v>
      </c>
      <c r="B1164" s="51">
        <v>4.4999999999999998E-2</v>
      </c>
      <c r="C1164" s="141">
        <f t="shared" si="54"/>
        <v>52.379999999999995</v>
      </c>
      <c r="E1164" s="51">
        <v>1164</v>
      </c>
      <c r="F1164">
        <v>7.0000000000000007E-2</v>
      </c>
      <c r="G1164" s="141">
        <f t="shared" si="55"/>
        <v>81.48</v>
      </c>
      <c r="I1164" s="51">
        <v>1164</v>
      </c>
      <c r="J1164">
        <v>0.125</v>
      </c>
      <c r="K1164" s="141">
        <f t="shared" si="56"/>
        <v>145.5</v>
      </c>
      <c r="M1164" s="51">
        <v>1164</v>
      </c>
      <c r="N1164">
        <v>899</v>
      </c>
    </row>
    <row r="1165" spans="1:14">
      <c r="A1165" s="51">
        <v>1165</v>
      </c>
      <c r="B1165" s="51">
        <v>4.4999999999999998E-2</v>
      </c>
      <c r="C1165" s="141">
        <f t="shared" si="54"/>
        <v>52.424999999999997</v>
      </c>
      <c r="E1165" s="51">
        <v>1165</v>
      </c>
      <c r="F1165">
        <v>7.0000000000000007E-2</v>
      </c>
      <c r="G1165" s="141">
        <f t="shared" si="55"/>
        <v>81.550000000000011</v>
      </c>
      <c r="I1165" s="51">
        <v>1165</v>
      </c>
      <c r="J1165">
        <v>0.125</v>
      </c>
      <c r="K1165" s="141">
        <f t="shared" si="56"/>
        <v>145.625</v>
      </c>
      <c r="M1165" s="51">
        <v>1165</v>
      </c>
      <c r="N1165">
        <v>899</v>
      </c>
    </row>
    <row r="1166" spans="1:14">
      <c r="A1166" s="51">
        <v>1166</v>
      </c>
      <c r="B1166" s="51">
        <v>4.4999999999999998E-2</v>
      </c>
      <c r="C1166" s="141">
        <f t="shared" si="54"/>
        <v>52.47</v>
      </c>
      <c r="E1166" s="51">
        <v>1166</v>
      </c>
      <c r="F1166">
        <v>7.0000000000000007E-2</v>
      </c>
      <c r="G1166" s="141">
        <f t="shared" si="55"/>
        <v>81.62</v>
      </c>
      <c r="I1166" s="51">
        <v>1166</v>
      </c>
      <c r="J1166">
        <v>0.125</v>
      </c>
      <c r="K1166" s="141">
        <f t="shared" si="56"/>
        <v>145.75</v>
      </c>
      <c r="M1166" s="51">
        <v>1166</v>
      </c>
      <c r="N1166">
        <v>899</v>
      </c>
    </row>
    <row r="1167" spans="1:14">
      <c r="A1167" s="51">
        <v>1167</v>
      </c>
      <c r="B1167" s="51">
        <v>4.4999999999999998E-2</v>
      </c>
      <c r="C1167" s="141">
        <f t="shared" si="54"/>
        <v>52.515000000000001</v>
      </c>
      <c r="E1167" s="51">
        <v>1167</v>
      </c>
      <c r="F1167">
        <v>7.0000000000000007E-2</v>
      </c>
      <c r="G1167" s="141">
        <f t="shared" si="55"/>
        <v>81.690000000000012</v>
      </c>
      <c r="I1167" s="51">
        <v>1167</v>
      </c>
      <c r="J1167">
        <v>0.125</v>
      </c>
      <c r="K1167" s="141">
        <f t="shared" si="56"/>
        <v>145.875</v>
      </c>
      <c r="M1167" s="51">
        <v>1167</v>
      </c>
      <c r="N1167">
        <v>899</v>
      </c>
    </row>
    <row r="1168" spans="1:14">
      <c r="A1168" s="51">
        <v>1168</v>
      </c>
      <c r="B1168" s="51">
        <v>4.4999999999999998E-2</v>
      </c>
      <c r="C1168" s="141">
        <f t="shared" si="54"/>
        <v>52.559999999999995</v>
      </c>
      <c r="E1168" s="51">
        <v>1168</v>
      </c>
      <c r="F1168">
        <v>7.0000000000000007E-2</v>
      </c>
      <c r="G1168" s="141">
        <f t="shared" si="55"/>
        <v>81.760000000000005</v>
      </c>
      <c r="I1168" s="51">
        <v>1168</v>
      </c>
      <c r="J1168">
        <v>0.125</v>
      </c>
      <c r="K1168" s="141">
        <f t="shared" si="56"/>
        <v>146</v>
      </c>
      <c r="M1168" s="51">
        <v>1168</v>
      </c>
      <c r="N1168">
        <v>899</v>
      </c>
    </row>
    <row r="1169" spans="1:14">
      <c r="A1169" s="51">
        <v>1169</v>
      </c>
      <c r="B1169" s="51">
        <v>4.4999999999999998E-2</v>
      </c>
      <c r="C1169" s="141">
        <f t="shared" si="54"/>
        <v>52.604999999999997</v>
      </c>
      <c r="E1169" s="51">
        <v>1169</v>
      </c>
      <c r="F1169">
        <v>7.0000000000000007E-2</v>
      </c>
      <c r="G1169" s="141">
        <f t="shared" si="55"/>
        <v>81.830000000000013</v>
      </c>
      <c r="I1169" s="51">
        <v>1169</v>
      </c>
      <c r="J1169">
        <v>0.125</v>
      </c>
      <c r="K1169" s="141">
        <f t="shared" si="56"/>
        <v>146.125</v>
      </c>
      <c r="M1169" s="51">
        <v>1169</v>
      </c>
      <c r="N1169">
        <v>899</v>
      </c>
    </row>
    <row r="1170" spans="1:14">
      <c r="A1170" s="51">
        <v>1170</v>
      </c>
      <c r="B1170" s="51">
        <v>4.4999999999999998E-2</v>
      </c>
      <c r="C1170" s="141">
        <f t="shared" si="54"/>
        <v>52.65</v>
      </c>
      <c r="E1170" s="51">
        <v>1170</v>
      </c>
      <c r="F1170">
        <v>7.0000000000000007E-2</v>
      </c>
      <c r="G1170" s="141">
        <f t="shared" si="55"/>
        <v>81.900000000000006</v>
      </c>
      <c r="I1170" s="51">
        <v>1170</v>
      </c>
      <c r="J1170">
        <v>0.125</v>
      </c>
      <c r="K1170" s="141">
        <f t="shared" si="56"/>
        <v>146.25</v>
      </c>
      <c r="M1170" s="51">
        <v>1170</v>
      </c>
      <c r="N1170">
        <v>899</v>
      </c>
    </row>
    <row r="1171" spans="1:14">
      <c r="A1171" s="51">
        <v>1171</v>
      </c>
      <c r="B1171" s="51">
        <v>4.4999999999999998E-2</v>
      </c>
      <c r="C1171" s="141">
        <f t="shared" si="54"/>
        <v>52.695</v>
      </c>
      <c r="E1171" s="51">
        <v>1171</v>
      </c>
      <c r="F1171">
        <v>7.0000000000000007E-2</v>
      </c>
      <c r="G1171" s="141">
        <f t="shared" si="55"/>
        <v>81.970000000000013</v>
      </c>
      <c r="I1171" s="51">
        <v>1171</v>
      </c>
      <c r="J1171">
        <v>0.125</v>
      </c>
      <c r="K1171" s="141">
        <f t="shared" si="56"/>
        <v>146.375</v>
      </c>
      <c r="M1171" s="51">
        <v>1171</v>
      </c>
      <c r="N1171">
        <v>899</v>
      </c>
    </row>
    <row r="1172" spans="1:14">
      <c r="A1172" s="51">
        <v>1172</v>
      </c>
      <c r="B1172" s="51">
        <v>4.4999999999999998E-2</v>
      </c>
      <c r="C1172" s="141">
        <f t="shared" si="54"/>
        <v>52.739999999999995</v>
      </c>
      <c r="E1172" s="51">
        <v>1172</v>
      </c>
      <c r="F1172">
        <v>7.0000000000000007E-2</v>
      </c>
      <c r="G1172" s="141">
        <f t="shared" si="55"/>
        <v>82.04</v>
      </c>
      <c r="I1172" s="51">
        <v>1172</v>
      </c>
      <c r="J1172">
        <v>0.125</v>
      </c>
      <c r="K1172" s="141">
        <f t="shared" si="56"/>
        <v>146.5</v>
      </c>
      <c r="M1172" s="51">
        <v>1172</v>
      </c>
      <c r="N1172">
        <v>899</v>
      </c>
    </row>
    <row r="1173" spans="1:14">
      <c r="A1173" s="51">
        <v>1173</v>
      </c>
      <c r="B1173" s="51">
        <v>4.4999999999999998E-2</v>
      </c>
      <c r="C1173" s="141">
        <f t="shared" si="54"/>
        <v>52.784999999999997</v>
      </c>
      <c r="E1173" s="51">
        <v>1173</v>
      </c>
      <c r="F1173">
        <v>7.0000000000000007E-2</v>
      </c>
      <c r="G1173" s="141">
        <f t="shared" si="55"/>
        <v>82.110000000000014</v>
      </c>
      <c r="I1173" s="51">
        <v>1173</v>
      </c>
      <c r="J1173">
        <v>0.125</v>
      </c>
      <c r="K1173" s="141">
        <f t="shared" si="56"/>
        <v>146.625</v>
      </c>
      <c r="M1173" s="51">
        <v>1173</v>
      </c>
      <c r="N1173">
        <v>899</v>
      </c>
    </row>
    <row r="1174" spans="1:14">
      <c r="A1174" s="51">
        <v>1174</v>
      </c>
      <c r="B1174" s="51">
        <v>4.4999999999999998E-2</v>
      </c>
      <c r="C1174" s="141">
        <f t="shared" si="54"/>
        <v>52.83</v>
      </c>
      <c r="E1174" s="51">
        <v>1174</v>
      </c>
      <c r="F1174">
        <v>7.0000000000000007E-2</v>
      </c>
      <c r="G1174" s="141">
        <f t="shared" si="55"/>
        <v>82.18</v>
      </c>
      <c r="I1174" s="51">
        <v>1174</v>
      </c>
      <c r="J1174">
        <v>0.125</v>
      </c>
      <c r="K1174" s="141">
        <f t="shared" si="56"/>
        <v>146.75</v>
      </c>
      <c r="M1174" s="51">
        <v>1174</v>
      </c>
      <c r="N1174">
        <v>899</v>
      </c>
    </row>
    <row r="1175" spans="1:14">
      <c r="A1175" s="51">
        <v>1175</v>
      </c>
      <c r="B1175" s="51">
        <v>4.4999999999999998E-2</v>
      </c>
      <c r="C1175" s="141">
        <f t="shared" si="54"/>
        <v>52.875</v>
      </c>
      <c r="E1175" s="51">
        <v>1175</v>
      </c>
      <c r="F1175">
        <v>7.0000000000000007E-2</v>
      </c>
      <c r="G1175" s="141">
        <f t="shared" si="55"/>
        <v>82.250000000000014</v>
      </c>
      <c r="I1175" s="51">
        <v>1175</v>
      </c>
      <c r="J1175">
        <v>0.125</v>
      </c>
      <c r="K1175" s="141">
        <f t="shared" si="56"/>
        <v>146.875</v>
      </c>
      <c r="M1175" s="51">
        <v>1175</v>
      </c>
      <c r="N1175">
        <v>899</v>
      </c>
    </row>
    <row r="1176" spans="1:14">
      <c r="A1176" s="51">
        <v>1176</v>
      </c>
      <c r="B1176" s="51">
        <v>4.4999999999999998E-2</v>
      </c>
      <c r="C1176" s="141">
        <f t="shared" si="54"/>
        <v>52.919999999999995</v>
      </c>
      <c r="E1176" s="51">
        <v>1176</v>
      </c>
      <c r="F1176">
        <v>7.0000000000000007E-2</v>
      </c>
      <c r="G1176" s="141">
        <f t="shared" si="55"/>
        <v>82.320000000000007</v>
      </c>
      <c r="I1176" s="51">
        <v>1176</v>
      </c>
      <c r="J1176">
        <v>0.125</v>
      </c>
      <c r="K1176" s="141">
        <f t="shared" si="56"/>
        <v>147</v>
      </c>
      <c r="M1176" s="51">
        <v>1176</v>
      </c>
      <c r="N1176">
        <v>899</v>
      </c>
    </row>
    <row r="1177" spans="1:14">
      <c r="A1177" s="51">
        <v>1177</v>
      </c>
      <c r="B1177" s="51">
        <v>4.4999999999999998E-2</v>
      </c>
      <c r="C1177" s="141">
        <f t="shared" si="54"/>
        <v>52.964999999999996</v>
      </c>
      <c r="E1177" s="51">
        <v>1177</v>
      </c>
      <c r="F1177">
        <v>7.0000000000000007E-2</v>
      </c>
      <c r="G1177" s="141">
        <f t="shared" si="55"/>
        <v>82.390000000000015</v>
      </c>
      <c r="I1177" s="51">
        <v>1177</v>
      </c>
      <c r="J1177">
        <v>0.125</v>
      </c>
      <c r="K1177" s="141">
        <f t="shared" si="56"/>
        <v>147.125</v>
      </c>
      <c r="M1177" s="51">
        <v>1177</v>
      </c>
      <c r="N1177">
        <v>899</v>
      </c>
    </row>
    <row r="1178" spans="1:14">
      <c r="A1178" s="51">
        <v>1178</v>
      </c>
      <c r="B1178" s="51">
        <v>4.4999999999999998E-2</v>
      </c>
      <c r="C1178" s="141">
        <f t="shared" si="54"/>
        <v>53.01</v>
      </c>
      <c r="E1178" s="51">
        <v>1178</v>
      </c>
      <c r="F1178">
        <v>7.0000000000000007E-2</v>
      </c>
      <c r="G1178" s="141">
        <f t="shared" si="55"/>
        <v>82.460000000000008</v>
      </c>
      <c r="I1178" s="51">
        <v>1178</v>
      </c>
      <c r="J1178">
        <v>0.125</v>
      </c>
      <c r="K1178" s="141">
        <f t="shared" si="56"/>
        <v>147.25</v>
      </c>
      <c r="M1178" s="51">
        <v>1178</v>
      </c>
      <c r="N1178">
        <v>899</v>
      </c>
    </row>
    <row r="1179" spans="1:14">
      <c r="A1179" s="51">
        <v>1179</v>
      </c>
      <c r="B1179" s="51">
        <v>4.4999999999999998E-2</v>
      </c>
      <c r="C1179" s="141">
        <f t="shared" si="54"/>
        <v>53.055</v>
      </c>
      <c r="E1179" s="51">
        <v>1179</v>
      </c>
      <c r="F1179">
        <v>7.0000000000000007E-2</v>
      </c>
      <c r="G1179" s="141">
        <f t="shared" si="55"/>
        <v>82.53</v>
      </c>
      <c r="I1179" s="51">
        <v>1179</v>
      </c>
      <c r="J1179">
        <v>0.125</v>
      </c>
      <c r="K1179" s="141">
        <f t="shared" si="56"/>
        <v>147.375</v>
      </c>
      <c r="M1179" s="51">
        <v>1179</v>
      </c>
      <c r="N1179">
        <v>899</v>
      </c>
    </row>
    <row r="1180" spans="1:14">
      <c r="A1180" s="51">
        <v>1180</v>
      </c>
      <c r="B1180" s="51">
        <v>4.4999999999999998E-2</v>
      </c>
      <c r="C1180" s="141">
        <f t="shared" si="54"/>
        <v>53.1</v>
      </c>
      <c r="E1180" s="51">
        <v>1180</v>
      </c>
      <c r="F1180">
        <v>7.0000000000000007E-2</v>
      </c>
      <c r="G1180" s="141">
        <f t="shared" si="55"/>
        <v>82.600000000000009</v>
      </c>
      <c r="I1180" s="51">
        <v>1180</v>
      </c>
      <c r="J1180">
        <v>0.125</v>
      </c>
      <c r="K1180" s="141">
        <f t="shared" si="56"/>
        <v>147.5</v>
      </c>
      <c r="M1180" s="51">
        <v>1180</v>
      </c>
      <c r="N1180">
        <v>899</v>
      </c>
    </row>
    <row r="1181" spans="1:14">
      <c r="A1181" s="51">
        <v>1181</v>
      </c>
      <c r="B1181" s="51">
        <v>4.4999999999999998E-2</v>
      </c>
      <c r="C1181" s="141">
        <f t="shared" si="54"/>
        <v>53.144999999999996</v>
      </c>
      <c r="E1181" s="51">
        <v>1181</v>
      </c>
      <c r="F1181">
        <v>7.0000000000000007E-2</v>
      </c>
      <c r="G1181" s="141">
        <f t="shared" si="55"/>
        <v>82.67</v>
      </c>
      <c r="I1181" s="51">
        <v>1181</v>
      </c>
      <c r="J1181">
        <v>0.125</v>
      </c>
      <c r="K1181" s="141">
        <f t="shared" si="56"/>
        <v>147.625</v>
      </c>
      <c r="M1181" s="51">
        <v>1181</v>
      </c>
      <c r="N1181">
        <v>899</v>
      </c>
    </row>
    <row r="1182" spans="1:14">
      <c r="A1182" s="51">
        <v>1182</v>
      </c>
      <c r="B1182" s="51">
        <v>4.4999999999999998E-2</v>
      </c>
      <c r="C1182" s="141">
        <f t="shared" si="54"/>
        <v>53.19</v>
      </c>
      <c r="E1182" s="51">
        <v>1182</v>
      </c>
      <c r="F1182">
        <v>7.0000000000000007E-2</v>
      </c>
      <c r="G1182" s="141">
        <f t="shared" si="55"/>
        <v>82.740000000000009</v>
      </c>
      <c r="I1182" s="51">
        <v>1182</v>
      </c>
      <c r="J1182">
        <v>0.125</v>
      </c>
      <c r="K1182" s="141">
        <f t="shared" si="56"/>
        <v>147.75</v>
      </c>
      <c r="M1182" s="51">
        <v>1182</v>
      </c>
      <c r="N1182">
        <v>899</v>
      </c>
    </row>
    <row r="1183" spans="1:14">
      <c r="A1183" s="51">
        <v>1183</v>
      </c>
      <c r="B1183" s="51">
        <v>4.4999999999999998E-2</v>
      </c>
      <c r="C1183" s="141">
        <f t="shared" si="54"/>
        <v>53.234999999999999</v>
      </c>
      <c r="E1183" s="51">
        <v>1183</v>
      </c>
      <c r="F1183">
        <v>7.0000000000000007E-2</v>
      </c>
      <c r="G1183" s="141">
        <f t="shared" si="55"/>
        <v>82.81</v>
      </c>
      <c r="I1183" s="51">
        <v>1183</v>
      </c>
      <c r="J1183">
        <v>0.125</v>
      </c>
      <c r="K1183" s="141">
        <f t="shared" si="56"/>
        <v>147.875</v>
      </c>
      <c r="M1183" s="51">
        <v>1183</v>
      </c>
      <c r="N1183">
        <v>899</v>
      </c>
    </row>
    <row r="1184" spans="1:14">
      <c r="A1184" s="51">
        <v>1184</v>
      </c>
      <c r="B1184" s="51">
        <v>4.4999999999999998E-2</v>
      </c>
      <c r="C1184" s="141">
        <f t="shared" si="54"/>
        <v>53.28</v>
      </c>
      <c r="E1184" s="51">
        <v>1184</v>
      </c>
      <c r="F1184">
        <v>7.0000000000000007E-2</v>
      </c>
      <c r="G1184" s="141">
        <f t="shared" si="55"/>
        <v>82.88000000000001</v>
      </c>
      <c r="I1184" s="51">
        <v>1184</v>
      </c>
      <c r="J1184">
        <v>0.125</v>
      </c>
      <c r="K1184" s="141">
        <f t="shared" si="56"/>
        <v>148</v>
      </c>
      <c r="M1184" s="51">
        <v>1184</v>
      </c>
      <c r="N1184">
        <v>899</v>
      </c>
    </row>
    <row r="1185" spans="1:14">
      <c r="A1185" s="51">
        <v>1185</v>
      </c>
      <c r="B1185" s="51">
        <v>4.4999999999999998E-2</v>
      </c>
      <c r="C1185" s="141">
        <f t="shared" si="54"/>
        <v>53.324999999999996</v>
      </c>
      <c r="E1185" s="51">
        <v>1185</v>
      </c>
      <c r="F1185">
        <v>7.0000000000000007E-2</v>
      </c>
      <c r="G1185" s="141">
        <f t="shared" si="55"/>
        <v>82.95</v>
      </c>
      <c r="I1185" s="51">
        <v>1185</v>
      </c>
      <c r="J1185">
        <v>0.125</v>
      </c>
      <c r="K1185" s="141">
        <f t="shared" si="56"/>
        <v>148.125</v>
      </c>
      <c r="M1185" s="51">
        <v>1185</v>
      </c>
      <c r="N1185">
        <v>899</v>
      </c>
    </row>
    <row r="1186" spans="1:14">
      <c r="A1186" s="51">
        <v>1186</v>
      </c>
      <c r="B1186" s="51">
        <v>4.4999999999999998E-2</v>
      </c>
      <c r="C1186" s="141">
        <f t="shared" si="54"/>
        <v>53.37</v>
      </c>
      <c r="E1186" s="51">
        <v>1186</v>
      </c>
      <c r="F1186">
        <v>7.0000000000000007E-2</v>
      </c>
      <c r="G1186" s="141">
        <f t="shared" si="55"/>
        <v>83.02000000000001</v>
      </c>
      <c r="I1186" s="51">
        <v>1186</v>
      </c>
      <c r="J1186">
        <v>0.125</v>
      </c>
      <c r="K1186" s="141">
        <f t="shared" si="56"/>
        <v>148.25</v>
      </c>
      <c r="M1186" s="51">
        <v>1186</v>
      </c>
      <c r="N1186">
        <v>899</v>
      </c>
    </row>
    <row r="1187" spans="1:14">
      <c r="A1187" s="51">
        <v>1187</v>
      </c>
      <c r="B1187" s="51">
        <v>4.4999999999999998E-2</v>
      </c>
      <c r="C1187" s="141">
        <f t="shared" si="54"/>
        <v>53.414999999999999</v>
      </c>
      <c r="E1187" s="51">
        <v>1187</v>
      </c>
      <c r="F1187">
        <v>7.0000000000000007E-2</v>
      </c>
      <c r="G1187" s="141">
        <f t="shared" si="55"/>
        <v>83.09</v>
      </c>
      <c r="I1187" s="51">
        <v>1187</v>
      </c>
      <c r="J1187">
        <v>0.125</v>
      </c>
      <c r="K1187" s="141">
        <f t="shared" si="56"/>
        <v>148.375</v>
      </c>
      <c r="M1187" s="51">
        <v>1187</v>
      </c>
      <c r="N1187">
        <v>899</v>
      </c>
    </row>
    <row r="1188" spans="1:14">
      <c r="A1188" s="51">
        <v>1188</v>
      </c>
      <c r="B1188" s="51">
        <v>4.4999999999999998E-2</v>
      </c>
      <c r="C1188" s="141">
        <f t="shared" si="54"/>
        <v>53.46</v>
      </c>
      <c r="E1188" s="51">
        <v>1188</v>
      </c>
      <c r="F1188">
        <v>7.0000000000000007E-2</v>
      </c>
      <c r="G1188" s="141">
        <f t="shared" si="55"/>
        <v>83.160000000000011</v>
      </c>
      <c r="I1188" s="51">
        <v>1188</v>
      </c>
      <c r="J1188">
        <v>0.125</v>
      </c>
      <c r="K1188" s="141">
        <f t="shared" si="56"/>
        <v>148.5</v>
      </c>
      <c r="M1188" s="51">
        <v>1188</v>
      </c>
      <c r="N1188">
        <v>899</v>
      </c>
    </row>
    <row r="1189" spans="1:14">
      <c r="A1189" s="51">
        <v>1189</v>
      </c>
      <c r="B1189" s="51">
        <v>4.4999999999999998E-2</v>
      </c>
      <c r="C1189" s="141">
        <f t="shared" si="54"/>
        <v>53.504999999999995</v>
      </c>
      <c r="E1189" s="51">
        <v>1189</v>
      </c>
      <c r="F1189">
        <v>7.0000000000000007E-2</v>
      </c>
      <c r="G1189" s="141">
        <f t="shared" si="55"/>
        <v>83.23</v>
      </c>
      <c r="I1189" s="51">
        <v>1189</v>
      </c>
      <c r="J1189">
        <v>0.125</v>
      </c>
      <c r="K1189" s="141">
        <f t="shared" si="56"/>
        <v>148.625</v>
      </c>
      <c r="M1189" s="51">
        <v>1189</v>
      </c>
      <c r="N1189">
        <v>899</v>
      </c>
    </row>
    <row r="1190" spans="1:14">
      <c r="A1190" s="51">
        <v>1190</v>
      </c>
      <c r="B1190" s="51">
        <v>4.4999999999999998E-2</v>
      </c>
      <c r="C1190" s="141">
        <f t="shared" si="54"/>
        <v>53.55</v>
      </c>
      <c r="E1190" s="51">
        <v>1190</v>
      </c>
      <c r="F1190">
        <v>7.0000000000000007E-2</v>
      </c>
      <c r="G1190" s="141">
        <f t="shared" si="55"/>
        <v>83.300000000000011</v>
      </c>
      <c r="I1190" s="51">
        <v>1190</v>
      </c>
      <c r="J1190">
        <v>0.125</v>
      </c>
      <c r="K1190" s="141">
        <f t="shared" si="56"/>
        <v>148.75</v>
      </c>
      <c r="M1190" s="51">
        <v>1190</v>
      </c>
      <c r="N1190">
        <v>899</v>
      </c>
    </row>
    <row r="1191" spans="1:14">
      <c r="A1191" s="51">
        <v>1191</v>
      </c>
      <c r="B1191" s="51">
        <v>4.4999999999999998E-2</v>
      </c>
      <c r="C1191" s="141">
        <f t="shared" si="54"/>
        <v>53.594999999999999</v>
      </c>
      <c r="E1191" s="51">
        <v>1191</v>
      </c>
      <c r="F1191">
        <v>7.0000000000000007E-2</v>
      </c>
      <c r="G1191" s="141">
        <f t="shared" si="55"/>
        <v>83.37</v>
      </c>
      <c r="I1191" s="51">
        <v>1191</v>
      </c>
      <c r="J1191">
        <v>0.125</v>
      </c>
      <c r="K1191" s="141">
        <f t="shared" si="56"/>
        <v>148.875</v>
      </c>
      <c r="M1191" s="51">
        <v>1191</v>
      </c>
      <c r="N1191">
        <v>899</v>
      </c>
    </row>
    <row r="1192" spans="1:14">
      <c r="A1192" s="51">
        <v>1192</v>
      </c>
      <c r="B1192" s="51">
        <v>4.4999999999999998E-2</v>
      </c>
      <c r="C1192" s="141">
        <f t="shared" si="54"/>
        <v>53.64</v>
      </c>
      <c r="E1192" s="51">
        <v>1192</v>
      </c>
      <c r="F1192">
        <v>7.0000000000000007E-2</v>
      </c>
      <c r="G1192" s="141">
        <f t="shared" si="55"/>
        <v>83.440000000000012</v>
      </c>
      <c r="I1192" s="51">
        <v>1192</v>
      </c>
      <c r="J1192">
        <v>0.125</v>
      </c>
      <c r="K1192" s="141">
        <f t="shared" si="56"/>
        <v>149</v>
      </c>
      <c r="M1192" s="51">
        <v>1192</v>
      </c>
      <c r="N1192">
        <v>899</v>
      </c>
    </row>
    <row r="1193" spans="1:14">
      <c r="A1193" s="51">
        <v>1193</v>
      </c>
      <c r="B1193" s="51">
        <v>4.4999999999999998E-2</v>
      </c>
      <c r="C1193" s="141">
        <f t="shared" si="54"/>
        <v>53.684999999999995</v>
      </c>
      <c r="E1193" s="51">
        <v>1193</v>
      </c>
      <c r="F1193">
        <v>7.0000000000000007E-2</v>
      </c>
      <c r="G1193" s="141">
        <f t="shared" si="55"/>
        <v>83.51</v>
      </c>
      <c r="I1193" s="51">
        <v>1193</v>
      </c>
      <c r="J1193">
        <v>0.125</v>
      </c>
      <c r="K1193" s="141">
        <f t="shared" si="56"/>
        <v>149.125</v>
      </c>
      <c r="M1193" s="51">
        <v>1193</v>
      </c>
      <c r="N1193">
        <v>899</v>
      </c>
    </row>
    <row r="1194" spans="1:14">
      <c r="A1194" s="51">
        <v>1194</v>
      </c>
      <c r="B1194" s="51">
        <v>4.4999999999999998E-2</v>
      </c>
      <c r="C1194" s="141">
        <f t="shared" si="54"/>
        <v>53.73</v>
      </c>
      <c r="E1194" s="51">
        <v>1194</v>
      </c>
      <c r="F1194">
        <v>7.0000000000000007E-2</v>
      </c>
      <c r="G1194" s="141">
        <f t="shared" si="55"/>
        <v>83.580000000000013</v>
      </c>
      <c r="I1194" s="51">
        <v>1194</v>
      </c>
      <c r="J1194">
        <v>0.125</v>
      </c>
      <c r="K1194" s="141">
        <f t="shared" si="56"/>
        <v>149.25</v>
      </c>
      <c r="M1194" s="51">
        <v>1194</v>
      </c>
      <c r="N1194">
        <v>899</v>
      </c>
    </row>
    <row r="1195" spans="1:14">
      <c r="A1195" s="51">
        <v>1195</v>
      </c>
      <c r="B1195" s="51">
        <v>4.4999999999999998E-2</v>
      </c>
      <c r="C1195" s="141">
        <f t="shared" si="54"/>
        <v>53.774999999999999</v>
      </c>
      <c r="E1195" s="51">
        <v>1195</v>
      </c>
      <c r="F1195">
        <v>7.0000000000000007E-2</v>
      </c>
      <c r="G1195" s="141">
        <f t="shared" si="55"/>
        <v>83.65</v>
      </c>
      <c r="I1195" s="51">
        <v>1195</v>
      </c>
      <c r="J1195">
        <v>0.125</v>
      </c>
      <c r="K1195" s="141">
        <f t="shared" si="56"/>
        <v>149.375</v>
      </c>
      <c r="M1195" s="51">
        <v>1195</v>
      </c>
      <c r="N1195">
        <v>899</v>
      </c>
    </row>
    <row r="1196" spans="1:14">
      <c r="A1196" s="51">
        <v>1196</v>
      </c>
      <c r="B1196" s="51">
        <v>4.4999999999999998E-2</v>
      </c>
      <c r="C1196" s="141">
        <f t="shared" si="54"/>
        <v>53.82</v>
      </c>
      <c r="E1196" s="51">
        <v>1196</v>
      </c>
      <c r="F1196">
        <v>7.0000000000000007E-2</v>
      </c>
      <c r="G1196" s="141">
        <f t="shared" si="55"/>
        <v>83.720000000000013</v>
      </c>
      <c r="I1196" s="51">
        <v>1196</v>
      </c>
      <c r="J1196">
        <v>0.125</v>
      </c>
      <c r="K1196" s="141">
        <f t="shared" si="56"/>
        <v>149.5</v>
      </c>
      <c r="M1196" s="51">
        <v>1196</v>
      </c>
      <c r="N1196">
        <v>899</v>
      </c>
    </row>
    <row r="1197" spans="1:14">
      <c r="A1197" s="51">
        <v>1197</v>
      </c>
      <c r="B1197" s="51">
        <v>4.4999999999999998E-2</v>
      </c>
      <c r="C1197" s="141">
        <f t="shared" si="54"/>
        <v>53.864999999999995</v>
      </c>
      <c r="E1197" s="51">
        <v>1197</v>
      </c>
      <c r="F1197">
        <v>7.0000000000000007E-2</v>
      </c>
      <c r="G1197" s="141">
        <f t="shared" si="55"/>
        <v>83.79</v>
      </c>
      <c r="I1197" s="51">
        <v>1197</v>
      </c>
      <c r="J1197">
        <v>0.125</v>
      </c>
      <c r="K1197" s="141">
        <f t="shared" si="56"/>
        <v>149.625</v>
      </c>
      <c r="M1197" s="51">
        <v>1197</v>
      </c>
      <c r="N1197">
        <v>899</v>
      </c>
    </row>
    <row r="1198" spans="1:14">
      <c r="A1198" s="51">
        <v>1198</v>
      </c>
      <c r="B1198" s="51">
        <v>4.4999999999999998E-2</v>
      </c>
      <c r="C1198" s="141">
        <f t="shared" si="54"/>
        <v>53.91</v>
      </c>
      <c r="E1198" s="51">
        <v>1198</v>
      </c>
      <c r="F1198">
        <v>7.0000000000000007E-2</v>
      </c>
      <c r="G1198" s="141">
        <f t="shared" si="55"/>
        <v>83.860000000000014</v>
      </c>
      <c r="I1198" s="51">
        <v>1198</v>
      </c>
      <c r="J1198">
        <v>0.125</v>
      </c>
      <c r="K1198" s="141">
        <f t="shared" si="56"/>
        <v>149.75</v>
      </c>
      <c r="M1198" s="51">
        <v>1198</v>
      </c>
      <c r="N1198">
        <v>899</v>
      </c>
    </row>
    <row r="1199" spans="1:14">
      <c r="A1199" s="51">
        <v>1199</v>
      </c>
      <c r="B1199" s="51">
        <v>4.4999999999999998E-2</v>
      </c>
      <c r="C1199" s="141">
        <f t="shared" si="54"/>
        <v>53.954999999999998</v>
      </c>
      <c r="E1199" s="51">
        <v>1199</v>
      </c>
      <c r="F1199">
        <v>7.0000000000000007E-2</v>
      </c>
      <c r="G1199" s="141">
        <f t="shared" si="55"/>
        <v>83.93</v>
      </c>
      <c r="I1199" s="51">
        <v>1199</v>
      </c>
      <c r="J1199">
        <v>0.125</v>
      </c>
      <c r="K1199" s="141">
        <f t="shared" si="56"/>
        <v>149.875</v>
      </c>
      <c r="M1199" s="51">
        <v>1199</v>
      </c>
      <c r="N1199">
        <v>899</v>
      </c>
    </row>
    <row r="1200" spans="1:14">
      <c r="A1200" s="51">
        <v>1200</v>
      </c>
      <c r="B1200" s="51">
        <v>4.4999999999999998E-2</v>
      </c>
      <c r="C1200" s="141">
        <f t="shared" si="54"/>
        <v>54</v>
      </c>
      <c r="E1200" s="51">
        <v>1200</v>
      </c>
      <c r="F1200">
        <v>7.0000000000000007E-2</v>
      </c>
      <c r="G1200" s="141">
        <f t="shared" si="55"/>
        <v>84.000000000000014</v>
      </c>
      <c r="I1200" s="51">
        <v>1200</v>
      </c>
      <c r="J1200">
        <v>0.125</v>
      </c>
      <c r="K1200" s="141">
        <f t="shared" si="56"/>
        <v>150</v>
      </c>
      <c r="M1200" s="51">
        <v>1200</v>
      </c>
      <c r="N1200">
        <v>899</v>
      </c>
    </row>
    <row r="1201" spans="1:14">
      <c r="A1201" s="51">
        <v>1201</v>
      </c>
      <c r="B1201" s="51">
        <v>4.4999999999999998E-2</v>
      </c>
      <c r="C1201" s="141">
        <f t="shared" si="54"/>
        <v>54.044999999999995</v>
      </c>
      <c r="E1201" s="51">
        <v>1201</v>
      </c>
      <c r="F1201">
        <v>7.0000000000000007E-2</v>
      </c>
      <c r="G1201" s="141">
        <f t="shared" si="55"/>
        <v>84.070000000000007</v>
      </c>
      <c r="I1201" s="51">
        <v>1201</v>
      </c>
      <c r="J1201">
        <v>0.125</v>
      </c>
      <c r="K1201" s="141">
        <f t="shared" si="56"/>
        <v>150.125</v>
      </c>
      <c r="M1201" s="51">
        <v>1201</v>
      </c>
      <c r="N1201">
        <v>899</v>
      </c>
    </row>
    <row r="1202" spans="1:14">
      <c r="A1202" s="51">
        <v>1202</v>
      </c>
      <c r="B1202" s="51">
        <v>4.4999999999999998E-2</v>
      </c>
      <c r="C1202" s="141">
        <f t="shared" si="54"/>
        <v>54.089999999999996</v>
      </c>
      <c r="E1202" s="51">
        <v>1202</v>
      </c>
      <c r="F1202">
        <v>7.0000000000000007E-2</v>
      </c>
      <c r="G1202" s="141">
        <f t="shared" si="55"/>
        <v>84.140000000000015</v>
      </c>
      <c r="I1202" s="51">
        <v>1202</v>
      </c>
      <c r="J1202">
        <v>0.125</v>
      </c>
      <c r="K1202" s="141">
        <f t="shared" si="56"/>
        <v>150.25</v>
      </c>
      <c r="M1202" s="51">
        <v>1202</v>
      </c>
      <c r="N1202">
        <v>899</v>
      </c>
    </row>
    <row r="1203" spans="1:14">
      <c r="A1203" s="51">
        <v>1203</v>
      </c>
      <c r="B1203" s="51">
        <v>4.4999999999999998E-2</v>
      </c>
      <c r="C1203" s="141">
        <f t="shared" si="54"/>
        <v>54.134999999999998</v>
      </c>
      <c r="E1203" s="51">
        <v>1203</v>
      </c>
      <c r="F1203">
        <v>7.0000000000000007E-2</v>
      </c>
      <c r="G1203" s="141">
        <f t="shared" si="55"/>
        <v>84.210000000000008</v>
      </c>
      <c r="I1203" s="51">
        <v>1203</v>
      </c>
      <c r="J1203">
        <v>0.125</v>
      </c>
      <c r="K1203" s="141">
        <f t="shared" si="56"/>
        <v>150.375</v>
      </c>
      <c r="M1203" s="51">
        <v>1203</v>
      </c>
      <c r="N1203">
        <v>899</v>
      </c>
    </row>
    <row r="1204" spans="1:14">
      <c r="A1204" s="51">
        <v>1204</v>
      </c>
      <c r="B1204" s="51">
        <v>4.4999999999999998E-2</v>
      </c>
      <c r="C1204" s="141">
        <f t="shared" si="54"/>
        <v>54.18</v>
      </c>
      <c r="E1204" s="51">
        <v>1204</v>
      </c>
      <c r="F1204">
        <v>7.0000000000000007E-2</v>
      </c>
      <c r="G1204" s="141">
        <f t="shared" si="55"/>
        <v>84.28</v>
      </c>
      <c r="I1204" s="51">
        <v>1204</v>
      </c>
      <c r="J1204">
        <v>0.125</v>
      </c>
      <c r="K1204" s="141">
        <f t="shared" si="56"/>
        <v>150.5</v>
      </c>
      <c r="M1204" s="51">
        <v>1204</v>
      </c>
      <c r="N1204">
        <v>899</v>
      </c>
    </row>
    <row r="1205" spans="1:14">
      <c r="A1205" s="51">
        <v>1205</v>
      </c>
      <c r="B1205" s="51">
        <v>4.4999999999999998E-2</v>
      </c>
      <c r="C1205" s="141">
        <f t="shared" si="54"/>
        <v>54.225000000000001</v>
      </c>
      <c r="E1205" s="51">
        <v>1205</v>
      </c>
      <c r="F1205">
        <v>7.0000000000000007E-2</v>
      </c>
      <c r="G1205" s="141">
        <f t="shared" si="55"/>
        <v>84.350000000000009</v>
      </c>
      <c r="I1205" s="51">
        <v>1205</v>
      </c>
      <c r="J1205">
        <v>0.125</v>
      </c>
      <c r="K1205" s="141">
        <f t="shared" si="56"/>
        <v>150.625</v>
      </c>
      <c r="M1205" s="51">
        <v>1205</v>
      </c>
      <c r="N1205">
        <v>899</v>
      </c>
    </row>
    <row r="1206" spans="1:14">
      <c r="A1206" s="51">
        <v>1206</v>
      </c>
      <c r="B1206" s="51">
        <v>4.4999999999999998E-2</v>
      </c>
      <c r="C1206" s="141">
        <f t="shared" si="54"/>
        <v>54.269999999999996</v>
      </c>
      <c r="E1206" s="51">
        <v>1206</v>
      </c>
      <c r="F1206">
        <v>7.0000000000000007E-2</v>
      </c>
      <c r="G1206" s="141">
        <f t="shared" si="55"/>
        <v>84.42</v>
      </c>
      <c r="I1206" s="51">
        <v>1206</v>
      </c>
      <c r="J1206">
        <v>0.125</v>
      </c>
      <c r="K1206" s="141">
        <f t="shared" si="56"/>
        <v>150.75</v>
      </c>
      <c r="M1206" s="51">
        <v>1206</v>
      </c>
      <c r="N1206">
        <v>899</v>
      </c>
    </row>
    <row r="1207" spans="1:14">
      <c r="A1207" s="51">
        <v>1207</v>
      </c>
      <c r="B1207" s="51">
        <v>4.4999999999999998E-2</v>
      </c>
      <c r="C1207" s="141">
        <f t="shared" si="54"/>
        <v>54.314999999999998</v>
      </c>
      <c r="E1207" s="51">
        <v>1207</v>
      </c>
      <c r="F1207">
        <v>7.0000000000000007E-2</v>
      </c>
      <c r="G1207" s="141">
        <f t="shared" si="55"/>
        <v>84.490000000000009</v>
      </c>
      <c r="I1207" s="51">
        <v>1207</v>
      </c>
      <c r="J1207">
        <v>0.125</v>
      </c>
      <c r="K1207" s="141">
        <f t="shared" si="56"/>
        <v>150.875</v>
      </c>
      <c r="M1207" s="51">
        <v>1207</v>
      </c>
      <c r="N1207">
        <v>899</v>
      </c>
    </row>
    <row r="1208" spans="1:14">
      <c r="A1208" s="51">
        <v>1208</v>
      </c>
      <c r="B1208" s="51">
        <v>4.4999999999999998E-2</v>
      </c>
      <c r="C1208" s="141">
        <f t="shared" si="54"/>
        <v>54.36</v>
      </c>
      <c r="E1208" s="51">
        <v>1208</v>
      </c>
      <c r="F1208">
        <v>7.0000000000000007E-2</v>
      </c>
      <c r="G1208" s="141">
        <f t="shared" si="55"/>
        <v>84.56</v>
      </c>
      <c r="I1208" s="51">
        <v>1208</v>
      </c>
      <c r="J1208">
        <v>0.125</v>
      </c>
      <c r="K1208" s="141">
        <f t="shared" si="56"/>
        <v>151</v>
      </c>
      <c r="M1208" s="51">
        <v>1208</v>
      </c>
      <c r="N1208">
        <v>899</v>
      </c>
    </row>
    <row r="1209" spans="1:14">
      <c r="A1209" s="51">
        <v>1209</v>
      </c>
      <c r="B1209" s="51">
        <v>4.4999999999999998E-2</v>
      </c>
      <c r="C1209" s="141">
        <f t="shared" si="54"/>
        <v>54.405000000000001</v>
      </c>
      <c r="E1209" s="51">
        <v>1209</v>
      </c>
      <c r="F1209">
        <v>7.0000000000000007E-2</v>
      </c>
      <c r="G1209" s="141">
        <f t="shared" si="55"/>
        <v>84.63000000000001</v>
      </c>
      <c r="I1209" s="51">
        <v>1209</v>
      </c>
      <c r="J1209">
        <v>0.125</v>
      </c>
      <c r="K1209" s="141">
        <f t="shared" si="56"/>
        <v>151.125</v>
      </c>
      <c r="M1209" s="51">
        <v>1209</v>
      </c>
      <c r="N1209">
        <v>899</v>
      </c>
    </row>
    <row r="1210" spans="1:14">
      <c r="A1210" s="51">
        <v>1210</v>
      </c>
      <c r="B1210" s="51">
        <v>4.4999999999999998E-2</v>
      </c>
      <c r="C1210" s="141">
        <f t="shared" si="54"/>
        <v>54.449999999999996</v>
      </c>
      <c r="E1210" s="51">
        <v>1210</v>
      </c>
      <c r="F1210">
        <v>7.0000000000000007E-2</v>
      </c>
      <c r="G1210" s="141">
        <f t="shared" si="55"/>
        <v>84.7</v>
      </c>
      <c r="I1210" s="51">
        <v>1210</v>
      </c>
      <c r="J1210">
        <v>0.125</v>
      </c>
      <c r="K1210" s="141">
        <f t="shared" si="56"/>
        <v>151.25</v>
      </c>
      <c r="M1210" s="51">
        <v>1210</v>
      </c>
      <c r="N1210">
        <v>899</v>
      </c>
    </row>
    <row r="1211" spans="1:14">
      <c r="A1211" s="51">
        <v>1211</v>
      </c>
      <c r="B1211" s="51">
        <v>4.4999999999999998E-2</v>
      </c>
      <c r="C1211" s="141">
        <f t="shared" si="54"/>
        <v>54.494999999999997</v>
      </c>
      <c r="E1211" s="51">
        <v>1211</v>
      </c>
      <c r="F1211">
        <v>7.0000000000000007E-2</v>
      </c>
      <c r="G1211" s="141">
        <f t="shared" si="55"/>
        <v>84.77000000000001</v>
      </c>
      <c r="I1211" s="51">
        <v>1211</v>
      </c>
      <c r="J1211">
        <v>0.125</v>
      </c>
      <c r="K1211" s="141">
        <f t="shared" si="56"/>
        <v>151.375</v>
      </c>
      <c r="M1211" s="51">
        <v>1211</v>
      </c>
      <c r="N1211">
        <v>899</v>
      </c>
    </row>
    <row r="1212" spans="1:14">
      <c r="A1212" s="51">
        <v>1212</v>
      </c>
      <c r="B1212" s="51">
        <v>4.4999999999999998E-2</v>
      </c>
      <c r="C1212" s="141">
        <f t="shared" si="54"/>
        <v>54.54</v>
      </c>
      <c r="E1212" s="51">
        <v>1212</v>
      </c>
      <c r="F1212">
        <v>7.0000000000000007E-2</v>
      </c>
      <c r="G1212" s="141">
        <f t="shared" si="55"/>
        <v>84.84</v>
      </c>
      <c r="I1212" s="51">
        <v>1212</v>
      </c>
      <c r="J1212">
        <v>0.125</v>
      </c>
      <c r="K1212" s="141">
        <f t="shared" si="56"/>
        <v>151.5</v>
      </c>
      <c r="M1212" s="51">
        <v>1212</v>
      </c>
      <c r="N1212">
        <v>899</v>
      </c>
    </row>
    <row r="1213" spans="1:14">
      <c r="A1213" s="51">
        <v>1213</v>
      </c>
      <c r="B1213" s="51">
        <v>4.4999999999999998E-2</v>
      </c>
      <c r="C1213" s="141">
        <f t="shared" si="54"/>
        <v>54.585000000000001</v>
      </c>
      <c r="E1213" s="51">
        <v>1213</v>
      </c>
      <c r="F1213">
        <v>7.0000000000000007E-2</v>
      </c>
      <c r="G1213" s="141">
        <f t="shared" si="55"/>
        <v>84.910000000000011</v>
      </c>
      <c r="I1213" s="51">
        <v>1213</v>
      </c>
      <c r="J1213">
        <v>0.125</v>
      </c>
      <c r="K1213" s="141">
        <f t="shared" si="56"/>
        <v>151.625</v>
      </c>
      <c r="M1213" s="51">
        <v>1213</v>
      </c>
      <c r="N1213">
        <v>899</v>
      </c>
    </row>
    <row r="1214" spans="1:14">
      <c r="A1214" s="51">
        <v>1214</v>
      </c>
      <c r="B1214" s="51">
        <v>4.4999999999999998E-2</v>
      </c>
      <c r="C1214" s="141">
        <f t="shared" si="54"/>
        <v>54.629999999999995</v>
      </c>
      <c r="E1214" s="51">
        <v>1214</v>
      </c>
      <c r="F1214">
        <v>7.0000000000000007E-2</v>
      </c>
      <c r="G1214" s="141">
        <f t="shared" si="55"/>
        <v>84.98</v>
      </c>
      <c r="I1214" s="51">
        <v>1214</v>
      </c>
      <c r="J1214">
        <v>0.125</v>
      </c>
      <c r="K1214" s="141">
        <f t="shared" si="56"/>
        <v>151.75</v>
      </c>
      <c r="M1214" s="51">
        <v>1214</v>
      </c>
      <c r="N1214">
        <v>899</v>
      </c>
    </row>
    <row r="1215" spans="1:14">
      <c r="A1215" s="51">
        <v>1215</v>
      </c>
      <c r="B1215" s="51">
        <v>4.4999999999999998E-2</v>
      </c>
      <c r="C1215" s="141">
        <f t="shared" si="54"/>
        <v>54.674999999999997</v>
      </c>
      <c r="E1215" s="51">
        <v>1215</v>
      </c>
      <c r="F1215">
        <v>7.0000000000000007E-2</v>
      </c>
      <c r="G1215" s="141">
        <f t="shared" si="55"/>
        <v>85.050000000000011</v>
      </c>
      <c r="I1215" s="51">
        <v>1215</v>
      </c>
      <c r="J1215">
        <v>0.125</v>
      </c>
      <c r="K1215" s="141">
        <f t="shared" si="56"/>
        <v>151.875</v>
      </c>
      <c r="M1215" s="51">
        <v>1215</v>
      </c>
      <c r="N1215">
        <v>899</v>
      </c>
    </row>
    <row r="1216" spans="1:14">
      <c r="A1216" s="51">
        <v>1216</v>
      </c>
      <c r="B1216" s="51">
        <v>4.4999999999999998E-2</v>
      </c>
      <c r="C1216" s="141">
        <f t="shared" si="54"/>
        <v>54.72</v>
      </c>
      <c r="E1216" s="51">
        <v>1216</v>
      </c>
      <c r="F1216">
        <v>7.0000000000000007E-2</v>
      </c>
      <c r="G1216" s="141">
        <f t="shared" si="55"/>
        <v>85.12</v>
      </c>
      <c r="I1216" s="51">
        <v>1216</v>
      </c>
      <c r="J1216">
        <v>0.125</v>
      </c>
      <c r="K1216" s="141">
        <f t="shared" si="56"/>
        <v>152</v>
      </c>
      <c r="M1216" s="51">
        <v>1216</v>
      </c>
      <c r="N1216">
        <v>899</v>
      </c>
    </row>
    <row r="1217" spans="1:14">
      <c r="A1217" s="51">
        <v>1217</v>
      </c>
      <c r="B1217" s="51">
        <v>4.4999999999999998E-2</v>
      </c>
      <c r="C1217" s="141">
        <f t="shared" si="54"/>
        <v>54.765000000000001</v>
      </c>
      <c r="E1217" s="51">
        <v>1217</v>
      </c>
      <c r="F1217">
        <v>7.0000000000000007E-2</v>
      </c>
      <c r="G1217" s="141">
        <f t="shared" si="55"/>
        <v>85.190000000000012</v>
      </c>
      <c r="I1217" s="51">
        <v>1217</v>
      </c>
      <c r="J1217">
        <v>0.125</v>
      </c>
      <c r="K1217" s="141">
        <f t="shared" si="56"/>
        <v>152.125</v>
      </c>
      <c r="M1217" s="51">
        <v>1217</v>
      </c>
      <c r="N1217">
        <v>899</v>
      </c>
    </row>
    <row r="1218" spans="1:14">
      <c r="A1218" s="51">
        <v>1218</v>
      </c>
      <c r="B1218" s="51">
        <v>4.4999999999999998E-2</v>
      </c>
      <c r="C1218" s="141">
        <f t="shared" ref="C1218:C1281" si="57">MAX(A1218*B1218, 8.99)</f>
        <v>54.809999999999995</v>
      </c>
      <c r="E1218" s="51">
        <v>1218</v>
      </c>
      <c r="F1218">
        <v>7.0000000000000007E-2</v>
      </c>
      <c r="G1218" s="141">
        <f t="shared" ref="G1218:G1281" si="58">MAX(E1218*F1218, 9.99)</f>
        <v>85.26</v>
      </c>
      <c r="I1218" s="51">
        <v>1218</v>
      </c>
      <c r="J1218">
        <v>0.125</v>
      </c>
      <c r="K1218" s="141">
        <f t="shared" ref="K1218:K1281" si="59">MAX(I1218*J1218, 19.99)</f>
        <v>152.25</v>
      </c>
      <c r="M1218" s="51">
        <v>1218</v>
      </c>
      <c r="N1218">
        <v>899</v>
      </c>
    </row>
    <row r="1219" spans="1:14">
      <c r="A1219" s="51">
        <v>1219</v>
      </c>
      <c r="B1219" s="51">
        <v>4.4999999999999998E-2</v>
      </c>
      <c r="C1219" s="141">
        <f t="shared" si="57"/>
        <v>54.854999999999997</v>
      </c>
      <c r="E1219" s="51">
        <v>1219</v>
      </c>
      <c r="F1219">
        <v>7.0000000000000007E-2</v>
      </c>
      <c r="G1219" s="141">
        <f t="shared" si="58"/>
        <v>85.330000000000013</v>
      </c>
      <c r="I1219" s="51">
        <v>1219</v>
      </c>
      <c r="J1219">
        <v>0.125</v>
      </c>
      <c r="K1219" s="141">
        <f t="shared" si="59"/>
        <v>152.375</v>
      </c>
      <c r="M1219" s="51">
        <v>1219</v>
      </c>
      <c r="N1219">
        <v>899</v>
      </c>
    </row>
    <row r="1220" spans="1:14">
      <c r="A1220" s="51">
        <v>1220</v>
      </c>
      <c r="B1220" s="51">
        <v>4.4999999999999998E-2</v>
      </c>
      <c r="C1220" s="141">
        <f t="shared" si="57"/>
        <v>54.9</v>
      </c>
      <c r="E1220" s="51">
        <v>1220</v>
      </c>
      <c r="F1220">
        <v>7.0000000000000007E-2</v>
      </c>
      <c r="G1220" s="141">
        <f t="shared" si="58"/>
        <v>85.4</v>
      </c>
      <c r="I1220" s="51">
        <v>1220</v>
      </c>
      <c r="J1220">
        <v>0.125</v>
      </c>
      <c r="K1220" s="141">
        <f t="shared" si="59"/>
        <v>152.5</v>
      </c>
      <c r="M1220" s="51">
        <v>1220</v>
      </c>
      <c r="N1220">
        <v>899</v>
      </c>
    </row>
    <row r="1221" spans="1:14">
      <c r="A1221" s="51">
        <v>1221</v>
      </c>
      <c r="B1221" s="51">
        <v>4.4999999999999998E-2</v>
      </c>
      <c r="C1221" s="141">
        <f t="shared" si="57"/>
        <v>54.945</v>
      </c>
      <c r="E1221" s="51">
        <v>1221</v>
      </c>
      <c r="F1221">
        <v>7.0000000000000007E-2</v>
      </c>
      <c r="G1221" s="141">
        <f t="shared" si="58"/>
        <v>85.470000000000013</v>
      </c>
      <c r="I1221" s="51">
        <v>1221</v>
      </c>
      <c r="J1221">
        <v>0.125</v>
      </c>
      <c r="K1221" s="141">
        <f t="shared" si="59"/>
        <v>152.625</v>
      </c>
      <c r="M1221" s="51">
        <v>1221</v>
      </c>
      <c r="N1221">
        <v>899</v>
      </c>
    </row>
    <row r="1222" spans="1:14">
      <c r="A1222" s="51">
        <v>1222</v>
      </c>
      <c r="B1222" s="51">
        <v>4.4999999999999998E-2</v>
      </c>
      <c r="C1222" s="141">
        <f t="shared" si="57"/>
        <v>54.989999999999995</v>
      </c>
      <c r="E1222" s="51">
        <v>1222</v>
      </c>
      <c r="F1222">
        <v>7.0000000000000007E-2</v>
      </c>
      <c r="G1222" s="141">
        <f t="shared" si="58"/>
        <v>85.54</v>
      </c>
      <c r="I1222" s="51">
        <v>1222</v>
      </c>
      <c r="J1222">
        <v>0.125</v>
      </c>
      <c r="K1222" s="141">
        <f t="shared" si="59"/>
        <v>152.75</v>
      </c>
      <c r="M1222" s="51">
        <v>1222</v>
      </c>
      <c r="N1222">
        <v>899</v>
      </c>
    </row>
    <row r="1223" spans="1:14">
      <c r="A1223" s="51">
        <v>1223</v>
      </c>
      <c r="B1223" s="51">
        <v>4.4999999999999998E-2</v>
      </c>
      <c r="C1223" s="141">
        <f t="shared" si="57"/>
        <v>55.034999999999997</v>
      </c>
      <c r="E1223" s="51">
        <v>1223</v>
      </c>
      <c r="F1223">
        <v>7.0000000000000007E-2</v>
      </c>
      <c r="G1223" s="141">
        <f t="shared" si="58"/>
        <v>85.610000000000014</v>
      </c>
      <c r="I1223" s="51">
        <v>1223</v>
      </c>
      <c r="J1223">
        <v>0.125</v>
      </c>
      <c r="K1223" s="141">
        <f t="shared" si="59"/>
        <v>152.875</v>
      </c>
      <c r="M1223" s="51">
        <v>1223</v>
      </c>
      <c r="N1223">
        <v>899</v>
      </c>
    </row>
    <row r="1224" spans="1:14">
      <c r="A1224" s="51">
        <v>1224</v>
      </c>
      <c r="B1224" s="51">
        <v>4.4999999999999998E-2</v>
      </c>
      <c r="C1224" s="141">
        <f t="shared" si="57"/>
        <v>55.08</v>
      </c>
      <c r="E1224" s="51">
        <v>1224</v>
      </c>
      <c r="F1224">
        <v>7.0000000000000007E-2</v>
      </c>
      <c r="G1224" s="141">
        <f t="shared" si="58"/>
        <v>85.68</v>
      </c>
      <c r="I1224" s="51">
        <v>1224</v>
      </c>
      <c r="J1224">
        <v>0.125</v>
      </c>
      <c r="K1224" s="141">
        <f t="shared" si="59"/>
        <v>153</v>
      </c>
      <c r="M1224" s="51">
        <v>1224</v>
      </c>
      <c r="N1224">
        <v>899</v>
      </c>
    </row>
    <row r="1225" spans="1:14">
      <c r="A1225" s="51">
        <v>1225</v>
      </c>
      <c r="B1225" s="51">
        <v>4.4999999999999998E-2</v>
      </c>
      <c r="C1225" s="141">
        <f t="shared" si="57"/>
        <v>55.125</v>
      </c>
      <c r="E1225" s="51">
        <v>1225</v>
      </c>
      <c r="F1225">
        <v>7.0000000000000007E-2</v>
      </c>
      <c r="G1225" s="141">
        <f t="shared" si="58"/>
        <v>85.750000000000014</v>
      </c>
      <c r="I1225" s="51">
        <v>1225</v>
      </c>
      <c r="J1225">
        <v>0.125</v>
      </c>
      <c r="K1225" s="141">
        <f t="shared" si="59"/>
        <v>153.125</v>
      </c>
      <c r="M1225" s="51">
        <v>1225</v>
      </c>
      <c r="N1225">
        <v>899</v>
      </c>
    </row>
    <row r="1226" spans="1:14">
      <c r="A1226" s="51">
        <v>1226</v>
      </c>
      <c r="B1226" s="51">
        <v>4.4999999999999998E-2</v>
      </c>
      <c r="C1226" s="141">
        <f t="shared" si="57"/>
        <v>55.169999999999995</v>
      </c>
      <c r="E1226" s="51">
        <v>1226</v>
      </c>
      <c r="F1226">
        <v>7.0000000000000007E-2</v>
      </c>
      <c r="G1226" s="141">
        <f t="shared" si="58"/>
        <v>85.820000000000007</v>
      </c>
      <c r="I1226" s="51">
        <v>1226</v>
      </c>
      <c r="J1226">
        <v>0.125</v>
      </c>
      <c r="K1226" s="141">
        <f t="shared" si="59"/>
        <v>153.25</v>
      </c>
      <c r="M1226" s="51">
        <v>1226</v>
      </c>
      <c r="N1226">
        <v>899</v>
      </c>
    </row>
    <row r="1227" spans="1:14">
      <c r="A1227" s="51">
        <v>1227</v>
      </c>
      <c r="B1227" s="51">
        <v>4.4999999999999998E-2</v>
      </c>
      <c r="C1227" s="141">
        <f t="shared" si="57"/>
        <v>55.214999999999996</v>
      </c>
      <c r="E1227" s="51">
        <v>1227</v>
      </c>
      <c r="F1227">
        <v>7.0000000000000007E-2</v>
      </c>
      <c r="G1227" s="141">
        <f t="shared" si="58"/>
        <v>85.890000000000015</v>
      </c>
      <c r="I1227" s="51">
        <v>1227</v>
      </c>
      <c r="J1227">
        <v>0.125</v>
      </c>
      <c r="K1227" s="141">
        <f t="shared" si="59"/>
        <v>153.375</v>
      </c>
      <c r="M1227" s="51">
        <v>1227</v>
      </c>
      <c r="N1227">
        <v>899</v>
      </c>
    </row>
    <row r="1228" spans="1:14">
      <c r="A1228" s="51">
        <v>1228</v>
      </c>
      <c r="B1228" s="51">
        <v>4.4999999999999998E-2</v>
      </c>
      <c r="C1228" s="141">
        <f t="shared" si="57"/>
        <v>55.26</v>
      </c>
      <c r="E1228" s="51">
        <v>1228</v>
      </c>
      <c r="F1228">
        <v>7.0000000000000007E-2</v>
      </c>
      <c r="G1228" s="141">
        <f t="shared" si="58"/>
        <v>85.960000000000008</v>
      </c>
      <c r="I1228" s="51">
        <v>1228</v>
      </c>
      <c r="J1228">
        <v>0.125</v>
      </c>
      <c r="K1228" s="141">
        <f t="shared" si="59"/>
        <v>153.5</v>
      </c>
      <c r="M1228" s="51">
        <v>1228</v>
      </c>
      <c r="N1228">
        <v>899</v>
      </c>
    </row>
    <row r="1229" spans="1:14">
      <c r="A1229" s="51">
        <v>1229</v>
      </c>
      <c r="B1229" s="51">
        <v>4.4999999999999998E-2</v>
      </c>
      <c r="C1229" s="141">
        <f t="shared" si="57"/>
        <v>55.305</v>
      </c>
      <c r="E1229" s="51">
        <v>1229</v>
      </c>
      <c r="F1229">
        <v>7.0000000000000007E-2</v>
      </c>
      <c r="G1229" s="141">
        <f t="shared" si="58"/>
        <v>86.03</v>
      </c>
      <c r="I1229" s="51">
        <v>1229</v>
      </c>
      <c r="J1229">
        <v>0.125</v>
      </c>
      <c r="K1229" s="141">
        <f t="shared" si="59"/>
        <v>153.625</v>
      </c>
      <c r="M1229" s="51">
        <v>1229</v>
      </c>
      <c r="N1229">
        <v>899</v>
      </c>
    </row>
    <row r="1230" spans="1:14">
      <c r="A1230" s="51">
        <v>1230</v>
      </c>
      <c r="B1230" s="51">
        <v>4.4999999999999998E-2</v>
      </c>
      <c r="C1230" s="141">
        <f t="shared" si="57"/>
        <v>55.35</v>
      </c>
      <c r="E1230" s="51">
        <v>1230</v>
      </c>
      <c r="F1230">
        <v>7.0000000000000007E-2</v>
      </c>
      <c r="G1230" s="141">
        <f t="shared" si="58"/>
        <v>86.100000000000009</v>
      </c>
      <c r="I1230" s="51">
        <v>1230</v>
      </c>
      <c r="J1230">
        <v>0.125</v>
      </c>
      <c r="K1230" s="141">
        <f t="shared" si="59"/>
        <v>153.75</v>
      </c>
      <c r="M1230" s="51">
        <v>1230</v>
      </c>
      <c r="N1230">
        <v>899</v>
      </c>
    </row>
    <row r="1231" spans="1:14">
      <c r="A1231" s="51">
        <v>1231</v>
      </c>
      <c r="B1231" s="51">
        <v>4.4999999999999998E-2</v>
      </c>
      <c r="C1231" s="141">
        <f t="shared" si="57"/>
        <v>55.394999999999996</v>
      </c>
      <c r="E1231" s="51">
        <v>1231</v>
      </c>
      <c r="F1231">
        <v>7.0000000000000007E-2</v>
      </c>
      <c r="G1231" s="141">
        <f t="shared" si="58"/>
        <v>86.17</v>
      </c>
      <c r="I1231" s="51">
        <v>1231</v>
      </c>
      <c r="J1231">
        <v>0.125</v>
      </c>
      <c r="K1231" s="141">
        <f t="shared" si="59"/>
        <v>153.875</v>
      </c>
      <c r="M1231" s="51">
        <v>1231</v>
      </c>
      <c r="N1231">
        <v>899</v>
      </c>
    </row>
    <row r="1232" spans="1:14">
      <c r="A1232" s="51">
        <v>1232</v>
      </c>
      <c r="B1232" s="51">
        <v>4.4999999999999998E-2</v>
      </c>
      <c r="C1232" s="141">
        <f t="shared" si="57"/>
        <v>55.44</v>
      </c>
      <c r="E1232" s="51">
        <v>1232</v>
      </c>
      <c r="F1232">
        <v>7.0000000000000007E-2</v>
      </c>
      <c r="G1232" s="141">
        <f t="shared" si="58"/>
        <v>86.240000000000009</v>
      </c>
      <c r="I1232" s="51">
        <v>1232</v>
      </c>
      <c r="J1232">
        <v>0.125</v>
      </c>
      <c r="K1232" s="141">
        <f t="shared" si="59"/>
        <v>154</v>
      </c>
      <c r="M1232" s="51">
        <v>1232</v>
      </c>
      <c r="N1232">
        <v>899</v>
      </c>
    </row>
    <row r="1233" spans="1:14">
      <c r="A1233" s="51">
        <v>1233</v>
      </c>
      <c r="B1233" s="51">
        <v>4.4999999999999998E-2</v>
      </c>
      <c r="C1233" s="141">
        <f t="shared" si="57"/>
        <v>55.484999999999999</v>
      </c>
      <c r="E1233" s="51">
        <v>1233</v>
      </c>
      <c r="F1233">
        <v>7.0000000000000007E-2</v>
      </c>
      <c r="G1233" s="141">
        <f t="shared" si="58"/>
        <v>86.31</v>
      </c>
      <c r="I1233" s="51">
        <v>1233</v>
      </c>
      <c r="J1233">
        <v>0.125</v>
      </c>
      <c r="K1233" s="141">
        <f t="shared" si="59"/>
        <v>154.125</v>
      </c>
      <c r="M1233" s="51">
        <v>1233</v>
      </c>
      <c r="N1233">
        <v>899</v>
      </c>
    </row>
    <row r="1234" spans="1:14">
      <c r="A1234" s="51">
        <v>1234</v>
      </c>
      <c r="B1234" s="51">
        <v>4.4999999999999998E-2</v>
      </c>
      <c r="C1234" s="141">
        <f t="shared" si="57"/>
        <v>55.53</v>
      </c>
      <c r="E1234" s="51">
        <v>1234</v>
      </c>
      <c r="F1234">
        <v>7.0000000000000007E-2</v>
      </c>
      <c r="G1234" s="141">
        <f t="shared" si="58"/>
        <v>86.38000000000001</v>
      </c>
      <c r="I1234" s="51">
        <v>1234</v>
      </c>
      <c r="J1234">
        <v>0.125</v>
      </c>
      <c r="K1234" s="141">
        <f t="shared" si="59"/>
        <v>154.25</v>
      </c>
      <c r="M1234" s="51">
        <v>1234</v>
      </c>
      <c r="N1234">
        <v>899</v>
      </c>
    </row>
    <row r="1235" spans="1:14">
      <c r="A1235" s="51">
        <v>1235</v>
      </c>
      <c r="B1235" s="51">
        <v>4.4999999999999998E-2</v>
      </c>
      <c r="C1235" s="141">
        <f t="shared" si="57"/>
        <v>55.574999999999996</v>
      </c>
      <c r="E1235" s="51">
        <v>1235</v>
      </c>
      <c r="F1235">
        <v>7.0000000000000007E-2</v>
      </c>
      <c r="G1235" s="141">
        <f t="shared" si="58"/>
        <v>86.45</v>
      </c>
      <c r="I1235" s="51">
        <v>1235</v>
      </c>
      <c r="J1235">
        <v>0.125</v>
      </c>
      <c r="K1235" s="141">
        <f t="shared" si="59"/>
        <v>154.375</v>
      </c>
      <c r="M1235" s="51">
        <v>1235</v>
      </c>
      <c r="N1235">
        <v>899</v>
      </c>
    </row>
    <row r="1236" spans="1:14">
      <c r="A1236" s="51">
        <v>1236</v>
      </c>
      <c r="B1236" s="51">
        <v>4.4999999999999998E-2</v>
      </c>
      <c r="C1236" s="141">
        <f t="shared" si="57"/>
        <v>55.62</v>
      </c>
      <c r="E1236" s="51">
        <v>1236</v>
      </c>
      <c r="F1236">
        <v>7.0000000000000007E-2</v>
      </c>
      <c r="G1236" s="141">
        <f t="shared" si="58"/>
        <v>86.52000000000001</v>
      </c>
      <c r="I1236" s="51">
        <v>1236</v>
      </c>
      <c r="J1236">
        <v>0.125</v>
      </c>
      <c r="K1236" s="141">
        <f t="shared" si="59"/>
        <v>154.5</v>
      </c>
      <c r="M1236" s="51">
        <v>1236</v>
      </c>
      <c r="N1236">
        <v>899</v>
      </c>
    </row>
    <row r="1237" spans="1:14">
      <c r="A1237" s="51">
        <v>1237</v>
      </c>
      <c r="B1237" s="51">
        <v>4.4999999999999998E-2</v>
      </c>
      <c r="C1237" s="141">
        <f t="shared" si="57"/>
        <v>55.664999999999999</v>
      </c>
      <c r="E1237" s="51">
        <v>1237</v>
      </c>
      <c r="F1237">
        <v>7.0000000000000007E-2</v>
      </c>
      <c r="G1237" s="141">
        <f t="shared" si="58"/>
        <v>86.59</v>
      </c>
      <c r="I1237" s="51">
        <v>1237</v>
      </c>
      <c r="J1237">
        <v>0.125</v>
      </c>
      <c r="K1237" s="141">
        <f t="shared" si="59"/>
        <v>154.625</v>
      </c>
      <c r="M1237" s="51">
        <v>1237</v>
      </c>
      <c r="N1237">
        <v>899</v>
      </c>
    </row>
    <row r="1238" spans="1:14">
      <c r="A1238" s="51">
        <v>1238</v>
      </c>
      <c r="B1238" s="51">
        <v>4.4999999999999998E-2</v>
      </c>
      <c r="C1238" s="141">
        <f t="shared" si="57"/>
        <v>55.71</v>
      </c>
      <c r="E1238" s="51">
        <v>1238</v>
      </c>
      <c r="F1238">
        <v>7.0000000000000007E-2</v>
      </c>
      <c r="G1238" s="141">
        <f t="shared" si="58"/>
        <v>86.660000000000011</v>
      </c>
      <c r="I1238" s="51">
        <v>1238</v>
      </c>
      <c r="J1238">
        <v>0.125</v>
      </c>
      <c r="K1238" s="141">
        <f t="shared" si="59"/>
        <v>154.75</v>
      </c>
      <c r="M1238" s="51">
        <v>1238</v>
      </c>
      <c r="N1238">
        <v>899</v>
      </c>
    </row>
    <row r="1239" spans="1:14">
      <c r="A1239" s="51">
        <v>1239</v>
      </c>
      <c r="B1239" s="51">
        <v>4.4999999999999998E-2</v>
      </c>
      <c r="C1239" s="141">
        <f t="shared" si="57"/>
        <v>55.754999999999995</v>
      </c>
      <c r="E1239" s="51">
        <v>1239</v>
      </c>
      <c r="F1239">
        <v>7.0000000000000007E-2</v>
      </c>
      <c r="G1239" s="141">
        <f t="shared" si="58"/>
        <v>86.73</v>
      </c>
      <c r="I1239" s="51">
        <v>1239</v>
      </c>
      <c r="J1239">
        <v>0.125</v>
      </c>
      <c r="K1239" s="141">
        <f t="shared" si="59"/>
        <v>154.875</v>
      </c>
      <c r="M1239" s="51">
        <v>1239</v>
      </c>
      <c r="N1239">
        <v>899</v>
      </c>
    </row>
    <row r="1240" spans="1:14">
      <c r="A1240" s="51">
        <v>1240</v>
      </c>
      <c r="B1240" s="51">
        <v>4.4999999999999998E-2</v>
      </c>
      <c r="C1240" s="141">
        <f t="shared" si="57"/>
        <v>55.8</v>
      </c>
      <c r="E1240" s="51">
        <v>1240</v>
      </c>
      <c r="F1240">
        <v>7.0000000000000007E-2</v>
      </c>
      <c r="G1240" s="141">
        <f t="shared" si="58"/>
        <v>86.800000000000011</v>
      </c>
      <c r="I1240" s="51">
        <v>1240</v>
      </c>
      <c r="J1240">
        <v>0.125</v>
      </c>
      <c r="K1240" s="141">
        <f t="shared" si="59"/>
        <v>155</v>
      </c>
      <c r="M1240" s="51">
        <v>1240</v>
      </c>
      <c r="N1240">
        <v>899</v>
      </c>
    </row>
    <row r="1241" spans="1:14">
      <c r="A1241" s="51">
        <v>1241</v>
      </c>
      <c r="B1241" s="51">
        <v>4.4999999999999998E-2</v>
      </c>
      <c r="C1241" s="141">
        <f t="shared" si="57"/>
        <v>55.844999999999999</v>
      </c>
      <c r="E1241" s="51">
        <v>1241</v>
      </c>
      <c r="F1241">
        <v>7.0000000000000007E-2</v>
      </c>
      <c r="G1241" s="141">
        <f t="shared" si="58"/>
        <v>86.87</v>
      </c>
      <c r="I1241" s="51">
        <v>1241</v>
      </c>
      <c r="J1241">
        <v>0.125</v>
      </c>
      <c r="K1241" s="141">
        <f t="shared" si="59"/>
        <v>155.125</v>
      </c>
      <c r="M1241" s="51">
        <v>1241</v>
      </c>
      <c r="N1241">
        <v>899</v>
      </c>
    </row>
    <row r="1242" spans="1:14">
      <c r="A1242" s="51">
        <v>1242</v>
      </c>
      <c r="B1242" s="51">
        <v>4.4999999999999998E-2</v>
      </c>
      <c r="C1242" s="141">
        <f t="shared" si="57"/>
        <v>55.89</v>
      </c>
      <c r="E1242" s="51">
        <v>1242</v>
      </c>
      <c r="F1242">
        <v>7.0000000000000007E-2</v>
      </c>
      <c r="G1242" s="141">
        <f t="shared" si="58"/>
        <v>86.940000000000012</v>
      </c>
      <c r="I1242" s="51">
        <v>1242</v>
      </c>
      <c r="J1242">
        <v>0.125</v>
      </c>
      <c r="K1242" s="141">
        <f t="shared" si="59"/>
        <v>155.25</v>
      </c>
      <c r="M1242" s="51">
        <v>1242</v>
      </c>
      <c r="N1242">
        <v>899</v>
      </c>
    </row>
    <row r="1243" spans="1:14">
      <c r="A1243" s="51">
        <v>1243</v>
      </c>
      <c r="B1243" s="51">
        <v>4.4999999999999998E-2</v>
      </c>
      <c r="C1243" s="141">
        <f t="shared" si="57"/>
        <v>55.934999999999995</v>
      </c>
      <c r="E1243" s="51">
        <v>1243</v>
      </c>
      <c r="F1243">
        <v>7.0000000000000007E-2</v>
      </c>
      <c r="G1243" s="141">
        <f t="shared" si="58"/>
        <v>87.01</v>
      </c>
      <c r="I1243" s="51">
        <v>1243</v>
      </c>
      <c r="J1243">
        <v>0.125</v>
      </c>
      <c r="K1243" s="141">
        <f t="shared" si="59"/>
        <v>155.375</v>
      </c>
      <c r="M1243" s="51">
        <v>1243</v>
      </c>
      <c r="N1243">
        <v>899</v>
      </c>
    </row>
    <row r="1244" spans="1:14">
      <c r="A1244" s="51">
        <v>1244</v>
      </c>
      <c r="B1244" s="51">
        <v>4.4999999999999998E-2</v>
      </c>
      <c r="C1244" s="141">
        <f t="shared" si="57"/>
        <v>55.98</v>
      </c>
      <c r="E1244" s="51">
        <v>1244</v>
      </c>
      <c r="F1244">
        <v>7.0000000000000007E-2</v>
      </c>
      <c r="G1244" s="141">
        <f t="shared" si="58"/>
        <v>87.080000000000013</v>
      </c>
      <c r="I1244" s="51">
        <v>1244</v>
      </c>
      <c r="J1244">
        <v>0.125</v>
      </c>
      <c r="K1244" s="141">
        <f t="shared" si="59"/>
        <v>155.5</v>
      </c>
      <c r="M1244" s="51">
        <v>1244</v>
      </c>
      <c r="N1244">
        <v>899</v>
      </c>
    </row>
    <row r="1245" spans="1:14">
      <c r="A1245" s="51">
        <v>1245</v>
      </c>
      <c r="B1245" s="51">
        <v>4.4999999999999998E-2</v>
      </c>
      <c r="C1245" s="141">
        <f t="shared" si="57"/>
        <v>56.024999999999999</v>
      </c>
      <c r="E1245" s="51">
        <v>1245</v>
      </c>
      <c r="F1245">
        <v>7.0000000000000007E-2</v>
      </c>
      <c r="G1245" s="141">
        <f t="shared" si="58"/>
        <v>87.15</v>
      </c>
      <c r="I1245" s="51">
        <v>1245</v>
      </c>
      <c r="J1245">
        <v>0.125</v>
      </c>
      <c r="K1245" s="141">
        <f t="shared" si="59"/>
        <v>155.625</v>
      </c>
      <c r="M1245" s="51">
        <v>1245</v>
      </c>
      <c r="N1245">
        <v>899</v>
      </c>
    </row>
    <row r="1246" spans="1:14">
      <c r="A1246" s="51">
        <v>1246</v>
      </c>
      <c r="B1246" s="51">
        <v>4.4999999999999998E-2</v>
      </c>
      <c r="C1246" s="141">
        <f t="shared" si="57"/>
        <v>56.07</v>
      </c>
      <c r="E1246" s="51">
        <v>1246</v>
      </c>
      <c r="F1246">
        <v>7.0000000000000007E-2</v>
      </c>
      <c r="G1246" s="141">
        <f t="shared" si="58"/>
        <v>87.220000000000013</v>
      </c>
      <c r="I1246" s="51">
        <v>1246</v>
      </c>
      <c r="J1246">
        <v>0.125</v>
      </c>
      <c r="K1246" s="141">
        <f t="shared" si="59"/>
        <v>155.75</v>
      </c>
      <c r="M1246" s="51">
        <v>1246</v>
      </c>
      <c r="N1246">
        <v>899</v>
      </c>
    </row>
    <row r="1247" spans="1:14">
      <c r="A1247" s="51">
        <v>1247</v>
      </c>
      <c r="B1247" s="51">
        <v>4.4999999999999998E-2</v>
      </c>
      <c r="C1247" s="141">
        <f t="shared" si="57"/>
        <v>56.114999999999995</v>
      </c>
      <c r="E1247" s="51">
        <v>1247</v>
      </c>
      <c r="F1247">
        <v>7.0000000000000007E-2</v>
      </c>
      <c r="G1247" s="141">
        <f t="shared" si="58"/>
        <v>87.29</v>
      </c>
      <c r="I1247" s="51">
        <v>1247</v>
      </c>
      <c r="J1247">
        <v>0.125</v>
      </c>
      <c r="K1247" s="141">
        <f t="shared" si="59"/>
        <v>155.875</v>
      </c>
      <c r="M1247" s="51">
        <v>1247</v>
      </c>
      <c r="N1247">
        <v>899</v>
      </c>
    </row>
    <row r="1248" spans="1:14">
      <c r="A1248" s="51">
        <v>1248</v>
      </c>
      <c r="B1248" s="51">
        <v>4.4999999999999998E-2</v>
      </c>
      <c r="C1248" s="141">
        <f t="shared" si="57"/>
        <v>56.16</v>
      </c>
      <c r="E1248" s="51">
        <v>1248</v>
      </c>
      <c r="F1248">
        <v>7.0000000000000007E-2</v>
      </c>
      <c r="G1248" s="141">
        <f t="shared" si="58"/>
        <v>87.360000000000014</v>
      </c>
      <c r="I1248" s="51">
        <v>1248</v>
      </c>
      <c r="J1248">
        <v>0.125</v>
      </c>
      <c r="K1248" s="141">
        <f t="shared" si="59"/>
        <v>156</v>
      </c>
      <c r="M1248" s="51">
        <v>1248</v>
      </c>
      <c r="N1248">
        <v>899</v>
      </c>
    </row>
    <row r="1249" spans="1:14">
      <c r="A1249" s="51">
        <v>1249</v>
      </c>
      <c r="B1249" s="51">
        <v>4.4999999999999998E-2</v>
      </c>
      <c r="C1249" s="141">
        <f t="shared" si="57"/>
        <v>56.204999999999998</v>
      </c>
      <c r="E1249" s="51">
        <v>1249</v>
      </c>
      <c r="F1249">
        <v>7.0000000000000007E-2</v>
      </c>
      <c r="G1249" s="141">
        <f t="shared" si="58"/>
        <v>87.43</v>
      </c>
      <c r="I1249" s="51">
        <v>1249</v>
      </c>
      <c r="J1249">
        <v>0.125</v>
      </c>
      <c r="K1249" s="141">
        <f t="shared" si="59"/>
        <v>156.125</v>
      </c>
      <c r="M1249" s="51">
        <v>1249</v>
      </c>
      <c r="N1249">
        <v>899</v>
      </c>
    </row>
    <row r="1250" spans="1:14">
      <c r="A1250" s="51">
        <v>1250</v>
      </c>
      <c r="B1250" s="51">
        <v>4.4999999999999998E-2</v>
      </c>
      <c r="C1250" s="141">
        <f t="shared" si="57"/>
        <v>56.25</v>
      </c>
      <c r="E1250" s="51">
        <v>1250</v>
      </c>
      <c r="F1250">
        <v>7.0000000000000007E-2</v>
      </c>
      <c r="G1250" s="141">
        <f t="shared" si="58"/>
        <v>87.500000000000014</v>
      </c>
      <c r="I1250" s="51">
        <v>1250</v>
      </c>
      <c r="J1250">
        <v>0.125</v>
      </c>
      <c r="K1250" s="141">
        <f t="shared" si="59"/>
        <v>156.25</v>
      </c>
      <c r="M1250" s="51">
        <v>1250</v>
      </c>
      <c r="N1250">
        <v>899</v>
      </c>
    </row>
    <row r="1251" spans="1:14">
      <c r="A1251" s="51">
        <v>1251</v>
      </c>
      <c r="B1251" s="51">
        <v>4.4999999999999998E-2</v>
      </c>
      <c r="C1251" s="141">
        <f t="shared" si="57"/>
        <v>56.294999999999995</v>
      </c>
      <c r="E1251" s="51">
        <v>1251</v>
      </c>
      <c r="F1251">
        <v>7.0000000000000007E-2</v>
      </c>
      <c r="G1251" s="141">
        <f t="shared" si="58"/>
        <v>87.570000000000007</v>
      </c>
      <c r="I1251" s="51">
        <v>1251</v>
      </c>
      <c r="J1251">
        <v>0.125</v>
      </c>
      <c r="K1251" s="141">
        <f t="shared" si="59"/>
        <v>156.375</v>
      </c>
      <c r="M1251" s="51">
        <v>1251</v>
      </c>
      <c r="N1251">
        <v>899</v>
      </c>
    </row>
    <row r="1252" spans="1:14">
      <c r="A1252" s="51">
        <v>1252</v>
      </c>
      <c r="B1252" s="51">
        <v>4.4999999999999998E-2</v>
      </c>
      <c r="C1252" s="141">
        <f t="shared" si="57"/>
        <v>56.339999999999996</v>
      </c>
      <c r="E1252" s="51">
        <v>1252</v>
      </c>
      <c r="F1252">
        <v>7.0000000000000007E-2</v>
      </c>
      <c r="G1252" s="141">
        <f t="shared" si="58"/>
        <v>87.640000000000015</v>
      </c>
      <c r="I1252" s="51">
        <v>1252</v>
      </c>
      <c r="J1252">
        <v>0.125</v>
      </c>
      <c r="K1252" s="141">
        <f t="shared" si="59"/>
        <v>156.5</v>
      </c>
      <c r="M1252" s="51">
        <v>1252</v>
      </c>
      <c r="N1252">
        <v>899</v>
      </c>
    </row>
    <row r="1253" spans="1:14">
      <c r="A1253" s="51">
        <v>1253</v>
      </c>
      <c r="B1253" s="51">
        <v>4.4999999999999998E-2</v>
      </c>
      <c r="C1253" s="141">
        <f t="shared" si="57"/>
        <v>56.384999999999998</v>
      </c>
      <c r="E1253" s="51">
        <v>1253</v>
      </c>
      <c r="F1253">
        <v>7.0000000000000007E-2</v>
      </c>
      <c r="G1253" s="141">
        <f t="shared" si="58"/>
        <v>87.710000000000008</v>
      </c>
      <c r="I1253" s="51">
        <v>1253</v>
      </c>
      <c r="J1253">
        <v>0.125</v>
      </c>
      <c r="K1253" s="141">
        <f t="shared" si="59"/>
        <v>156.625</v>
      </c>
      <c r="M1253" s="51">
        <v>1253</v>
      </c>
      <c r="N1253">
        <v>899</v>
      </c>
    </row>
    <row r="1254" spans="1:14">
      <c r="A1254" s="51">
        <v>1254</v>
      </c>
      <c r="B1254" s="51">
        <v>4.4999999999999998E-2</v>
      </c>
      <c r="C1254" s="141">
        <f t="shared" si="57"/>
        <v>56.43</v>
      </c>
      <c r="E1254" s="51">
        <v>1254</v>
      </c>
      <c r="F1254">
        <v>7.0000000000000007E-2</v>
      </c>
      <c r="G1254" s="141">
        <f t="shared" si="58"/>
        <v>87.780000000000015</v>
      </c>
      <c r="I1254" s="51">
        <v>1254</v>
      </c>
      <c r="J1254">
        <v>0.125</v>
      </c>
      <c r="K1254" s="141">
        <f t="shared" si="59"/>
        <v>156.75</v>
      </c>
      <c r="M1254" s="51">
        <v>1254</v>
      </c>
      <c r="N1254">
        <v>899</v>
      </c>
    </row>
    <row r="1255" spans="1:14">
      <c r="A1255" s="51">
        <v>1255</v>
      </c>
      <c r="B1255" s="51">
        <v>4.4999999999999998E-2</v>
      </c>
      <c r="C1255" s="141">
        <f t="shared" si="57"/>
        <v>56.475000000000001</v>
      </c>
      <c r="E1255" s="51">
        <v>1255</v>
      </c>
      <c r="F1255">
        <v>7.0000000000000007E-2</v>
      </c>
      <c r="G1255" s="141">
        <f t="shared" si="58"/>
        <v>87.850000000000009</v>
      </c>
      <c r="I1255" s="51">
        <v>1255</v>
      </c>
      <c r="J1255">
        <v>0.125</v>
      </c>
      <c r="K1255" s="141">
        <f t="shared" si="59"/>
        <v>156.875</v>
      </c>
      <c r="M1255" s="51">
        <v>1255</v>
      </c>
      <c r="N1255">
        <v>899</v>
      </c>
    </row>
    <row r="1256" spans="1:14">
      <c r="A1256" s="51">
        <v>1256</v>
      </c>
      <c r="B1256" s="51">
        <v>4.4999999999999998E-2</v>
      </c>
      <c r="C1256" s="141">
        <f t="shared" si="57"/>
        <v>56.519999999999996</v>
      </c>
      <c r="E1256" s="51">
        <v>1256</v>
      </c>
      <c r="F1256">
        <v>7.0000000000000007E-2</v>
      </c>
      <c r="G1256" s="141">
        <f t="shared" si="58"/>
        <v>87.92</v>
      </c>
      <c r="I1256" s="51">
        <v>1256</v>
      </c>
      <c r="J1256">
        <v>0.125</v>
      </c>
      <c r="K1256" s="141">
        <f t="shared" si="59"/>
        <v>157</v>
      </c>
      <c r="M1256" s="51">
        <v>1256</v>
      </c>
      <c r="N1256">
        <v>899</v>
      </c>
    </row>
    <row r="1257" spans="1:14">
      <c r="A1257" s="51">
        <v>1257</v>
      </c>
      <c r="B1257" s="51">
        <v>4.4999999999999998E-2</v>
      </c>
      <c r="C1257" s="141">
        <f t="shared" si="57"/>
        <v>56.564999999999998</v>
      </c>
      <c r="E1257" s="51">
        <v>1257</v>
      </c>
      <c r="F1257">
        <v>7.0000000000000007E-2</v>
      </c>
      <c r="G1257" s="141">
        <f t="shared" si="58"/>
        <v>87.990000000000009</v>
      </c>
      <c r="I1257" s="51">
        <v>1257</v>
      </c>
      <c r="J1257">
        <v>0.125</v>
      </c>
      <c r="K1257" s="141">
        <f t="shared" si="59"/>
        <v>157.125</v>
      </c>
      <c r="M1257" s="51">
        <v>1257</v>
      </c>
      <c r="N1257">
        <v>899</v>
      </c>
    </row>
    <row r="1258" spans="1:14">
      <c r="A1258" s="51">
        <v>1258</v>
      </c>
      <c r="B1258" s="51">
        <v>4.4999999999999998E-2</v>
      </c>
      <c r="C1258" s="141">
        <f t="shared" si="57"/>
        <v>56.61</v>
      </c>
      <c r="E1258" s="51">
        <v>1258</v>
      </c>
      <c r="F1258">
        <v>7.0000000000000007E-2</v>
      </c>
      <c r="G1258" s="141">
        <f t="shared" si="58"/>
        <v>88.06</v>
      </c>
      <c r="I1258" s="51">
        <v>1258</v>
      </c>
      <c r="J1258">
        <v>0.125</v>
      </c>
      <c r="K1258" s="141">
        <f t="shared" si="59"/>
        <v>157.25</v>
      </c>
      <c r="M1258" s="51">
        <v>1258</v>
      </c>
      <c r="N1258">
        <v>899</v>
      </c>
    </row>
    <row r="1259" spans="1:14">
      <c r="A1259" s="51">
        <v>1259</v>
      </c>
      <c r="B1259" s="51">
        <v>4.4999999999999998E-2</v>
      </c>
      <c r="C1259" s="141">
        <f t="shared" si="57"/>
        <v>56.655000000000001</v>
      </c>
      <c r="E1259" s="51">
        <v>1259</v>
      </c>
      <c r="F1259">
        <v>7.0000000000000007E-2</v>
      </c>
      <c r="G1259" s="141">
        <f t="shared" si="58"/>
        <v>88.13000000000001</v>
      </c>
      <c r="I1259" s="51">
        <v>1259</v>
      </c>
      <c r="J1259">
        <v>0.125</v>
      </c>
      <c r="K1259" s="141">
        <f t="shared" si="59"/>
        <v>157.375</v>
      </c>
      <c r="M1259" s="51">
        <v>1259</v>
      </c>
      <c r="N1259">
        <v>899</v>
      </c>
    </row>
    <row r="1260" spans="1:14">
      <c r="A1260" s="51">
        <v>1260</v>
      </c>
      <c r="B1260" s="51">
        <v>4.4999999999999998E-2</v>
      </c>
      <c r="C1260" s="141">
        <f t="shared" si="57"/>
        <v>56.699999999999996</v>
      </c>
      <c r="E1260" s="51">
        <v>1260</v>
      </c>
      <c r="F1260">
        <v>7.0000000000000007E-2</v>
      </c>
      <c r="G1260" s="141">
        <f t="shared" si="58"/>
        <v>88.2</v>
      </c>
      <c r="I1260" s="51">
        <v>1260</v>
      </c>
      <c r="J1260">
        <v>0.125</v>
      </c>
      <c r="K1260" s="141">
        <f t="shared" si="59"/>
        <v>157.5</v>
      </c>
      <c r="M1260" s="51">
        <v>1260</v>
      </c>
      <c r="N1260">
        <v>899</v>
      </c>
    </row>
    <row r="1261" spans="1:14">
      <c r="A1261" s="51">
        <v>1261</v>
      </c>
      <c r="B1261" s="51">
        <v>4.4999999999999998E-2</v>
      </c>
      <c r="C1261" s="141">
        <f t="shared" si="57"/>
        <v>56.744999999999997</v>
      </c>
      <c r="E1261" s="51">
        <v>1261</v>
      </c>
      <c r="F1261">
        <v>7.0000000000000007E-2</v>
      </c>
      <c r="G1261" s="141">
        <f t="shared" si="58"/>
        <v>88.27000000000001</v>
      </c>
      <c r="I1261" s="51">
        <v>1261</v>
      </c>
      <c r="J1261">
        <v>0.125</v>
      </c>
      <c r="K1261" s="141">
        <f t="shared" si="59"/>
        <v>157.625</v>
      </c>
      <c r="M1261" s="51">
        <v>1261</v>
      </c>
      <c r="N1261">
        <v>899</v>
      </c>
    </row>
    <row r="1262" spans="1:14">
      <c r="A1262" s="51">
        <v>1262</v>
      </c>
      <c r="B1262" s="51">
        <v>4.4999999999999998E-2</v>
      </c>
      <c r="C1262" s="141">
        <f t="shared" si="57"/>
        <v>56.79</v>
      </c>
      <c r="E1262" s="51">
        <v>1262</v>
      </c>
      <c r="F1262">
        <v>7.0000000000000007E-2</v>
      </c>
      <c r="G1262" s="141">
        <f t="shared" si="58"/>
        <v>88.34</v>
      </c>
      <c r="I1262" s="51">
        <v>1262</v>
      </c>
      <c r="J1262">
        <v>0.125</v>
      </c>
      <c r="K1262" s="141">
        <f t="shared" si="59"/>
        <v>157.75</v>
      </c>
      <c r="M1262" s="51">
        <v>1262</v>
      </c>
      <c r="N1262">
        <v>899</v>
      </c>
    </row>
    <row r="1263" spans="1:14">
      <c r="A1263" s="51">
        <v>1263</v>
      </c>
      <c r="B1263" s="51">
        <v>4.4999999999999998E-2</v>
      </c>
      <c r="C1263" s="141">
        <f t="shared" si="57"/>
        <v>56.835000000000001</v>
      </c>
      <c r="E1263" s="51">
        <v>1263</v>
      </c>
      <c r="F1263">
        <v>7.0000000000000007E-2</v>
      </c>
      <c r="G1263" s="141">
        <f t="shared" si="58"/>
        <v>88.410000000000011</v>
      </c>
      <c r="I1263" s="51">
        <v>1263</v>
      </c>
      <c r="J1263">
        <v>0.125</v>
      </c>
      <c r="K1263" s="141">
        <f t="shared" si="59"/>
        <v>157.875</v>
      </c>
      <c r="M1263" s="51">
        <v>1263</v>
      </c>
      <c r="N1263">
        <v>899</v>
      </c>
    </row>
    <row r="1264" spans="1:14">
      <c r="A1264" s="51">
        <v>1264</v>
      </c>
      <c r="B1264" s="51">
        <v>4.4999999999999998E-2</v>
      </c>
      <c r="C1264" s="141">
        <f t="shared" si="57"/>
        <v>56.879999999999995</v>
      </c>
      <c r="E1264" s="51">
        <v>1264</v>
      </c>
      <c r="F1264">
        <v>7.0000000000000007E-2</v>
      </c>
      <c r="G1264" s="141">
        <f t="shared" si="58"/>
        <v>88.48</v>
      </c>
      <c r="I1264" s="51">
        <v>1264</v>
      </c>
      <c r="J1264">
        <v>0.125</v>
      </c>
      <c r="K1264" s="141">
        <f t="shared" si="59"/>
        <v>158</v>
      </c>
      <c r="M1264" s="51">
        <v>1264</v>
      </c>
      <c r="N1264">
        <v>899</v>
      </c>
    </row>
    <row r="1265" spans="1:14">
      <c r="A1265" s="51">
        <v>1265</v>
      </c>
      <c r="B1265" s="51">
        <v>4.4999999999999998E-2</v>
      </c>
      <c r="C1265" s="141">
        <f t="shared" si="57"/>
        <v>56.924999999999997</v>
      </c>
      <c r="E1265" s="51">
        <v>1265</v>
      </c>
      <c r="F1265">
        <v>7.0000000000000007E-2</v>
      </c>
      <c r="G1265" s="141">
        <f t="shared" si="58"/>
        <v>88.550000000000011</v>
      </c>
      <c r="I1265" s="51">
        <v>1265</v>
      </c>
      <c r="J1265">
        <v>0.125</v>
      </c>
      <c r="K1265" s="141">
        <f t="shared" si="59"/>
        <v>158.125</v>
      </c>
      <c r="M1265" s="51">
        <v>1265</v>
      </c>
      <c r="N1265">
        <v>899</v>
      </c>
    </row>
    <row r="1266" spans="1:14">
      <c r="A1266" s="51">
        <v>1266</v>
      </c>
      <c r="B1266" s="51">
        <v>4.4999999999999998E-2</v>
      </c>
      <c r="C1266" s="141">
        <f t="shared" si="57"/>
        <v>56.97</v>
      </c>
      <c r="E1266" s="51">
        <v>1266</v>
      </c>
      <c r="F1266">
        <v>7.0000000000000007E-2</v>
      </c>
      <c r="G1266" s="141">
        <f t="shared" si="58"/>
        <v>88.62</v>
      </c>
      <c r="I1266" s="51">
        <v>1266</v>
      </c>
      <c r="J1266">
        <v>0.125</v>
      </c>
      <c r="K1266" s="141">
        <f t="shared" si="59"/>
        <v>158.25</v>
      </c>
      <c r="M1266" s="51">
        <v>1266</v>
      </c>
      <c r="N1266">
        <v>899</v>
      </c>
    </row>
    <row r="1267" spans="1:14">
      <c r="A1267" s="51">
        <v>1267</v>
      </c>
      <c r="B1267" s="51">
        <v>4.4999999999999998E-2</v>
      </c>
      <c r="C1267" s="141">
        <f t="shared" si="57"/>
        <v>57.015000000000001</v>
      </c>
      <c r="E1267" s="51">
        <v>1267</v>
      </c>
      <c r="F1267">
        <v>7.0000000000000007E-2</v>
      </c>
      <c r="G1267" s="141">
        <f t="shared" si="58"/>
        <v>88.690000000000012</v>
      </c>
      <c r="I1267" s="51">
        <v>1267</v>
      </c>
      <c r="J1267">
        <v>0.125</v>
      </c>
      <c r="K1267" s="141">
        <f t="shared" si="59"/>
        <v>158.375</v>
      </c>
      <c r="M1267" s="51">
        <v>1267</v>
      </c>
      <c r="N1267">
        <v>899</v>
      </c>
    </row>
    <row r="1268" spans="1:14">
      <c r="A1268" s="51">
        <v>1268</v>
      </c>
      <c r="B1268" s="51">
        <v>4.4999999999999998E-2</v>
      </c>
      <c r="C1268" s="141">
        <f t="shared" si="57"/>
        <v>57.059999999999995</v>
      </c>
      <c r="E1268" s="51">
        <v>1268</v>
      </c>
      <c r="F1268">
        <v>7.0000000000000007E-2</v>
      </c>
      <c r="G1268" s="141">
        <f t="shared" si="58"/>
        <v>88.76</v>
      </c>
      <c r="I1268" s="51">
        <v>1268</v>
      </c>
      <c r="J1268">
        <v>0.125</v>
      </c>
      <c r="K1268" s="141">
        <f t="shared" si="59"/>
        <v>158.5</v>
      </c>
      <c r="M1268" s="51">
        <v>1268</v>
      </c>
      <c r="N1268">
        <v>899</v>
      </c>
    </row>
    <row r="1269" spans="1:14">
      <c r="A1269" s="51">
        <v>1269</v>
      </c>
      <c r="B1269" s="51">
        <v>4.4999999999999998E-2</v>
      </c>
      <c r="C1269" s="141">
        <f t="shared" si="57"/>
        <v>57.104999999999997</v>
      </c>
      <c r="E1269" s="51">
        <v>1269</v>
      </c>
      <c r="F1269">
        <v>7.0000000000000007E-2</v>
      </c>
      <c r="G1269" s="141">
        <f t="shared" si="58"/>
        <v>88.830000000000013</v>
      </c>
      <c r="I1269" s="51">
        <v>1269</v>
      </c>
      <c r="J1269">
        <v>0.125</v>
      </c>
      <c r="K1269" s="141">
        <f t="shared" si="59"/>
        <v>158.625</v>
      </c>
      <c r="M1269" s="51">
        <v>1269</v>
      </c>
      <c r="N1269">
        <v>899</v>
      </c>
    </row>
    <row r="1270" spans="1:14">
      <c r="A1270" s="51">
        <v>1270</v>
      </c>
      <c r="B1270" s="51">
        <v>4.4999999999999998E-2</v>
      </c>
      <c r="C1270" s="141">
        <f t="shared" si="57"/>
        <v>57.15</v>
      </c>
      <c r="E1270" s="51">
        <v>1270</v>
      </c>
      <c r="F1270">
        <v>7.0000000000000007E-2</v>
      </c>
      <c r="G1270" s="141">
        <f t="shared" si="58"/>
        <v>88.9</v>
      </c>
      <c r="I1270" s="51">
        <v>1270</v>
      </c>
      <c r="J1270">
        <v>0.125</v>
      </c>
      <c r="K1270" s="141">
        <f t="shared" si="59"/>
        <v>158.75</v>
      </c>
      <c r="M1270" s="51">
        <v>1270</v>
      </c>
      <c r="N1270">
        <v>899</v>
      </c>
    </row>
    <row r="1271" spans="1:14">
      <c r="A1271" s="51">
        <v>1271</v>
      </c>
      <c r="B1271" s="51">
        <v>4.4999999999999998E-2</v>
      </c>
      <c r="C1271" s="141">
        <f t="shared" si="57"/>
        <v>57.195</v>
      </c>
      <c r="E1271" s="51">
        <v>1271</v>
      </c>
      <c r="F1271">
        <v>7.0000000000000007E-2</v>
      </c>
      <c r="G1271" s="141">
        <f t="shared" si="58"/>
        <v>88.970000000000013</v>
      </c>
      <c r="I1271" s="51">
        <v>1271</v>
      </c>
      <c r="J1271">
        <v>0.125</v>
      </c>
      <c r="K1271" s="141">
        <f t="shared" si="59"/>
        <v>158.875</v>
      </c>
      <c r="M1271" s="51">
        <v>1271</v>
      </c>
      <c r="N1271">
        <v>899</v>
      </c>
    </row>
    <row r="1272" spans="1:14">
      <c r="A1272" s="51">
        <v>1272</v>
      </c>
      <c r="B1272" s="51">
        <v>4.4999999999999998E-2</v>
      </c>
      <c r="C1272" s="141">
        <f t="shared" si="57"/>
        <v>57.239999999999995</v>
      </c>
      <c r="E1272" s="51">
        <v>1272</v>
      </c>
      <c r="F1272">
        <v>7.0000000000000007E-2</v>
      </c>
      <c r="G1272" s="141">
        <f t="shared" si="58"/>
        <v>89.04</v>
      </c>
      <c r="I1272" s="51">
        <v>1272</v>
      </c>
      <c r="J1272">
        <v>0.125</v>
      </c>
      <c r="K1272" s="141">
        <f t="shared" si="59"/>
        <v>159</v>
      </c>
      <c r="M1272" s="51">
        <v>1272</v>
      </c>
      <c r="N1272">
        <v>899</v>
      </c>
    </row>
    <row r="1273" spans="1:14">
      <c r="A1273" s="51">
        <v>1273</v>
      </c>
      <c r="B1273" s="51">
        <v>4.4999999999999998E-2</v>
      </c>
      <c r="C1273" s="141">
        <f t="shared" si="57"/>
        <v>57.284999999999997</v>
      </c>
      <c r="E1273" s="51">
        <v>1273</v>
      </c>
      <c r="F1273">
        <v>7.0000000000000007E-2</v>
      </c>
      <c r="G1273" s="141">
        <f t="shared" si="58"/>
        <v>89.110000000000014</v>
      </c>
      <c r="I1273" s="51">
        <v>1273</v>
      </c>
      <c r="J1273">
        <v>0.125</v>
      </c>
      <c r="K1273" s="141">
        <f t="shared" si="59"/>
        <v>159.125</v>
      </c>
      <c r="M1273" s="51">
        <v>1273</v>
      </c>
      <c r="N1273">
        <v>899</v>
      </c>
    </row>
    <row r="1274" spans="1:14">
      <c r="A1274" s="51">
        <v>1274</v>
      </c>
      <c r="B1274" s="51">
        <v>4.4999999999999998E-2</v>
      </c>
      <c r="C1274" s="141">
        <f t="shared" si="57"/>
        <v>57.33</v>
      </c>
      <c r="E1274" s="51">
        <v>1274</v>
      </c>
      <c r="F1274">
        <v>7.0000000000000007E-2</v>
      </c>
      <c r="G1274" s="141">
        <f t="shared" si="58"/>
        <v>89.18</v>
      </c>
      <c r="I1274" s="51">
        <v>1274</v>
      </c>
      <c r="J1274">
        <v>0.125</v>
      </c>
      <c r="K1274" s="141">
        <f t="shared" si="59"/>
        <v>159.25</v>
      </c>
      <c r="M1274" s="51">
        <v>1274</v>
      </c>
      <c r="N1274">
        <v>899</v>
      </c>
    </row>
    <row r="1275" spans="1:14">
      <c r="A1275" s="51">
        <v>1275</v>
      </c>
      <c r="B1275" s="51">
        <v>4.4999999999999998E-2</v>
      </c>
      <c r="C1275" s="141">
        <f t="shared" si="57"/>
        <v>57.375</v>
      </c>
      <c r="E1275" s="51">
        <v>1275</v>
      </c>
      <c r="F1275">
        <v>7.0000000000000007E-2</v>
      </c>
      <c r="G1275" s="141">
        <f t="shared" si="58"/>
        <v>89.250000000000014</v>
      </c>
      <c r="I1275" s="51">
        <v>1275</v>
      </c>
      <c r="J1275">
        <v>0.125</v>
      </c>
      <c r="K1275" s="141">
        <f t="shared" si="59"/>
        <v>159.375</v>
      </c>
      <c r="M1275" s="51">
        <v>1275</v>
      </c>
      <c r="N1275">
        <v>899</v>
      </c>
    </row>
    <row r="1276" spans="1:14">
      <c r="A1276" s="51">
        <v>1276</v>
      </c>
      <c r="B1276" s="51">
        <v>4.4999999999999998E-2</v>
      </c>
      <c r="C1276" s="141">
        <f t="shared" si="57"/>
        <v>57.419999999999995</v>
      </c>
      <c r="E1276" s="51">
        <v>1276</v>
      </c>
      <c r="F1276">
        <v>7.0000000000000007E-2</v>
      </c>
      <c r="G1276" s="141">
        <f t="shared" si="58"/>
        <v>89.320000000000007</v>
      </c>
      <c r="I1276" s="51">
        <v>1276</v>
      </c>
      <c r="J1276">
        <v>0.125</v>
      </c>
      <c r="K1276" s="141">
        <f t="shared" si="59"/>
        <v>159.5</v>
      </c>
      <c r="M1276" s="51">
        <v>1276</v>
      </c>
      <c r="N1276">
        <v>899</v>
      </c>
    </row>
    <row r="1277" spans="1:14">
      <c r="A1277" s="51">
        <v>1277</v>
      </c>
      <c r="B1277" s="51">
        <v>4.4999999999999998E-2</v>
      </c>
      <c r="C1277" s="141">
        <f t="shared" si="57"/>
        <v>57.464999999999996</v>
      </c>
      <c r="E1277" s="51">
        <v>1277</v>
      </c>
      <c r="F1277">
        <v>7.0000000000000007E-2</v>
      </c>
      <c r="G1277" s="141">
        <f t="shared" si="58"/>
        <v>89.390000000000015</v>
      </c>
      <c r="I1277" s="51">
        <v>1277</v>
      </c>
      <c r="J1277">
        <v>0.125</v>
      </c>
      <c r="K1277" s="141">
        <f t="shared" si="59"/>
        <v>159.625</v>
      </c>
      <c r="M1277" s="51">
        <v>1277</v>
      </c>
      <c r="N1277">
        <v>899</v>
      </c>
    </row>
    <row r="1278" spans="1:14">
      <c r="A1278" s="51">
        <v>1278</v>
      </c>
      <c r="B1278" s="51">
        <v>4.4999999999999998E-2</v>
      </c>
      <c r="C1278" s="141">
        <f t="shared" si="57"/>
        <v>57.51</v>
      </c>
      <c r="E1278" s="51">
        <v>1278</v>
      </c>
      <c r="F1278">
        <v>7.0000000000000007E-2</v>
      </c>
      <c r="G1278" s="141">
        <f t="shared" si="58"/>
        <v>89.460000000000008</v>
      </c>
      <c r="I1278" s="51">
        <v>1278</v>
      </c>
      <c r="J1278">
        <v>0.125</v>
      </c>
      <c r="K1278" s="141">
        <f t="shared" si="59"/>
        <v>159.75</v>
      </c>
      <c r="M1278" s="51">
        <v>1278</v>
      </c>
      <c r="N1278">
        <v>899</v>
      </c>
    </row>
    <row r="1279" spans="1:14">
      <c r="A1279" s="51">
        <v>1279</v>
      </c>
      <c r="B1279" s="51">
        <v>4.4999999999999998E-2</v>
      </c>
      <c r="C1279" s="141">
        <f t="shared" si="57"/>
        <v>57.555</v>
      </c>
      <c r="E1279" s="51">
        <v>1279</v>
      </c>
      <c r="F1279">
        <v>7.0000000000000007E-2</v>
      </c>
      <c r="G1279" s="141">
        <f t="shared" si="58"/>
        <v>89.530000000000015</v>
      </c>
      <c r="I1279" s="51">
        <v>1279</v>
      </c>
      <c r="J1279">
        <v>0.125</v>
      </c>
      <c r="K1279" s="141">
        <f t="shared" si="59"/>
        <v>159.875</v>
      </c>
      <c r="M1279" s="51">
        <v>1279</v>
      </c>
      <c r="N1279">
        <v>899</v>
      </c>
    </row>
    <row r="1280" spans="1:14">
      <c r="A1280" s="51">
        <v>1280</v>
      </c>
      <c r="B1280" s="51">
        <v>4.4999999999999998E-2</v>
      </c>
      <c r="C1280" s="141">
        <f t="shared" si="57"/>
        <v>57.599999999999994</v>
      </c>
      <c r="E1280" s="51">
        <v>1280</v>
      </c>
      <c r="F1280">
        <v>7.0000000000000007E-2</v>
      </c>
      <c r="G1280" s="141">
        <f t="shared" si="58"/>
        <v>89.600000000000009</v>
      </c>
      <c r="I1280" s="51">
        <v>1280</v>
      </c>
      <c r="J1280">
        <v>0.125</v>
      </c>
      <c r="K1280" s="141">
        <f t="shared" si="59"/>
        <v>160</v>
      </c>
      <c r="M1280" s="51">
        <v>1280</v>
      </c>
      <c r="N1280">
        <v>899</v>
      </c>
    </row>
    <row r="1281" spans="1:14">
      <c r="A1281" s="51">
        <v>1281</v>
      </c>
      <c r="B1281" s="51">
        <v>4.4999999999999998E-2</v>
      </c>
      <c r="C1281" s="141">
        <f t="shared" si="57"/>
        <v>57.644999999999996</v>
      </c>
      <c r="E1281" s="51">
        <v>1281</v>
      </c>
      <c r="F1281">
        <v>7.0000000000000007E-2</v>
      </c>
      <c r="G1281" s="141">
        <f t="shared" si="58"/>
        <v>89.67</v>
      </c>
      <c r="I1281" s="51">
        <v>1281</v>
      </c>
      <c r="J1281">
        <v>0.125</v>
      </c>
      <c r="K1281" s="141">
        <f t="shared" si="59"/>
        <v>160.125</v>
      </c>
      <c r="M1281" s="51">
        <v>1281</v>
      </c>
      <c r="N1281">
        <v>899</v>
      </c>
    </row>
    <row r="1282" spans="1:14">
      <c r="A1282" s="51">
        <v>1282</v>
      </c>
      <c r="B1282" s="51">
        <v>4.4999999999999998E-2</v>
      </c>
      <c r="C1282" s="141">
        <f t="shared" ref="C1282:C1345" si="60">MAX(A1282*B1282, 8.99)</f>
        <v>57.69</v>
      </c>
      <c r="E1282" s="51">
        <v>1282</v>
      </c>
      <c r="F1282">
        <v>7.0000000000000007E-2</v>
      </c>
      <c r="G1282" s="141">
        <f t="shared" ref="G1282:G1345" si="61">MAX(E1282*F1282, 9.99)</f>
        <v>89.740000000000009</v>
      </c>
      <c r="I1282" s="51">
        <v>1282</v>
      </c>
      <c r="J1282">
        <v>0.125</v>
      </c>
      <c r="K1282" s="141">
        <f t="shared" ref="K1282:K1345" si="62">MAX(I1282*J1282, 19.99)</f>
        <v>160.25</v>
      </c>
      <c r="M1282" s="51">
        <v>1282</v>
      </c>
      <c r="N1282">
        <v>899</v>
      </c>
    </row>
    <row r="1283" spans="1:14">
      <c r="A1283" s="51">
        <v>1283</v>
      </c>
      <c r="B1283" s="51">
        <v>4.4999999999999998E-2</v>
      </c>
      <c r="C1283" s="141">
        <f t="shared" si="60"/>
        <v>57.734999999999999</v>
      </c>
      <c r="E1283" s="51">
        <v>1283</v>
      </c>
      <c r="F1283">
        <v>7.0000000000000007E-2</v>
      </c>
      <c r="G1283" s="141">
        <f t="shared" si="61"/>
        <v>89.81</v>
      </c>
      <c r="I1283" s="51">
        <v>1283</v>
      </c>
      <c r="J1283">
        <v>0.125</v>
      </c>
      <c r="K1283" s="141">
        <f t="shared" si="62"/>
        <v>160.375</v>
      </c>
      <c r="M1283" s="51">
        <v>1283</v>
      </c>
      <c r="N1283">
        <v>899</v>
      </c>
    </row>
    <row r="1284" spans="1:14">
      <c r="A1284" s="51">
        <v>1284</v>
      </c>
      <c r="B1284" s="51">
        <v>4.4999999999999998E-2</v>
      </c>
      <c r="C1284" s="141">
        <f t="shared" si="60"/>
        <v>57.78</v>
      </c>
      <c r="E1284" s="51">
        <v>1284</v>
      </c>
      <c r="F1284">
        <v>7.0000000000000007E-2</v>
      </c>
      <c r="G1284" s="141">
        <f t="shared" si="61"/>
        <v>89.88000000000001</v>
      </c>
      <c r="I1284" s="51">
        <v>1284</v>
      </c>
      <c r="J1284">
        <v>0.125</v>
      </c>
      <c r="K1284" s="141">
        <f t="shared" si="62"/>
        <v>160.5</v>
      </c>
      <c r="M1284" s="51">
        <v>1284</v>
      </c>
      <c r="N1284">
        <v>899</v>
      </c>
    </row>
    <row r="1285" spans="1:14">
      <c r="A1285" s="51">
        <v>1285</v>
      </c>
      <c r="B1285" s="51">
        <v>4.4999999999999998E-2</v>
      </c>
      <c r="C1285" s="141">
        <f t="shared" si="60"/>
        <v>57.824999999999996</v>
      </c>
      <c r="E1285" s="51">
        <v>1285</v>
      </c>
      <c r="F1285">
        <v>7.0000000000000007E-2</v>
      </c>
      <c r="G1285" s="141">
        <f t="shared" si="61"/>
        <v>89.95</v>
      </c>
      <c r="I1285" s="51">
        <v>1285</v>
      </c>
      <c r="J1285">
        <v>0.125</v>
      </c>
      <c r="K1285" s="141">
        <f t="shared" si="62"/>
        <v>160.625</v>
      </c>
      <c r="M1285" s="51">
        <v>1285</v>
      </c>
      <c r="N1285">
        <v>899</v>
      </c>
    </row>
    <row r="1286" spans="1:14">
      <c r="A1286" s="51">
        <v>1286</v>
      </c>
      <c r="B1286" s="51">
        <v>4.4999999999999998E-2</v>
      </c>
      <c r="C1286" s="141">
        <f t="shared" si="60"/>
        <v>57.87</v>
      </c>
      <c r="E1286" s="51">
        <v>1286</v>
      </c>
      <c r="F1286">
        <v>7.0000000000000007E-2</v>
      </c>
      <c r="G1286" s="141">
        <f t="shared" si="61"/>
        <v>90.02000000000001</v>
      </c>
      <c r="I1286" s="51">
        <v>1286</v>
      </c>
      <c r="J1286">
        <v>0.125</v>
      </c>
      <c r="K1286" s="141">
        <f t="shared" si="62"/>
        <v>160.75</v>
      </c>
      <c r="M1286" s="51">
        <v>1286</v>
      </c>
      <c r="N1286">
        <v>899</v>
      </c>
    </row>
    <row r="1287" spans="1:14">
      <c r="A1287" s="51">
        <v>1287</v>
      </c>
      <c r="B1287" s="51">
        <v>4.4999999999999998E-2</v>
      </c>
      <c r="C1287" s="141">
        <f t="shared" si="60"/>
        <v>57.914999999999999</v>
      </c>
      <c r="E1287" s="51">
        <v>1287</v>
      </c>
      <c r="F1287">
        <v>7.0000000000000007E-2</v>
      </c>
      <c r="G1287" s="141">
        <f t="shared" si="61"/>
        <v>90.09</v>
      </c>
      <c r="I1287" s="51">
        <v>1287</v>
      </c>
      <c r="J1287">
        <v>0.125</v>
      </c>
      <c r="K1287" s="141">
        <f t="shared" si="62"/>
        <v>160.875</v>
      </c>
      <c r="M1287" s="51">
        <v>1287</v>
      </c>
      <c r="N1287">
        <v>899</v>
      </c>
    </row>
    <row r="1288" spans="1:14">
      <c r="A1288" s="51">
        <v>1288</v>
      </c>
      <c r="B1288" s="51">
        <v>4.4999999999999998E-2</v>
      </c>
      <c r="C1288" s="141">
        <f t="shared" si="60"/>
        <v>57.96</v>
      </c>
      <c r="E1288" s="51">
        <v>1288</v>
      </c>
      <c r="F1288">
        <v>7.0000000000000007E-2</v>
      </c>
      <c r="G1288" s="141">
        <f t="shared" si="61"/>
        <v>90.160000000000011</v>
      </c>
      <c r="I1288" s="51">
        <v>1288</v>
      </c>
      <c r="J1288">
        <v>0.125</v>
      </c>
      <c r="K1288" s="141">
        <f t="shared" si="62"/>
        <v>161</v>
      </c>
      <c r="M1288" s="51">
        <v>1288</v>
      </c>
      <c r="N1288">
        <v>899</v>
      </c>
    </row>
    <row r="1289" spans="1:14">
      <c r="A1289" s="51">
        <v>1289</v>
      </c>
      <c r="B1289" s="51">
        <v>4.4999999999999998E-2</v>
      </c>
      <c r="C1289" s="141">
        <f t="shared" si="60"/>
        <v>58.004999999999995</v>
      </c>
      <c r="E1289" s="51">
        <v>1289</v>
      </c>
      <c r="F1289">
        <v>7.0000000000000007E-2</v>
      </c>
      <c r="G1289" s="141">
        <f t="shared" si="61"/>
        <v>90.23</v>
      </c>
      <c r="I1289" s="51">
        <v>1289</v>
      </c>
      <c r="J1289">
        <v>0.125</v>
      </c>
      <c r="K1289" s="141">
        <f t="shared" si="62"/>
        <v>161.125</v>
      </c>
      <c r="M1289" s="51">
        <v>1289</v>
      </c>
      <c r="N1289">
        <v>899</v>
      </c>
    </row>
    <row r="1290" spans="1:14">
      <c r="A1290" s="51">
        <v>1290</v>
      </c>
      <c r="B1290" s="51">
        <v>4.4999999999999998E-2</v>
      </c>
      <c r="C1290" s="141">
        <f t="shared" si="60"/>
        <v>58.05</v>
      </c>
      <c r="E1290" s="51">
        <v>1290</v>
      </c>
      <c r="F1290">
        <v>7.0000000000000007E-2</v>
      </c>
      <c r="G1290" s="141">
        <f t="shared" si="61"/>
        <v>90.300000000000011</v>
      </c>
      <c r="I1290" s="51">
        <v>1290</v>
      </c>
      <c r="J1290">
        <v>0.125</v>
      </c>
      <c r="K1290" s="141">
        <f t="shared" si="62"/>
        <v>161.25</v>
      </c>
      <c r="M1290" s="51">
        <v>1290</v>
      </c>
      <c r="N1290">
        <v>899</v>
      </c>
    </row>
    <row r="1291" spans="1:14">
      <c r="A1291" s="51">
        <v>1291</v>
      </c>
      <c r="B1291" s="51">
        <v>4.4999999999999998E-2</v>
      </c>
      <c r="C1291" s="141">
        <f t="shared" si="60"/>
        <v>58.094999999999999</v>
      </c>
      <c r="E1291" s="51">
        <v>1291</v>
      </c>
      <c r="F1291">
        <v>7.0000000000000007E-2</v>
      </c>
      <c r="G1291" s="141">
        <f t="shared" si="61"/>
        <v>90.37</v>
      </c>
      <c r="I1291" s="51">
        <v>1291</v>
      </c>
      <c r="J1291">
        <v>0.125</v>
      </c>
      <c r="K1291" s="141">
        <f t="shared" si="62"/>
        <v>161.375</v>
      </c>
      <c r="M1291" s="51">
        <v>1291</v>
      </c>
      <c r="N1291">
        <v>899</v>
      </c>
    </row>
    <row r="1292" spans="1:14">
      <c r="A1292" s="51">
        <v>1292</v>
      </c>
      <c r="B1292" s="51">
        <v>4.4999999999999998E-2</v>
      </c>
      <c r="C1292" s="141">
        <f t="shared" si="60"/>
        <v>58.14</v>
      </c>
      <c r="E1292" s="51">
        <v>1292</v>
      </c>
      <c r="F1292">
        <v>7.0000000000000007E-2</v>
      </c>
      <c r="G1292" s="141">
        <f t="shared" si="61"/>
        <v>90.440000000000012</v>
      </c>
      <c r="I1292" s="51">
        <v>1292</v>
      </c>
      <c r="J1292">
        <v>0.125</v>
      </c>
      <c r="K1292" s="141">
        <f t="shared" si="62"/>
        <v>161.5</v>
      </c>
      <c r="M1292" s="51">
        <v>1292</v>
      </c>
      <c r="N1292">
        <v>899</v>
      </c>
    </row>
    <row r="1293" spans="1:14">
      <c r="A1293" s="51">
        <v>1293</v>
      </c>
      <c r="B1293" s="51">
        <v>4.4999999999999998E-2</v>
      </c>
      <c r="C1293" s="141">
        <f t="shared" si="60"/>
        <v>58.184999999999995</v>
      </c>
      <c r="E1293" s="51">
        <v>1293</v>
      </c>
      <c r="F1293">
        <v>7.0000000000000007E-2</v>
      </c>
      <c r="G1293" s="141">
        <f t="shared" si="61"/>
        <v>90.51</v>
      </c>
      <c r="I1293" s="51">
        <v>1293</v>
      </c>
      <c r="J1293">
        <v>0.125</v>
      </c>
      <c r="K1293" s="141">
        <f t="shared" si="62"/>
        <v>161.625</v>
      </c>
      <c r="M1293" s="51">
        <v>1293</v>
      </c>
      <c r="N1293">
        <v>899</v>
      </c>
    </row>
    <row r="1294" spans="1:14">
      <c r="A1294" s="51">
        <v>1294</v>
      </c>
      <c r="B1294" s="51">
        <v>4.4999999999999998E-2</v>
      </c>
      <c r="C1294" s="141">
        <f t="shared" si="60"/>
        <v>58.23</v>
      </c>
      <c r="E1294" s="51">
        <v>1294</v>
      </c>
      <c r="F1294">
        <v>7.0000000000000007E-2</v>
      </c>
      <c r="G1294" s="141">
        <f t="shared" si="61"/>
        <v>90.580000000000013</v>
      </c>
      <c r="I1294" s="51">
        <v>1294</v>
      </c>
      <c r="J1294">
        <v>0.125</v>
      </c>
      <c r="K1294" s="141">
        <f t="shared" si="62"/>
        <v>161.75</v>
      </c>
      <c r="M1294" s="51">
        <v>1294</v>
      </c>
      <c r="N1294">
        <v>899</v>
      </c>
    </row>
    <row r="1295" spans="1:14">
      <c r="A1295" s="51">
        <v>1295</v>
      </c>
      <c r="B1295" s="51">
        <v>4.4999999999999998E-2</v>
      </c>
      <c r="C1295" s="141">
        <f t="shared" si="60"/>
        <v>58.274999999999999</v>
      </c>
      <c r="E1295" s="51">
        <v>1295</v>
      </c>
      <c r="F1295">
        <v>7.0000000000000007E-2</v>
      </c>
      <c r="G1295" s="141">
        <f t="shared" si="61"/>
        <v>90.65</v>
      </c>
      <c r="I1295" s="51">
        <v>1295</v>
      </c>
      <c r="J1295">
        <v>0.125</v>
      </c>
      <c r="K1295" s="141">
        <f t="shared" si="62"/>
        <v>161.875</v>
      </c>
      <c r="M1295" s="51">
        <v>1295</v>
      </c>
      <c r="N1295">
        <v>899</v>
      </c>
    </row>
    <row r="1296" spans="1:14">
      <c r="A1296" s="51">
        <v>1296</v>
      </c>
      <c r="B1296" s="51">
        <v>4.4999999999999998E-2</v>
      </c>
      <c r="C1296" s="141">
        <f t="shared" si="60"/>
        <v>58.32</v>
      </c>
      <c r="E1296" s="51">
        <v>1296</v>
      </c>
      <c r="F1296">
        <v>7.0000000000000007E-2</v>
      </c>
      <c r="G1296" s="141">
        <f t="shared" si="61"/>
        <v>90.720000000000013</v>
      </c>
      <c r="I1296" s="51">
        <v>1296</v>
      </c>
      <c r="J1296">
        <v>0.125</v>
      </c>
      <c r="K1296" s="141">
        <f t="shared" si="62"/>
        <v>162</v>
      </c>
      <c r="M1296" s="51">
        <v>1296</v>
      </c>
      <c r="N1296">
        <v>899</v>
      </c>
    </row>
    <row r="1297" spans="1:14">
      <c r="A1297" s="51">
        <v>1297</v>
      </c>
      <c r="B1297" s="51">
        <v>4.4999999999999998E-2</v>
      </c>
      <c r="C1297" s="141">
        <f t="shared" si="60"/>
        <v>58.364999999999995</v>
      </c>
      <c r="E1297" s="51">
        <v>1297</v>
      </c>
      <c r="F1297">
        <v>7.0000000000000007E-2</v>
      </c>
      <c r="G1297" s="141">
        <f t="shared" si="61"/>
        <v>90.79</v>
      </c>
      <c r="I1297" s="51">
        <v>1297</v>
      </c>
      <c r="J1297">
        <v>0.125</v>
      </c>
      <c r="K1297" s="141">
        <f t="shared" si="62"/>
        <v>162.125</v>
      </c>
      <c r="M1297" s="51">
        <v>1297</v>
      </c>
      <c r="N1297">
        <v>899</v>
      </c>
    </row>
    <row r="1298" spans="1:14">
      <c r="A1298" s="51">
        <v>1298</v>
      </c>
      <c r="B1298" s="51">
        <v>4.4999999999999998E-2</v>
      </c>
      <c r="C1298" s="141">
        <f t="shared" si="60"/>
        <v>58.41</v>
      </c>
      <c r="E1298" s="51">
        <v>1298</v>
      </c>
      <c r="F1298">
        <v>7.0000000000000007E-2</v>
      </c>
      <c r="G1298" s="141">
        <f t="shared" si="61"/>
        <v>90.860000000000014</v>
      </c>
      <c r="I1298" s="51">
        <v>1298</v>
      </c>
      <c r="J1298">
        <v>0.125</v>
      </c>
      <c r="K1298" s="141">
        <f t="shared" si="62"/>
        <v>162.25</v>
      </c>
      <c r="M1298" s="51">
        <v>1298</v>
      </c>
      <c r="N1298">
        <v>899</v>
      </c>
    </row>
    <row r="1299" spans="1:14">
      <c r="A1299" s="51">
        <v>1299</v>
      </c>
      <c r="B1299" s="51">
        <v>4.4999999999999998E-2</v>
      </c>
      <c r="C1299" s="141">
        <f t="shared" si="60"/>
        <v>58.454999999999998</v>
      </c>
      <c r="E1299" s="51">
        <v>1299</v>
      </c>
      <c r="F1299">
        <v>7.0000000000000007E-2</v>
      </c>
      <c r="G1299" s="141">
        <f t="shared" si="61"/>
        <v>90.93</v>
      </c>
      <c r="I1299" s="51">
        <v>1299</v>
      </c>
      <c r="J1299">
        <v>0.125</v>
      </c>
      <c r="K1299" s="141">
        <f t="shared" si="62"/>
        <v>162.375</v>
      </c>
      <c r="M1299" s="51">
        <v>1299</v>
      </c>
      <c r="N1299">
        <v>899</v>
      </c>
    </row>
    <row r="1300" spans="1:14">
      <c r="A1300" s="51">
        <v>1300</v>
      </c>
      <c r="B1300" s="51">
        <v>4.4999999999999998E-2</v>
      </c>
      <c r="C1300" s="141">
        <f t="shared" si="60"/>
        <v>58.5</v>
      </c>
      <c r="E1300" s="51">
        <v>1300</v>
      </c>
      <c r="F1300">
        <v>7.0000000000000007E-2</v>
      </c>
      <c r="G1300" s="141">
        <f t="shared" si="61"/>
        <v>91.000000000000014</v>
      </c>
      <c r="I1300" s="51">
        <v>1300</v>
      </c>
      <c r="J1300">
        <v>0.125</v>
      </c>
      <c r="K1300" s="141">
        <f t="shared" si="62"/>
        <v>162.5</v>
      </c>
      <c r="M1300" s="51">
        <v>1300</v>
      </c>
      <c r="N1300">
        <v>899</v>
      </c>
    </row>
    <row r="1301" spans="1:14">
      <c r="A1301" s="51">
        <v>1301</v>
      </c>
      <c r="B1301" s="51">
        <v>4.4999999999999998E-2</v>
      </c>
      <c r="C1301" s="141">
        <f t="shared" si="60"/>
        <v>58.544999999999995</v>
      </c>
      <c r="E1301" s="51">
        <v>1301</v>
      </c>
      <c r="F1301">
        <v>7.0000000000000007E-2</v>
      </c>
      <c r="G1301" s="141">
        <f t="shared" si="61"/>
        <v>91.070000000000007</v>
      </c>
      <c r="I1301" s="51">
        <v>1301</v>
      </c>
      <c r="J1301">
        <v>0.125</v>
      </c>
      <c r="K1301" s="141">
        <f t="shared" si="62"/>
        <v>162.625</v>
      </c>
      <c r="M1301" s="51">
        <v>1301</v>
      </c>
      <c r="N1301">
        <v>899</v>
      </c>
    </row>
    <row r="1302" spans="1:14">
      <c r="A1302" s="51">
        <v>1302</v>
      </c>
      <c r="B1302" s="51">
        <v>4.4999999999999998E-2</v>
      </c>
      <c r="C1302" s="141">
        <f t="shared" si="60"/>
        <v>58.589999999999996</v>
      </c>
      <c r="E1302" s="51">
        <v>1302</v>
      </c>
      <c r="F1302">
        <v>7.0000000000000007E-2</v>
      </c>
      <c r="G1302" s="141">
        <f t="shared" si="61"/>
        <v>91.140000000000015</v>
      </c>
      <c r="I1302" s="51">
        <v>1302</v>
      </c>
      <c r="J1302">
        <v>0.125</v>
      </c>
      <c r="K1302" s="141">
        <f t="shared" si="62"/>
        <v>162.75</v>
      </c>
      <c r="M1302" s="51">
        <v>1302</v>
      </c>
      <c r="N1302">
        <v>899</v>
      </c>
    </row>
    <row r="1303" spans="1:14">
      <c r="A1303" s="51">
        <v>1303</v>
      </c>
      <c r="B1303" s="51">
        <v>4.4999999999999998E-2</v>
      </c>
      <c r="C1303" s="141">
        <f t="shared" si="60"/>
        <v>58.634999999999998</v>
      </c>
      <c r="E1303" s="51">
        <v>1303</v>
      </c>
      <c r="F1303">
        <v>7.0000000000000007E-2</v>
      </c>
      <c r="G1303" s="141">
        <f t="shared" si="61"/>
        <v>91.210000000000008</v>
      </c>
      <c r="I1303" s="51">
        <v>1303</v>
      </c>
      <c r="J1303">
        <v>0.125</v>
      </c>
      <c r="K1303" s="141">
        <f t="shared" si="62"/>
        <v>162.875</v>
      </c>
      <c r="M1303" s="51">
        <v>1303</v>
      </c>
      <c r="N1303">
        <v>899</v>
      </c>
    </row>
    <row r="1304" spans="1:14">
      <c r="A1304" s="51">
        <v>1304</v>
      </c>
      <c r="B1304" s="51">
        <v>4.4999999999999998E-2</v>
      </c>
      <c r="C1304" s="141">
        <f t="shared" si="60"/>
        <v>58.68</v>
      </c>
      <c r="E1304" s="51">
        <v>1304</v>
      </c>
      <c r="F1304">
        <v>7.0000000000000007E-2</v>
      </c>
      <c r="G1304" s="141">
        <f t="shared" si="61"/>
        <v>91.280000000000015</v>
      </c>
      <c r="I1304" s="51">
        <v>1304</v>
      </c>
      <c r="J1304">
        <v>0.125</v>
      </c>
      <c r="K1304" s="141">
        <f t="shared" si="62"/>
        <v>163</v>
      </c>
      <c r="M1304" s="51">
        <v>1304</v>
      </c>
      <c r="N1304">
        <v>899</v>
      </c>
    </row>
    <row r="1305" spans="1:14">
      <c r="A1305" s="51">
        <v>1305</v>
      </c>
      <c r="B1305" s="51">
        <v>4.4999999999999998E-2</v>
      </c>
      <c r="C1305" s="141">
        <f t="shared" si="60"/>
        <v>58.724999999999994</v>
      </c>
      <c r="E1305" s="51">
        <v>1305</v>
      </c>
      <c r="F1305">
        <v>7.0000000000000007E-2</v>
      </c>
      <c r="G1305" s="141">
        <f t="shared" si="61"/>
        <v>91.350000000000009</v>
      </c>
      <c r="I1305" s="51">
        <v>1305</v>
      </c>
      <c r="J1305">
        <v>0.125</v>
      </c>
      <c r="K1305" s="141">
        <f t="shared" si="62"/>
        <v>163.125</v>
      </c>
      <c r="M1305" s="51">
        <v>1305</v>
      </c>
      <c r="N1305">
        <v>899</v>
      </c>
    </row>
    <row r="1306" spans="1:14">
      <c r="A1306" s="51">
        <v>1306</v>
      </c>
      <c r="B1306" s="51">
        <v>4.4999999999999998E-2</v>
      </c>
      <c r="C1306" s="141">
        <f t="shared" si="60"/>
        <v>58.769999999999996</v>
      </c>
      <c r="E1306" s="51">
        <v>1306</v>
      </c>
      <c r="F1306">
        <v>7.0000000000000007E-2</v>
      </c>
      <c r="G1306" s="141">
        <f t="shared" si="61"/>
        <v>91.42</v>
      </c>
      <c r="I1306" s="51">
        <v>1306</v>
      </c>
      <c r="J1306">
        <v>0.125</v>
      </c>
      <c r="K1306" s="141">
        <f t="shared" si="62"/>
        <v>163.25</v>
      </c>
      <c r="M1306" s="51">
        <v>1306</v>
      </c>
      <c r="N1306">
        <v>899</v>
      </c>
    </row>
    <row r="1307" spans="1:14">
      <c r="A1307" s="51">
        <v>1307</v>
      </c>
      <c r="B1307" s="51">
        <v>4.4999999999999998E-2</v>
      </c>
      <c r="C1307" s="141">
        <f t="shared" si="60"/>
        <v>58.814999999999998</v>
      </c>
      <c r="E1307" s="51">
        <v>1307</v>
      </c>
      <c r="F1307">
        <v>7.0000000000000007E-2</v>
      </c>
      <c r="G1307" s="141">
        <f t="shared" si="61"/>
        <v>91.490000000000009</v>
      </c>
      <c r="I1307" s="51">
        <v>1307</v>
      </c>
      <c r="J1307">
        <v>0.125</v>
      </c>
      <c r="K1307" s="141">
        <f t="shared" si="62"/>
        <v>163.375</v>
      </c>
      <c r="M1307" s="51">
        <v>1307</v>
      </c>
      <c r="N1307">
        <v>899</v>
      </c>
    </row>
    <row r="1308" spans="1:14">
      <c r="A1308" s="51">
        <v>1308</v>
      </c>
      <c r="B1308" s="51">
        <v>4.4999999999999998E-2</v>
      </c>
      <c r="C1308" s="141">
        <f t="shared" si="60"/>
        <v>58.86</v>
      </c>
      <c r="E1308" s="51">
        <v>1308</v>
      </c>
      <c r="F1308">
        <v>7.0000000000000007E-2</v>
      </c>
      <c r="G1308" s="141">
        <f t="shared" si="61"/>
        <v>91.56</v>
      </c>
      <c r="I1308" s="51">
        <v>1308</v>
      </c>
      <c r="J1308">
        <v>0.125</v>
      </c>
      <c r="K1308" s="141">
        <f t="shared" si="62"/>
        <v>163.5</v>
      </c>
      <c r="M1308" s="51">
        <v>1308</v>
      </c>
      <c r="N1308">
        <v>899</v>
      </c>
    </row>
    <row r="1309" spans="1:14">
      <c r="A1309" s="51">
        <v>1309</v>
      </c>
      <c r="B1309" s="51">
        <v>4.4999999999999998E-2</v>
      </c>
      <c r="C1309" s="141">
        <f t="shared" si="60"/>
        <v>58.905000000000001</v>
      </c>
      <c r="E1309" s="51">
        <v>1309</v>
      </c>
      <c r="F1309">
        <v>7.0000000000000007E-2</v>
      </c>
      <c r="G1309" s="141">
        <f t="shared" si="61"/>
        <v>91.63000000000001</v>
      </c>
      <c r="I1309" s="51">
        <v>1309</v>
      </c>
      <c r="J1309">
        <v>0.125</v>
      </c>
      <c r="K1309" s="141">
        <f t="shared" si="62"/>
        <v>163.625</v>
      </c>
      <c r="M1309" s="51">
        <v>1309</v>
      </c>
      <c r="N1309">
        <v>899</v>
      </c>
    </row>
    <row r="1310" spans="1:14">
      <c r="A1310" s="51">
        <v>1310</v>
      </c>
      <c r="B1310" s="51">
        <v>4.4999999999999998E-2</v>
      </c>
      <c r="C1310" s="141">
        <f t="shared" si="60"/>
        <v>58.949999999999996</v>
      </c>
      <c r="E1310" s="51">
        <v>1310</v>
      </c>
      <c r="F1310">
        <v>7.0000000000000007E-2</v>
      </c>
      <c r="G1310" s="141">
        <f t="shared" si="61"/>
        <v>91.7</v>
      </c>
      <c r="I1310" s="51">
        <v>1310</v>
      </c>
      <c r="J1310">
        <v>0.125</v>
      </c>
      <c r="K1310" s="141">
        <f t="shared" si="62"/>
        <v>163.75</v>
      </c>
      <c r="M1310" s="51">
        <v>1310</v>
      </c>
      <c r="N1310">
        <v>899</v>
      </c>
    </row>
    <row r="1311" spans="1:14">
      <c r="A1311" s="51">
        <v>1311</v>
      </c>
      <c r="B1311" s="51">
        <v>4.4999999999999998E-2</v>
      </c>
      <c r="C1311" s="141">
        <f t="shared" si="60"/>
        <v>58.994999999999997</v>
      </c>
      <c r="E1311" s="51">
        <v>1311</v>
      </c>
      <c r="F1311">
        <v>7.0000000000000007E-2</v>
      </c>
      <c r="G1311" s="141">
        <f t="shared" si="61"/>
        <v>91.77000000000001</v>
      </c>
      <c r="I1311" s="51">
        <v>1311</v>
      </c>
      <c r="J1311">
        <v>0.125</v>
      </c>
      <c r="K1311" s="141">
        <f t="shared" si="62"/>
        <v>163.875</v>
      </c>
      <c r="M1311" s="51">
        <v>1311</v>
      </c>
      <c r="N1311">
        <v>899</v>
      </c>
    </row>
    <row r="1312" spans="1:14">
      <c r="A1312" s="51">
        <v>1312</v>
      </c>
      <c r="B1312" s="51">
        <v>4.4999999999999998E-2</v>
      </c>
      <c r="C1312" s="141">
        <f t="shared" si="60"/>
        <v>59.04</v>
      </c>
      <c r="E1312" s="51">
        <v>1312</v>
      </c>
      <c r="F1312">
        <v>7.0000000000000007E-2</v>
      </c>
      <c r="G1312" s="141">
        <f t="shared" si="61"/>
        <v>91.84</v>
      </c>
      <c r="I1312" s="51">
        <v>1312</v>
      </c>
      <c r="J1312">
        <v>0.125</v>
      </c>
      <c r="K1312" s="141">
        <f t="shared" si="62"/>
        <v>164</v>
      </c>
      <c r="M1312" s="51">
        <v>1312</v>
      </c>
      <c r="N1312">
        <v>899</v>
      </c>
    </row>
    <row r="1313" spans="1:14">
      <c r="A1313" s="51">
        <v>1313</v>
      </c>
      <c r="B1313" s="51">
        <v>4.4999999999999998E-2</v>
      </c>
      <c r="C1313" s="141">
        <f t="shared" si="60"/>
        <v>59.085000000000001</v>
      </c>
      <c r="E1313" s="51">
        <v>1313</v>
      </c>
      <c r="F1313">
        <v>7.0000000000000007E-2</v>
      </c>
      <c r="G1313" s="141">
        <f t="shared" si="61"/>
        <v>91.910000000000011</v>
      </c>
      <c r="I1313" s="51">
        <v>1313</v>
      </c>
      <c r="J1313">
        <v>0.125</v>
      </c>
      <c r="K1313" s="141">
        <f t="shared" si="62"/>
        <v>164.125</v>
      </c>
      <c r="M1313" s="51">
        <v>1313</v>
      </c>
      <c r="N1313">
        <v>899</v>
      </c>
    </row>
    <row r="1314" spans="1:14">
      <c r="A1314" s="51">
        <v>1314</v>
      </c>
      <c r="B1314" s="51">
        <v>4.4999999999999998E-2</v>
      </c>
      <c r="C1314" s="141">
        <f t="shared" si="60"/>
        <v>59.129999999999995</v>
      </c>
      <c r="E1314" s="51">
        <v>1314</v>
      </c>
      <c r="F1314">
        <v>7.0000000000000007E-2</v>
      </c>
      <c r="G1314" s="141">
        <f t="shared" si="61"/>
        <v>91.98</v>
      </c>
      <c r="I1314" s="51">
        <v>1314</v>
      </c>
      <c r="J1314">
        <v>0.125</v>
      </c>
      <c r="K1314" s="141">
        <f t="shared" si="62"/>
        <v>164.25</v>
      </c>
      <c r="M1314" s="51">
        <v>1314</v>
      </c>
      <c r="N1314">
        <v>899</v>
      </c>
    </row>
    <row r="1315" spans="1:14">
      <c r="A1315" s="51">
        <v>1315</v>
      </c>
      <c r="B1315" s="51">
        <v>4.4999999999999998E-2</v>
      </c>
      <c r="C1315" s="141">
        <f t="shared" si="60"/>
        <v>59.174999999999997</v>
      </c>
      <c r="E1315" s="51">
        <v>1315</v>
      </c>
      <c r="F1315">
        <v>7.0000000000000007E-2</v>
      </c>
      <c r="G1315" s="141">
        <f t="shared" si="61"/>
        <v>92.050000000000011</v>
      </c>
      <c r="I1315" s="51">
        <v>1315</v>
      </c>
      <c r="J1315">
        <v>0.125</v>
      </c>
      <c r="K1315" s="141">
        <f t="shared" si="62"/>
        <v>164.375</v>
      </c>
      <c r="M1315" s="51">
        <v>1315</v>
      </c>
      <c r="N1315">
        <v>899</v>
      </c>
    </row>
    <row r="1316" spans="1:14">
      <c r="A1316" s="51">
        <v>1316</v>
      </c>
      <c r="B1316" s="51">
        <v>4.4999999999999998E-2</v>
      </c>
      <c r="C1316" s="141">
        <f t="shared" si="60"/>
        <v>59.22</v>
      </c>
      <c r="E1316" s="51">
        <v>1316</v>
      </c>
      <c r="F1316">
        <v>7.0000000000000007E-2</v>
      </c>
      <c r="G1316" s="141">
        <f t="shared" si="61"/>
        <v>92.12</v>
      </c>
      <c r="I1316" s="51">
        <v>1316</v>
      </c>
      <c r="J1316">
        <v>0.125</v>
      </c>
      <c r="K1316" s="141">
        <f t="shared" si="62"/>
        <v>164.5</v>
      </c>
      <c r="M1316" s="51">
        <v>1316</v>
      </c>
      <c r="N1316">
        <v>899</v>
      </c>
    </row>
    <row r="1317" spans="1:14">
      <c r="A1317" s="51">
        <v>1317</v>
      </c>
      <c r="B1317" s="51">
        <v>4.4999999999999998E-2</v>
      </c>
      <c r="C1317" s="141">
        <f t="shared" si="60"/>
        <v>59.265000000000001</v>
      </c>
      <c r="E1317" s="51">
        <v>1317</v>
      </c>
      <c r="F1317">
        <v>7.0000000000000007E-2</v>
      </c>
      <c r="G1317" s="141">
        <f t="shared" si="61"/>
        <v>92.190000000000012</v>
      </c>
      <c r="I1317" s="51">
        <v>1317</v>
      </c>
      <c r="J1317">
        <v>0.125</v>
      </c>
      <c r="K1317" s="141">
        <f t="shared" si="62"/>
        <v>164.625</v>
      </c>
      <c r="M1317" s="51">
        <v>1317</v>
      </c>
      <c r="N1317">
        <v>899</v>
      </c>
    </row>
    <row r="1318" spans="1:14">
      <c r="A1318" s="51">
        <v>1318</v>
      </c>
      <c r="B1318" s="51">
        <v>4.4999999999999998E-2</v>
      </c>
      <c r="C1318" s="141">
        <f t="shared" si="60"/>
        <v>59.309999999999995</v>
      </c>
      <c r="E1318" s="51">
        <v>1318</v>
      </c>
      <c r="F1318">
        <v>7.0000000000000007E-2</v>
      </c>
      <c r="G1318" s="141">
        <f t="shared" si="61"/>
        <v>92.26</v>
      </c>
      <c r="I1318" s="51">
        <v>1318</v>
      </c>
      <c r="J1318">
        <v>0.125</v>
      </c>
      <c r="K1318" s="141">
        <f t="shared" si="62"/>
        <v>164.75</v>
      </c>
      <c r="M1318" s="51">
        <v>1318</v>
      </c>
      <c r="N1318">
        <v>899</v>
      </c>
    </row>
    <row r="1319" spans="1:14">
      <c r="A1319" s="51">
        <v>1319</v>
      </c>
      <c r="B1319" s="51">
        <v>4.4999999999999998E-2</v>
      </c>
      <c r="C1319" s="141">
        <f t="shared" si="60"/>
        <v>59.354999999999997</v>
      </c>
      <c r="E1319" s="51">
        <v>1319</v>
      </c>
      <c r="F1319">
        <v>7.0000000000000007E-2</v>
      </c>
      <c r="G1319" s="141">
        <f t="shared" si="61"/>
        <v>92.330000000000013</v>
      </c>
      <c r="I1319" s="51">
        <v>1319</v>
      </c>
      <c r="J1319">
        <v>0.125</v>
      </c>
      <c r="K1319" s="141">
        <f t="shared" si="62"/>
        <v>164.875</v>
      </c>
      <c r="M1319" s="51">
        <v>1319</v>
      </c>
      <c r="N1319">
        <v>899</v>
      </c>
    </row>
    <row r="1320" spans="1:14">
      <c r="A1320" s="51">
        <v>1320</v>
      </c>
      <c r="B1320" s="51">
        <v>4.4999999999999998E-2</v>
      </c>
      <c r="C1320" s="141">
        <f t="shared" si="60"/>
        <v>59.4</v>
      </c>
      <c r="E1320" s="51">
        <v>1320</v>
      </c>
      <c r="F1320">
        <v>7.0000000000000007E-2</v>
      </c>
      <c r="G1320" s="141">
        <f t="shared" si="61"/>
        <v>92.4</v>
      </c>
      <c r="I1320" s="51">
        <v>1320</v>
      </c>
      <c r="J1320">
        <v>0.125</v>
      </c>
      <c r="K1320" s="141">
        <f t="shared" si="62"/>
        <v>165</v>
      </c>
      <c r="M1320" s="51">
        <v>1320</v>
      </c>
      <c r="N1320">
        <v>899</v>
      </c>
    </row>
    <row r="1321" spans="1:14">
      <c r="A1321" s="51">
        <v>1321</v>
      </c>
      <c r="B1321" s="51">
        <v>4.4999999999999998E-2</v>
      </c>
      <c r="C1321" s="141">
        <f t="shared" si="60"/>
        <v>59.445</v>
      </c>
      <c r="E1321" s="51">
        <v>1321</v>
      </c>
      <c r="F1321">
        <v>7.0000000000000007E-2</v>
      </c>
      <c r="G1321" s="141">
        <f t="shared" si="61"/>
        <v>92.470000000000013</v>
      </c>
      <c r="I1321" s="51">
        <v>1321</v>
      </c>
      <c r="J1321">
        <v>0.125</v>
      </c>
      <c r="K1321" s="141">
        <f t="shared" si="62"/>
        <v>165.125</v>
      </c>
      <c r="M1321" s="51">
        <v>1321</v>
      </c>
      <c r="N1321">
        <v>899</v>
      </c>
    </row>
    <row r="1322" spans="1:14">
      <c r="A1322" s="51">
        <v>1322</v>
      </c>
      <c r="B1322" s="51">
        <v>4.4999999999999998E-2</v>
      </c>
      <c r="C1322" s="141">
        <f t="shared" si="60"/>
        <v>59.489999999999995</v>
      </c>
      <c r="E1322" s="51">
        <v>1322</v>
      </c>
      <c r="F1322">
        <v>7.0000000000000007E-2</v>
      </c>
      <c r="G1322" s="141">
        <f t="shared" si="61"/>
        <v>92.54</v>
      </c>
      <c r="I1322" s="51">
        <v>1322</v>
      </c>
      <c r="J1322">
        <v>0.125</v>
      </c>
      <c r="K1322" s="141">
        <f t="shared" si="62"/>
        <v>165.25</v>
      </c>
      <c r="M1322" s="51">
        <v>1322</v>
      </c>
      <c r="N1322">
        <v>899</v>
      </c>
    </row>
    <row r="1323" spans="1:14">
      <c r="A1323" s="51">
        <v>1323</v>
      </c>
      <c r="B1323" s="51">
        <v>4.4999999999999998E-2</v>
      </c>
      <c r="C1323" s="141">
        <f t="shared" si="60"/>
        <v>59.534999999999997</v>
      </c>
      <c r="E1323" s="51">
        <v>1323</v>
      </c>
      <c r="F1323">
        <v>7.0000000000000007E-2</v>
      </c>
      <c r="G1323" s="141">
        <f t="shared" si="61"/>
        <v>92.610000000000014</v>
      </c>
      <c r="I1323" s="51">
        <v>1323</v>
      </c>
      <c r="J1323">
        <v>0.125</v>
      </c>
      <c r="K1323" s="141">
        <f t="shared" si="62"/>
        <v>165.375</v>
      </c>
      <c r="M1323" s="51">
        <v>1323</v>
      </c>
      <c r="N1323">
        <v>899</v>
      </c>
    </row>
    <row r="1324" spans="1:14">
      <c r="A1324" s="51">
        <v>1324</v>
      </c>
      <c r="B1324" s="51">
        <v>4.4999999999999998E-2</v>
      </c>
      <c r="C1324" s="141">
        <f t="shared" si="60"/>
        <v>59.58</v>
      </c>
      <c r="E1324" s="51">
        <v>1324</v>
      </c>
      <c r="F1324">
        <v>7.0000000000000007E-2</v>
      </c>
      <c r="G1324" s="141">
        <f t="shared" si="61"/>
        <v>92.68</v>
      </c>
      <c r="I1324" s="51">
        <v>1324</v>
      </c>
      <c r="J1324">
        <v>0.125</v>
      </c>
      <c r="K1324" s="141">
        <f t="shared" si="62"/>
        <v>165.5</v>
      </c>
      <c r="M1324" s="51">
        <v>1324</v>
      </c>
      <c r="N1324">
        <v>899</v>
      </c>
    </row>
    <row r="1325" spans="1:14">
      <c r="A1325" s="51">
        <v>1325</v>
      </c>
      <c r="B1325" s="51">
        <v>4.4999999999999998E-2</v>
      </c>
      <c r="C1325" s="141">
        <f t="shared" si="60"/>
        <v>59.625</v>
      </c>
      <c r="E1325" s="51">
        <v>1325</v>
      </c>
      <c r="F1325">
        <v>7.0000000000000007E-2</v>
      </c>
      <c r="G1325" s="141">
        <f t="shared" si="61"/>
        <v>92.750000000000014</v>
      </c>
      <c r="I1325" s="51">
        <v>1325</v>
      </c>
      <c r="J1325">
        <v>0.125</v>
      </c>
      <c r="K1325" s="141">
        <f t="shared" si="62"/>
        <v>165.625</v>
      </c>
      <c r="M1325" s="51">
        <v>1325</v>
      </c>
      <c r="N1325">
        <v>899</v>
      </c>
    </row>
    <row r="1326" spans="1:14">
      <c r="A1326" s="51">
        <v>1326</v>
      </c>
      <c r="B1326" s="51">
        <v>4.4999999999999998E-2</v>
      </c>
      <c r="C1326" s="141">
        <f t="shared" si="60"/>
        <v>59.669999999999995</v>
      </c>
      <c r="E1326" s="51">
        <v>1326</v>
      </c>
      <c r="F1326">
        <v>7.0000000000000007E-2</v>
      </c>
      <c r="G1326" s="141">
        <f t="shared" si="61"/>
        <v>92.820000000000007</v>
      </c>
      <c r="I1326" s="51">
        <v>1326</v>
      </c>
      <c r="J1326">
        <v>0.125</v>
      </c>
      <c r="K1326" s="141">
        <f t="shared" si="62"/>
        <v>165.75</v>
      </c>
      <c r="M1326" s="51">
        <v>1326</v>
      </c>
      <c r="N1326">
        <v>899</v>
      </c>
    </row>
    <row r="1327" spans="1:14">
      <c r="A1327" s="51">
        <v>1327</v>
      </c>
      <c r="B1327" s="51">
        <v>4.4999999999999998E-2</v>
      </c>
      <c r="C1327" s="141">
        <f t="shared" si="60"/>
        <v>59.714999999999996</v>
      </c>
      <c r="E1327" s="51">
        <v>1327</v>
      </c>
      <c r="F1327">
        <v>7.0000000000000007E-2</v>
      </c>
      <c r="G1327" s="141">
        <f t="shared" si="61"/>
        <v>92.890000000000015</v>
      </c>
      <c r="I1327" s="51">
        <v>1327</v>
      </c>
      <c r="J1327">
        <v>0.125</v>
      </c>
      <c r="K1327" s="141">
        <f t="shared" si="62"/>
        <v>165.875</v>
      </c>
      <c r="M1327" s="51">
        <v>1327</v>
      </c>
      <c r="N1327">
        <v>899</v>
      </c>
    </row>
    <row r="1328" spans="1:14">
      <c r="A1328" s="51">
        <v>1328</v>
      </c>
      <c r="B1328" s="51">
        <v>4.4999999999999998E-2</v>
      </c>
      <c r="C1328" s="141">
        <f t="shared" si="60"/>
        <v>59.76</v>
      </c>
      <c r="E1328" s="51">
        <v>1328</v>
      </c>
      <c r="F1328">
        <v>7.0000000000000007E-2</v>
      </c>
      <c r="G1328" s="141">
        <f t="shared" si="61"/>
        <v>92.960000000000008</v>
      </c>
      <c r="I1328" s="51">
        <v>1328</v>
      </c>
      <c r="J1328">
        <v>0.125</v>
      </c>
      <c r="K1328" s="141">
        <f t="shared" si="62"/>
        <v>166</v>
      </c>
      <c r="M1328" s="51">
        <v>1328</v>
      </c>
      <c r="N1328">
        <v>899</v>
      </c>
    </row>
    <row r="1329" spans="1:14">
      <c r="A1329" s="51">
        <v>1329</v>
      </c>
      <c r="B1329" s="51">
        <v>4.4999999999999998E-2</v>
      </c>
      <c r="C1329" s="141">
        <f t="shared" si="60"/>
        <v>59.805</v>
      </c>
      <c r="E1329" s="51">
        <v>1329</v>
      </c>
      <c r="F1329">
        <v>7.0000000000000007E-2</v>
      </c>
      <c r="G1329" s="141">
        <f t="shared" si="61"/>
        <v>93.030000000000015</v>
      </c>
      <c r="I1329" s="51">
        <v>1329</v>
      </c>
      <c r="J1329">
        <v>0.125</v>
      </c>
      <c r="K1329" s="141">
        <f t="shared" si="62"/>
        <v>166.125</v>
      </c>
      <c r="M1329" s="51">
        <v>1329</v>
      </c>
      <c r="N1329">
        <v>899</v>
      </c>
    </row>
    <row r="1330" spans="1:14">
      <c r="A1330" s="51">
        <v>1330</v>
      </c>
      <c r="B1330" s="51">
        <v>4.4999999999999998E-2</v>
      </c>
      <c r="C1330" s="141">
        <f t="shared" si="60"/>
        <v>59.849999999999994</v>
      </c>
      <c r="E1330" s="51">
        <v>1330</v>
      </c>
      <c r="F1330">
        <v>7.0000000000000007E-2</v>
      </c>
      <c r="G1330" s="141">
        <f t="shared" si="61"/>
        <v>93.100000000000009</v>
      </c>
      <c r="I1330" s="51">
        <v>1330</v>
      </c>
      <c r="J1330">
        <v>0.125</v>
      </c>
      <c r="K1330" s="141">
        <f t="shared" si="62"/>
        <v>166.25</v>
      </c>
      <c r="M1330" s="51">
        <v>1330</v>
      </c>
      <c r="N1330">
        <v>899</v>
      </c>
    </row>
    <row r="1331" spans="1:14">
      <c r="A1331" s="51">
        <v>1331</v>
      </c>
      <c r="B1331" s="51">
        <v>4.4999999999999998E-2</v>
      </c>
      <c r="C1331" s="141">
        <f t="shared" si="60"/>
        <v>59.894999999999996</v>
      </c>
      <c r="E1331" s="51">
        <v>1331</v>
      </c>
      <c r="F1331">
        <v>7.0000000000000007E-2</v>
      </c>
      <c r="G1331" s="141">
        <f t="shared" si="61"/>
        <v>93.170000000000016</v>
      </c>
      <c r="I1331" s="51">
        <v>1331</v>
      </c>
      <c r="J1331">
        <v>0.125</v>
      </c>
      <c r="K1331" s="141">
        <f t="shared" si="62"/>
        <v>166.375</v>
      </c>
      <c r="M1331" s="51">
        <v>1331</v>
      </c>
      <c r="N1331">
        <v>899</v>
      </c>
    </row>
    <row r="1332" spans="1:14">
      <c r="A1332" s="51">
        <v>1332</v>
      </c>
      <c r="B1332" s="51">
        <v>4.4999999999999998E-2</v>
      </c>
      <c r="C1332" s="141">
        <f t="shared" si="60"/>
        <v>59.94</v>
      </c>
      <c r="E1332" s="51">
        <v>1332</v>
      </c>
      <c r="F1332">
        <v>7.0000000000000007E-2</v>
      </c>
      <c r="G1332" s="141">
        <f t="shared" si="61"/>
        <v>93.240000000000009</v>
      </c>
      <c r="I1332" s="51">
        <v>1332</v>
      </c>
      <c r="J1332">
        <v>0.125</v>
      </c>
      <c r="K1332" s="141">
        <f t="shared" si="62"/>
        <v>166.5</v>
      </c>
      <c r="M1332" s="51">
        <v>1332</v>
      </c>
      <c r="N1332">
        <v>899</v>
      </c>
    </row>
    <row r="1333" spans="1:14">
      <c r="A1333" s="51">
        <v>1333</v>
      </c>
      <c r="B1333" s="51">
        <v>4.4999999999999998E-2</v>
      </c>
      <c r="C1333" s="141">
        <f t="shared" si="60"/>
        <v>59.984999999999999</v>
      </c>
      <c r="E1333" s="51">
        <v>1333</v>
      </c>
      <c r="F1333">
        <v>7.0000000000000007E-2</v>
      </c>
      <c r="G1333" s="141">
        <f t="shared" si="61"/>
        <v>93.31</v>
      </c>
      <c r="I1333" s="51">
        <v>1333</v>
      </c>
      <c r="J1333">
        <v>0.125</v>
      </c>
      <c r="K1333" s="141">
        <f t="shared" si="62"/>
        <v>166.625</v>
      </c>
      <c r="M1333" s="51">
        <v>1333</v>
      </c>
      <c r="N1333">
        <v>899</v>
      </c>
    </row>
    <row r="1334" spans="1:14">
      <c r="A1334" s="51">
        <v>1334</v>
      </c>
      <c r="B1334" s="51">
        <v>4.4999999999999998E-2</v>
      </c>
      <c r="C1334" s="141">
        <f t="shared" si="60"/>
        <v>60.03</v>
      </c>
      <c r="E1334" s="51">
        <v>1334</v>
      </c>
      <c r="F1334">
        <v>7.0000000000000007E-2</v>
      </c>
      <c r="G1334" s="141">
        <f t="shared" si="61"/>
        <v>93.38000000000001</v>
      </c>
      <c r="I1334" s="51">
        <v>1334</v>
      </c>
      <c r="J1334">
        <v>0.125</v>
      </c>
      <c r="K1334" s="141">
        <f t="shared" si="62"/>
        <v>166.75</v>
      </c>
      <c r="M1334" s="51">
        <v>1334</v>
      </c>
      <c r="N1334">
        <v>899</v>
      </c>
    </row>
    <row r="1335" spans="1:14">
      <c r="A1335" s="51">
        <v>1335</v>
      </c>
      <c r="B1335" s="51">
        <v>4.4999999999999998E-2</v>
      </c>
      <c r="C1335" s="141">
        <f t="shared" si="60"/>
        <v>60.074999999999996</v>
      </c>
      <c r="E1335" s="51">
        <v>1335</v>
      </c>
      <c r="F1335">
        <v>7.0000000000000007E-2</v>
      </c>
      <c r="G1335" s="141">
        <f t="shared" si="61"/>
        <v>93.45</v>
      </c>
      <c r="I1335" s="51">
        <v>1335</v>
      </c>
      <c r="J1335">
        <v>0.125</v>
      </c>
      <c r="K1335" s="141">
        <f t="shared" si="62"/>
        <v>166.875</v>
      </c>
      <c r="M1335" s="51">
        <v>1335</v>
      </c>
      <c r="N1335">
        <v>899</v>
      </c>
    </row>
    <row r="1336" spans="1:14">
      <c r="A1336" s="51">
        <v>1336</v>
      </c>
      <c r="B1336" s="51">
        <v>4.4999999999999998E-2</v>
      </c>
      <c r="C1336" s="141">
        <f t="shared" si="60"/>
        <v>60.12</v>
      </c>
      <c r="E1336" s="51">
        <v>1336</v>
      </c>
      <c r="F1336">
        <v>7.0000000000000007E-2</v>
      </c>
      <c r="G1336" s="141">
        <f t="shared" si="61"/>
        <v>93.52000000000001</v>
      </c>
      <c r="I1336" s="51">
        <v>1336</v>
      </c>
      <c r="J1336">
        <v>0.125</v>
      </c>
      <c r="K1336" s="141">
        <f t="shared" si="62"/>
        <v>167</v>
      </c>
      <c r="M1336" s="51">
        <v>1336</v>
      </c>
      <c r="N1336">
        <v>899</v>
      </c>
    </row>
    <row r="1337" spans="1:14">
      <c r="A1337" s="51">
        <v>1337</v>
      </c>
      <c r="B1337" s="51">
        <v>4.4999999999999998E-2</v>
      </c>
      <c r="C1337" s="141">
        <f t="shared" si="60"/>
        <v>60.164999999999999</v>
      </c>
      <c r="E1337" s="51">
        <v>1337</v>
      </c>
      <c r="F1337">
        <v>7.0000000000000007E-2</v>
      </c>
      <c r="G1337" s="141">
        <f t="shared" si="61"/>
        <v>93.59</v>
      </c>
      <c r="I1337" s="51">
        <v>1337</v>
      </c>
      <c r="J1337">
        <v>0.125</v>
      </c>
      <c r="K1337" s="141">
        <f t="shared" si="62"/>
        <v>167.125</v>
      </c>
      <c r="M1337" s="51">
        <v>1337</v>
      </c>
      <c r="N1337">
        <v>899</v>
      </c>
    </row>
    <row r="1338" spans="1:14">
      <c r="A1338" s="51">
        <v>1338</v>
      </c>
      <c r="B1338" s="51">
        <v>4.4999999999999998E-2</v>
      </c>
      <c r="C1338" s="141">
        <f t="shared" si="60"/>
        <v>60.21</v>
      </c>
      <c r="E1338" s="51">
        <v>1338</v>
      </c>
      <c r="F1338">
        <v>7.0000000000000007E-2</v>
      </c>
      <c r="G1338" s="141">
        <f t="shared" si="61"/>
        <v>93.660000000000011</v>
      </c>
      <c r="I1338" s="51">
        <v>1338</v>
      </c>
      <c r="J1338">
        <v>0.125</v>
      </c>
      <c r="K1338" s="141">
        <f t="shared" si="62"/>
        <v>167.25</v>
      </c>
      <c r="M1338" s="51">
        <v>1338</v>
      </c>
      <c r="N1338">
        <v>899</v>
      </c>
    </row>
    <row r="1339" spans="1:14">
      <c r="A1339" s="51">
        <v>1339</v>
      </c>
      <c r="B1339" s="51">
        <v>4.4999999999999998E-2</v>
      </c>
      <c r="C1339" s="141">
        <f t="shared" si="60"/>
        <v>60.254999999999995</v>
      </c>
      <c r="E1339" s="51">
        <v>1339</v>
      </c>
      <c r="F1339">
        <v>7.0000000000000007E-2</v>
      </c>
      <c r="G1339" s="141">
        <f t="shared" si="61"/>
        <v>93.73</v>
      </c>
      <c r="I1339" s="51">
        <v>1339</v>
      </c>
      <c r="J1339">
        <v>0.125</v>
      </c>
      <c r="K1339" s="141">
        <f t="shared" si="62"/>
        <v>167.375</v>
      </c>
      <c r="M1339" s="51">
        <v>1339</v>
      </c>
      <c r="N1339">
        <v>899</v>
      </c>
    </row>
    <row r="1340" spans="1:14">
      <c r="A1340" s="51">
        <v>1340</v>
      </c>
      <c r="B1340" s="51">
        <v>4.4999999999999998E-2</v>
      </c>
      <c r="C1340" s="141">
        <f t="shared" si="60"/>
        <v>60.3</v>
      </c>
      <c r="E1340" s="51">
        <v>1340</v>
      </c>
      <c r="F1340">
        <v>7.0000000000000007E-2</v>
      </c>
      <c r="G1340" s="141">
        <f t="shared" si="61"/>
        <v>93.800000000000011</v>
      </c>
      <c r="I1340" s="51">
        <v>1340</v>
      </c>
      <c r="J1340">
        <v>0.125</v>
      </c>
      <c r="K1340" s="141">
        <f t="shared" si="62"/>
        <v>167.5</v>
      </c>
      <c r="M1340" s="51">
        <v>1340</v>
      </c>
      <c r="N1340">
        <v>899</v>
      </c>
    </row>
    <row r="1341" spans="1:14">
      <c r="A1341" s="51">
        <v>1341</v>
      </c>
      <c r="B1341" s="51">
        <v>4.4999999999999998E-2</v>
      </c>
      <c r="C1341" s="141">
        <f t="shared" si="60"/>
        <v>60.344999999999999</v>
      </c>
      <c r="E1341" s="51">
        <v>1341</v>
      </c>
      <c r="F1341">
        <v>7.0000000000000007E-2</v>
      </c>
      <c r="G1341" s="141">
        <f t="shared" si="61"/>
        <v>93.87</v>
      </c>
      <c r="I1341" s="51">
        <v>1341</v>
      </c>
      <c r="J1341">
        <v>0.125</v>
      </c>
      <c r="K1341" s="141">
        <f t="shared" si="62"/>
        <v>167.625</v>
      </c>
      <c r="M1341" s="51">
        <v>1341</v>
      </c>
      <c r="N1341">
        <v>899</v>
      </c>
    </row>
    <row r="1342" spans="1:14">
      <c r="A1342" s="51">
        <v>1342</v>
      </c>
      <c r="B1342" s="51">
        <v>4.4999999999999998E-2</v>
      </c>
      <c r="C1342" s="141">
        <f t="shared" si="60"/>
        <v>60.39</v>
      </c>
      <c r="E1342" s="51">
        <v>1342</v>
      </c>
      <c r="F1342">
        <v>7.0000000000000007E-2</v>
      </c>
      <c r="G1342" s="141">
        <f t="shared" si="61"/>
        <v>93.940000000000012</v>
      </c>
      <c r="I1342" s="51">
        <v>1342</v>
      </c>
      <c r="J1342">
        <v>0.125</v>
      </c>
      <c r="K1342" s="141">
        <f t="shared" si="62"/>
        <v>167.75</v>
      </c>
      <c r="M1342" s="51">
        <v>1342</v>
      </c>
      <c r="N1342">
        <v>899</v>
      </c>
    </row>
    <row r="1343" spans="1:14">
      <c r="A1343" s="51">
        <v>1343</v>
      </c>
      <c r="B1343" s="51">
        <v>4.4999999999999998E-2</v>
      </c>
      <c r="C1343" s="141">
        <f t="shared" si="60"/>
        <v>60.434999999999995</v>
      </c>
      <c r="E1343" s="51">
        <v>1343</v>
      </c>
      <c r="F1343">
        <v>7.0000000000000007E-2</v>
      </c>
      <c r="G1343" s="141">
        <f t="shared" si="61"/>
        <v>94.01</v>
      </c>
      <c r="I1343" s="51">
        <v>1343</v>
      </c>
      <c r="J1343">
        <v>0.125</v>
      </c>
      <c r="K1343" s="141">
        <f t="shared" si="62"/>
        <v>167.875</v>
      </c>
      <c r="M1343" s="51">
        <v>1343</v>
      </c>
      <c r="N1343">
        <v>899</v>
      </c>
    </row>
    <row r="1344" spans="1:14">
      <c r="A1344" s="51">
        <v>1344</v>
      </c>
      <c r="B1344" s="51">
        <v>4.4999999999999998E-2</v>
      </c>
      <c r="C1344" s="141">
        <f t="shared" si="60"/>
        <v>60.48</v>
      </c>
      <c r="E1344" s="51">
        <v>1344</v>
      </c>
      <c r="F1344">
        <v>7.0000000000000007E-2</v>
      </c>
      <c r="G1344" s="141">
        <f t="shared" si="61"/>
        <v>94.080000000000013</v>
      </c>
      <c r="I1344" s="51">
        <v>1344</v>
      </c>
      <c r="J1344">
        <v>0.125</v>
      </c>
      <c r="K1344" s="141">
        <f t="shared" si="62"/>
        <v>168</v>
      </c>
      <c r="M1344" s="51">
        <v>1344</v>
      </c>
      <c r="N1344">
        <v>899</v>
      </c>
    </row>
    <row r="1345" spans="1:14">
      <c r="A1345" s="51">
        <v>1345</v>
      </c>
      <c r="B1345" s="51">
        <v>4.4999999999999998E-2</v>
      </c>
      <c r="C1345" s="141">
        <f t="shared" si="60"/>
        <v>60.524999999999999</v>
      </c>
      <c r="E1345" s="51">
        <v>1345</v>
      </c>
      <c r="F1345">
        <v>7.0000000000000007E-2</v>
      </c>
      <c r="G1345" s="141">
        <f t="shared" si="61"/>
        <v>94.15</v>
      </c>
      <c r="I1345" s="51">
        <v>1345</v>
      </c>
      <c r="J1345">
        <v>0.125</v>
      </c>
      <c r="K1345" s="141">
        <f t="shared" si="62"/>
        <v>168.125</v>
      </c>
      <c r="M1345" s="51">
        <v>1345</v>
      </c>
      <c r="N1345">
        <v>899</v>
      </c>
    </row>
    <row r="1346" spans="1:14">
      <c r="A1346" s="51">
        <v>1346</v>
      </c>
      <c r="B1346" s="51">
        <v>4.4999999999999998E-2</v>
      </c>
      <c r="C1346" s="141">
        <f t="shared" ref="C1346:C1409" si="63">MAX(A1346*B1346, 8.99)</f>
        <v>60.57</v>
      </c>
      <c r="E1346" s="51">
        <v>1346</v>
      </c>
      <c r="F1346">
        <v>7.0000000000000007E-2</v>
      </c>
      <c r="G1346" s="141">
        <f t="shared" ref="G1346:G1409" si="64">MAX(E1346*F1346, 9.99)</f>
        <v>94.220000000000013</v>
      </c>
      <c r="I1346" s="51">
        <v>1346</v>
      </c>
      <c r="J1346">
        <v>0.125</v>
      </c>
      <c r="K1346" s="141">
        <f t="shared" ref="K1346:K1409" si="65">MAX(I1346*J1346, 19.99)</f>
        <v>168.25</v>
      </c>
      <c r="M1346" s="51">
        <v>1346</v>
      </c>
      <c r="N1346">
        <v>899</v>
      </c>
    </row>
    <row r="1347" spans="1:14">
      <c r="A1347" s="51">
        <v>1347</v>
      </c>
      <c r="B1347" s="51">
        <v>4.4999999999999998E-2</v>
      </c>
      <c r="C1347" s="141">
        <f t="shared" si="63"/>
        <v>60.614999999999995</v>
      </c>
      <c r="E1347" s="51">
        <v>1347</v>
      </c>
      <c r="F1347">
        <v>7.0000000000000007E-2</v>
      </c>
      <c r="G1347" s="141">
        <f t="shared" si="64"/>
        <v>94.29</v>
      </c>
      <c r="I1347" s="51">
        <v>1347</v>
      </c>
      <c r="J1347">
        <v>0.125</v>
      </c>
      <c r="K1347" s="141">
        <f t="shared" si="65"/>
        <v>168.375</v>
      </c>
      <c r="M1347" s="51">
        <v>1347</v>
      </c>
      <c r="N1347">
        <v>899</v>
      </c>
    </row>
    <row r="1348" spans="1:14">
      <c r="A1348" s="51">
        <v>1348</v>
      </c>
      <c r="B1348" s="51">
        <v>4.4999999999999998E-2</v>
      </c>
      <c r="C1348" s="141">
        <f t="shared" si="63"/>
        <v>60.66</v>
      </c>
      <c r="E1348" s="51">
        <v>1348</v>
      </c>
      <c r="F1348">
        <v>7.0000000000000007E-2</v>
      </c>
      <c r="G1348" s="141">
        <f t="shared" si="64"/>
        <v>94.360000000000014</v>
      </c>
      <c r="I1348" s="51">
        <v>1348</v>
      </c>
      <c r="J1348">
        <v>0.125</v>
      </c>
      <c r="K1348" s="141">
        <f t="shared" si="65"/>
        <v>168.5</v>
      </c>
      <c r="M1348" s="51">
        <v>1348</v>
      </c>
      <c r="N1348">
        <v>899</v>
      </c>
    </row>
    <row r="1349" spans="1:14">
      <c r="A1349" s="51">
        <v>1349</v>
      </c>
      <c r="B1349" s="51">
        <v>4.4999999999999998E-2</v>
      </c>
      <c r="C1349" s="141">
        <f t="shared" si="63"/>
        <v>60.704999999999998</v>
      </c>
      <c r="E1349" s="51">
        <v>1349</v>
      </c>
      <c r="F1349">
        <v>7.0000000000000007E-2</v>
      </c>
      <c r="G1349" s="141">
        <f t="shared" si="64"/>
        <v>94.43</v>
      </c>
      <c r="I1349" s="51">
        <v>1349</v>
      </c>
      <c r="J1349">
        <v>0.125</v>
      </c>
      <c r="K1349" s="141">
        <f t="shared" si="65"/>
        <v>168.625</v>
      </c>
      <c r="M1349" s="51">
        <v>1349</v>
      </c>
      <c r="N1349">
        <v>899</v>
      </c>
    </row>
    <row r="1350" spans="1:14">
      <c r="A1350" s="51">
        <v>1350</v>
      </c>
      <c r="B1350" s="51">
        <v>4.4999999999999998E-2</v>
      </c>
      <c r="C1350" s="141">
        <f t="shared" si="63"/>
        <v>60.75</v>
      </c>
      <c r="E1350" s="51">
        <v>1350</v>
      </c>
      <c r="F1350">
        <v>7.0000000000000007E-2</v>
      </c>
      <c r="G1350" s="141">
        <f t="shared" si="64"/>
        <v>94.500000000000014</v>
      </c>
      <c r="I1350" s="51">
        <v>1350</v>
      </c>
      <c r="J1350">
        <v>0.125</v>
      </c>
      <c r="K1350" s="141">
        <f t="shared" si="65"/>
        <v>168.75</v>
      </c>
      <c r="M1350" s="51">
        <v>1350</v>
      </c>
      <c r="N1350">
        <v>899</v>
      </c>
    </row>
    <row r="1351" spans="1:14">
      <c r="A1351" s="51">
        <v>1351</v>
      </c>
      <c r="B1351" s="51">
        <v>4.4999999999999998E-2</v>
      </c>
      <c r="C1351" s="141">
        <f t="shared" si="63"/>
        <v>60.794999999999995</v>
      </c>
      <c r="E1351" s="51">
        <v>1351</v>
      </c>
      <c r="F1351">
        <v>7.0000000000000007E-2</v>
      </c>
      <c r="G1351" s="141">
        <f t="shared" si="64"/>
        <v>94.570000000000007</v>
      </c>
      <c r="I1351" s="51">
        <v>1351</v>
      </c>
      <c r="J1351">
        <v>0.125</v>
      </c>
      <c r="K1351" s="141">
        <f t="shared" si="65"/>
        <v>168.875</v>
      </c>
      <c r="M1351" s="51">
        <v>1351</v>
      </c>
      <c r="N1351">
        <v>899</v>
      </c>
    </row>
    <row r="1352" spans="1:14">
      <c r="A1352" s="51">
        <v>1352</v>
      </c>
      <c r="B1352" s="51">
        <v>4.4999999999999998E-2</v>
      </c>
      <c r="C1352" s="141">
        <f t="shared" si="63"/>
        <v>60.839999999999996</v>
      </c>
      <c r="E1352" s="51">
        <v>1352</v>
      </c>
      <c r="F1352">
        <v>7.0000000000000007E-2</v>
      </c>
      <c r="G1352" s="141">
        <f t="shared" si="64"/>
        <v>94.640000000000015</v>
      </c>
      <c r="I1352" s="51">
        <v>1352</v>
      </c>
      <c r="J1352">
        <v>0.125</v>
      </c>
      <c r="K1352" s="141">
        <f t="shared" si="65"/>
        <v>169</v>
      </c>
      <c r="M1352" s="51">
        <v>1352</v>
      </c>
      <c r="N1352">
        <v>899</v>
      </c>
    </row>
    <row r="1353" spans="1:14">
      <c r="A1353" s="51">
        <v>1353</v>
      </c>
      <c r="B1353" s="51">
        <v>4.4999999999999998E-2</v>
      </c>
      <c r="C1353" s="141">
        <f t="shared" si="63"/>
        <v>60.884999999999998</v>
      </c>
      <c r="E1353" s="51">
        <v>1353</v>
      </c>
      <c r="F1353">
        <v>7.0000000000000007E-2</v>
      </c>
      <c r="G1353" s="141">
        <f t="shared" si="64"/>
        <v>94.710000000000008</v>
      </c>
      <c r="I1353" s="51">
        <v>1353</v>
      </c>
      <c r="J1353">
        <v>0.125</v>
      </c>
      <c r="K1353" s="141">
        <f t="shared" si="65"/>
        <v>169.125</v>
      </c>
      <c r="M1353" s="51">
        <v>1353</v>
      </c>
      <c r="N1353">
        <v>899</v>
      </c>
    </row>
    <row r="1354" spans="1:14">
      <c r="A1354" s="51">
        <v>1354</v>
      </c>
      <c r="B1354" s="51">
        <v>4.4999999999999998E-2</v>
      </c>
      <c r="C1354" s="141">
        <f t="shared" si="63"/>
        <v>60.93</v>
      </c>
      <c r="E1354" s="51">
        <v>1354</v>
      </c>
      <c r="F1354">
        <v>7.0000000000000007E-2</v>
      </c>
      <c r="G1354" s="141">
        <f t="shared" si="64"/>
        <v>94.780000000000015</v>
      </c>
      <c r="I1354" s="51">
        <v>1354</v>
      </c>
      <c r="J1354">
        <v>0.125</v>
      </c>
      <c r="K1354" s="141">
        <f t="shared" si="65"/>
        <v>169.25</v>
      </c>
      <c r="M1354" s="51">
        <v>1354</v>
      </c>
      <c r="N1354">
        <v>899</v>
      </c>
    </row>
    <row r="1355" spans="1:14">
      <c r="A1355" s="51">
        <v>1355</v>
      </c>
      <c r="B1355" s="51">
        <v>4.4999999999999998E-2</v>
      </c>
      <c r="C1355" s="141">
        <f t="shared" si="63"/>
        <v>60.974999999999994</v>
      </c>
      <c r="E1355" s="51">
        <v>1355</v>
      </c>
      <c r="F1355">
        <v>7.0000000000000007E-2</v>
      </c>
      <c r="G1355" s="141">
        <f t="shared" si="64"/>
        <v>94.850000000000009</v>
      </c>
      <c r="I1355" s="51">
        <v>1355</v>
      </c>
      <c r="J1355">
        <v>0.125</v>
      </c>
      <c r="K1355" s="141">
        <f t="shared" si="65"/>
        <v>169.375</v>
      </c>
      <c r="M1355" s="51">
        <v>1355</v>
      </c>
      <c r="N1355">
        <v>899</v>
      </c>
    </row>
    <row r="1356" spans="1:14">
      <c r="A1356" s="51">
        <v>1356</v>
      </c>
      <c r="B1356" s="51">
        <v>4.4999999999999998E-2</v>
      </c>
      <c r="C1356" s="141">
        <f t="shared" si="63"/>
        <v>61.019999999999996</v>
      </c>
      <c r="E1356" s="51">
        <v>1356</v>
      </c>
      <c r="F1356">
        <v>7.0000000000000007E-2</v>
      </c>
      <c r="G1356" s="141">
        <f t="shared" si="64"/>
        <v>94.920000000000016</v>
      </c>
      <c r="I1356" s="51">
        <v>1356</v>
      </c>
      <c r="J1356">
        <v>0.125</v>
      </c>
      <c r="K1356" s="141">
        <f t="shared" si="65"/>
        <v>169.5</v>
      </c>
      <c r="M1356" s="51">
        <v>1356</v>
      </c>
      <c r="N1356">
        <v>899</v>
      </c>
    </row>
    <row r="1357" spans="1:14">
      <c r="A1357" s="51">
        <v>1357</v>
      </c>
      <c r="B1357" s="51">
        <v>4.4999999999999998E-2</v>
      </c>
      <c r="C1357" s="141">
        <f t="shared" si="63"/>
        <v>61.064999999999998</v>
      </c>
      <c r="E1357" s="51">
        <v>1357</v>
      </c>
      <c r="F1357">
        <v>7.0000000000000007E-2</v>
      </c>
      <c r="G1357" s="141">
        <f t="shared" si="64"/>
        <v>94.990000000000009</v>
      </c>
      <c r="I1357" s="51">
        <v>1357</v>
      </c>
      <c r="J1357">
        <v>0.125</v>
      </c>
      <c r="K1357" s="141">
        <f t="shared" si="65"/>
        <v>169.625</v>
      </c>
      <c r="M1357" s="51">
        <v>1357</v>
      </c>
      <c r="N1357">
        <v>899</v>
      </c>
    </row>
    <row r="1358" spans="1:14">
      <c r="A1358" s="51">
        <v>1358</v>
      </c>
      <c r="B1358" s="51">
        <v>4.4999999999999998E-2</v>
      </c>
      <c r="C1358" s="141">
        <f t="shared" si="63"/>
        <v>61.11</v>
      </c>
      <c r="E1358" s="51">
        <v>1358</v>
      </c>
      <c r="F1358">
        <v>7.0000000000000007E-2</v>
      </c>
      <c r="G1358" s="141">
        <f t="shared" si="64"/>
        <v>95.06</v>
      </c>
      <c r="I1358" s="51">
        <v>1358</v>
      </c>
      <c r="J1358">
        <v>0.125</v>
      </c>
      <c r="K1358" s="141">
        <f t="shared" si="65"/>
        <v>169.75</v>
      </c>
      <c r="M1358" s="51">
        <v>1358</v>
      </c>
      <c r="N1358">
        <v>899</v>
      </c>
    </row>
    <row r="1359" spans="1:14">
      <c r="A1359" s="51">
        <v>1359</v>
      </c>
      <c r="B1359" s="51">
        <v>4.4999999999999998E-2</v>
      </c>
      <c r="C1359" s="141">
        <f t="shared" si="63"/>
        <v>61.155000000000001</v>
      </c>
      <c r="E1359" s="51">
        <v>1359</v>
      </c>
      <c r="F1359">
        <v>7.0000000000000007E-2</v>
      </c>
      <c r="G1359" s="141">
        <f t="shared" si="64"/>
        <v>95.13000000000001</v>
      </c>
      <c r="I1359" s="51">
        <v>1359</v>
      </c>
      <c r="J1359">
        <v>0.125</v>
      </c>
      <c r="K1359" s="141">
        <f t="shared" si="65"/>
        <v>169.875</v>
      </c>
      <c r="M1359" s="51">
        <v>1359</v>
      </c>
      <c r="N1359">
        <v>899</v>
      </c>
    </row>
    <row r="1360" spans="1:14">
      <c r="A1360" s="51">
        <v>1360</v>
      </c>
      <c r="B1360" s="51">
        <v>4.4999999999999998E-2</v>
      </c>
      <c r="C1360" s="141">
        <f t="shared" si="63"/>
        <v>61.199999999999996</v>
      </c>
      <c r="E1360" s="51">
        <v>1360</v>
      </c>
      <c r="F1360">
        <v>7.0000000000000007E-2</v>
      </c>
      <c r="G1360" s="141">
        <f t="shared" si="64"/>
        <v>95.2</v>
      </c>
      <c r="I1360" s="51">
        <v>1360</v>
      </c>
      <c r="J1360">
        <v>0.125</v>
      </c>
      <c r="K1360" s="141">
        <f t="shared" si="65"/>
        <v>170</v>
      </c>
      <c r="M1360" s="51">
        <v>1360</v>
      </c>
      <c r="N1360">
        <v>899</v>
      </c>
    </row>
    <row r="1361" spans="1:14">
      <c r="A1361" s="51">
        <v>1361</v>
      </c>
      <c r="B1361" s="51">
        <v>4.4999999999999998E-2</v>
      </c>
      <c r="C1361" s="141">
        <f t="shared" si="63"/>
        <v>61.244999999999997</v>
      </c>
      <c r="E1361" s="51">
        <v>1361</v>
      </c>
      <c r="F1361">
        <v>7.0000000000000007E-2</v>
      </c>
      <c r="G1361" s="141">
        <f t="shared" si="64"/>
        <v>95.27000000000001</v>
      </c>
      <c r="I1361" s="51">
        <v>1361</v>
      </c>
      <c r="J1361">
        <v>0.125</v>
      </c>
      <c r="K1361" s="141">
        <f t="shared" si="65"/>
        <v>170.125</v>
      </c>
      <c r="M1361" s="51">
        <v>1361</v>
      </c>
      <c r="N1361">
        <v>899</v>
      </c>
    </row>
    <row r="1362" spans="1:14">
      <c r="A1362" s="51">
        <v>1362</v>
      </c>
      <c r="B1362" s="51">
        <v>4.4999999999999998E-2</v>
      </c>
      <c r="C1362" s="141">
        <f t="shared" si="63"/>
        <v>61.29</v>
      </c>
      <c r="E1362" s="51">
        <v>1362</v>
      </c>
      <c r="F1362">
        <v>7.0000000000000007E-2</v>
      </c>
      <c r="G1362" s="141">
        <f t="shared" si="64"/>
        <v>95.34</v>
      </c>
      <c r="I1362" s="51">
        <v>1362</v>
      </c>
      <c r="J1362">
        <v>0.125</v>
      </c>
      <c r="K1362" s="141">
        <f t="shared" si="65"/>
        <v>170.25</v>
      </c>
      <c r="M1362" s="51">
        <v>1362</v>
      </c>
      <c r="N1362">
        <v>899</v>
      </c>
    </row>
    <row r="1363" spans="1:14">
      <c r="A1363" s="51">
        <v>1363</v>
      </c>
      <c r="B1363" s="51">
        <v>4.4999999999999998E-2</v>
      </c>
      <c r="C1363" s="141">
        <f t="shared" si="63"/>
        <v>61.335000000000001</v>
      </c>
      <c r="E1363" s="51">
        <v>1363</v>
      </c>
      <c r="F1363">
        <v>7.0000000000000007E-2</v>
      </c>
      <c r="G1363" s="141">
        <f t="shared" si="64"/>
        <v>95.410000000000011</v>
      </c>
      <c r="I1363" s="51">
        <v>1363</v>
      </c>
      <c r="J1363">
        <v>0.125</v>
      </c>
      <c r="K1363" s="141">
        <f t="shared" si="65"/>
        <v>170.375</v>
      </c>
      <c r="M1363" s="51">
        <v>1363</v>
      </c>
      <c r="N1363">
        <v>899</v>
      </c>
    </row>
    <row r="1364" spans="1:14">
      <c r="A1364" s="51">
        <v>1364</v>
      </c>
      <c r="B1364" s="51">
        <v>4.4999999999999998E-2</v>
      </c>
      <c r="C1364" s="141">
        <f t="shared" si="63"/>
        <v>61.379999999999995</v>
      </c>
      <c r="E1364" s="51">
        <v>1364</v>
      </c>
      <c r="F1364">
        <v>7.0000000000000007E-2</v>
      </c>
      <c r="G1364" s="141">
        <f t="shared" si="64"/>
        <v>95.48</v>
      </c>
      <c r="I1364" s="51">
        <v>1364</v>
      </c>
      <c r="J1364">
        <v>0.125</v>
      </c>
      <c r="K1364" s="141">
        <f t="shared" si="65"/>
        <v>170.5</v>
      </c>
      <c r="M1364" s="51">
        <v>1364</v>
      </c>
      <c r="N1364">
        <v>899</v>
      </c>
    </row>
    <row r="1365" spans="1:14">
      <c r="A1365" s="51">
        <v>1365</v>
      </c>
      <c r="B1365" s="51">
        <v>4.4999999999999998E-2</v>
      </c>
      <c r="C1365" s="141">
        <f t="shared" si="63"/>
        <v>61.424999999999997</v>
      </c>
      <c r="E1365" s="51">
        <v>1365</v>
      </c>
      <c r="F1365">
        <v>7.0000000000000007E-2</v>
      </c>
      <c r="G1365" s="141">
        <f t="shared" si="64"/>
        <v>95.550000000000011</v>
      </c>
      <c r="I1365" s="51">
        <v>1365</v>
      </c>
      <c r="J1365">
        <v>0.125</v>
      </c>
      <c r="K1365" s="141">
        <f t="shared" si="65"/>
        <v>170.625</v>
      </c>
      <c r="M1365" s="51">
        <v>1365</v>
      </c>
      <c r="N1365">
        <v>899</v>
      </c>
    </row>
    <row r="1366" spans="1:14">
      <c r="A1366" s="51">
        <v>1366</v>
      </c>
      <c r="B1366" s="51">
        <v>4.4999999999999998E-2</v>
      </c>
      <c r="C1366" s="141">
        <f t="shared" si="63"/>
        <v>61.47</v>
      </c>
      <c r="E1366" s="51">
        <v>1366</v>
      </c>
      <c r="F1366">
        <v>7.0000000000000007E-2</v>
      </c>
      <c r="G1366" s="141">
        <f t="shared" si="64"/>
        <v>95.62</v>
      </c>
      <c r="I1366" s="51">
        <v>1366</v>
      </c>
      <c r="J1366">
        <v>0.125</v>
      </c>
      <c r="K1366" s="141">
        <f t="shared" si="65"/>
        <v>170.75</v>
      </c>
      <c r="M1366" s="51">
        <v>1366</v>
      </c>
      <c r="N1366">
        <v>899</v>
      </c>
    </row>
    <row r="1367" spans="1:14">
      <c r="A1367" s="51">
        <v>1367</v>
      </c>
      <c r="B1367" s="51">
        <v>4.4999999999999998E-2</v>
      </c>
      <c r="C1367" s="141">
        <f t="shared" si="63"/>
        <v>61.515000000000001</v>
      </c>
      <c r="E1367" s="51">
        <v>1367</v>
      </c>
      <c r="F1367">
        <v>7.0000000000000007E-2</v>
      </c>
      <c r="G1367" s="141">
        <f t="shared" si="64"/>
        <v>95.690000000000012</v>
      </c>
      <c r="I1367" s="51">
        <v>1367</v>
      </c>
      <c r="J1367">
        <v>0.125</v>
      </c>
      <c r="K1367" s="141">
        <f t="shared" si="65"/>
        <v>170.875</v>
      </c>
      <c r="M1367" s="51">
        <v>1367</v>
      </c>
      <c r="N1367">
        <v>899</v>
      </c>
    </row>
    <row r="1368" spans="1:14">
      <c r="A1368" s="51">
        <v>1368</v>
      </c>
      <c r="B1368" s="51">
        <v>4.4999999999999998E-2</v>
      </c>
      <c r="C1368" s="141">
        <f t="shared" si="63"/>
        <v>61.559999999999995</v>
      </c>
      <c r="E1368" s="51">
        <v>1368</v>
      </c>
      <c r="F1368">
        <v>7.0000000000000007E-2</v>
      </c>
      <c r="G1368" s="141">
        <f t="shared" si="64"/>
        <v>95.76</v>
      </c>
      <c r="I1368" s="51">
        <v>1368</v>
      </c>
      <c r="J1368">
        <v>0.125</v>
      </c>
      <c r="K1368" s="141">
        <f t="shared" si="65"/>
        <v>171</v>
      </c>
      <c r="M1368" s="51">
        <v>1368</v>
      </c>
      <c r="N1368">
        <v>899</v>
      </c>
    </row>
    <row r="1369" spans="1:14">
      <c r="A1369" s="51">
        <v>1369</v>
      </c>
      <c r="B1369" s="51">
        <v>4.4999999999999998E-2</v>
      </c>
      <c r="C1369" s="141">
        <f t="shared" si="63"/>
        <v>61.604999999999997</v>
      </c>
      <c r="E1369" s="51">
        <v>1369</v>
      </c>
      <c r="F1369">
        <v>7.0000000000000007E-2</v>
      </c>
      <c r="G1369" s="141">
        <f t="shared" si="64"/>
        <v>95.830000000000013</v>
      </c>
      <c r="I1369" s="51">
        <v>1369</v>
      </c>
      <c r="J1369">
        <v>0.125</v>
      </c>
      <c r="K1369" s="141">
        <f t="shared" si="65"/>
        <v>171.125</v>
      </c>
      <c r="M1369" s="51">
        <v>1369</v>
      </c>
      <c r="N1369">
        <v>899</v>
      </c>
    </row>
    <row r="1370" spans="1:14">
      <c r="A1370" s="51">
        <v>1370</v>
      </c>
      <c r="B1370" s="51">
        <v>4.4999999999999998E-2</v>
      </c>
      <c r="C1370" s="141">
        <f t="shared" si="63"/>
        <v>61.65</v>
      </c>
      <c r="E1370" s="51">
        <v>1370</v>
      </c>
      <c r="F1370">
        <v>7.0000000000000007E-2</v>
      </c>
      <c r="G1370" s="141">
        <f t="shared" si="64"/>
        <v>95.9</v>
      </c>
      <c r="I1370" s="51">
        <v>1370</v>
      </c>
      <c r="J1370">
        <v>0.125</v>
      </c>
      <c r="K1370" s="141">
        <f t="shared" si="65"/>
        <v>171.25</v>
      </c>
      <c r="M1370" s="51">
        <v>1370</v>
      </c>
      <c r="N1370">
        <v>899</v>
      </c>
    </row>
    <row r="1371" spans="1:14">
      <c r="A1371" s="51">
        <v>1371</v>
      </c>
      <c r="B1371" s="51">
        <v>4.4999999999999998E-2</v>
      </c>
      <c r="C1371" s="141">
        <f t="shared" si="63"/>
        <v>61.695</v>
      </c>
      <c r="E1371" s="51">
        <v>1371</v>
      </c>
      <c r="F1371">
        <v>7.0000000000000007E-2</v>
      </c>
      <c r="G1371" s="141">
        <f t="shared" si="64"/>
        <v>95.970000000000013</v>
      </c>
      <c r="I1371" s="51">
        <v>1371</v>
      </c>
      <c r="J1371">
        <v>0.125</v>
      </c>
      <c r="K1371" s="141">
        <f t="shared" si="65"/>
        <v>171.375</v>
      </c>
      <c r="M1371" s="51">
        <v>1371</v>
      </c>
      <c r="N1371">
        <v>899</v>
      </c>
    </row>
    <row r="1372" spans="1:14">
      <c r="A1372" s="51">
        <v>1372</v>
      </c>
      <c r="B1372" s="51">
        <v>4.4999999999999998E-2</v>
      </c>
      <c r="C1372" s="141">
        <f t="shared" si="63"/>
        <v>61.739999999999995</v>
      </c>
      <c r="E1372" s="51">
        <v>1372</v>
      </c>
      <c r="F1372">
        <v>7.0000000000000007E-2</v>
      </c>
      <c r="G1372" s="141">
        <f t="shared" si="64"/>
        <v>96.04</v>
      </c>
      <c r="I1372" s="51">
        <v>1372</v>
      </c>
      <c r="J1372">
        <v>0.125</v>
      </c>
      <c r="K1372" s="141">
        <f t="shared" si="65"/>
        <v>171.5</v>
      </c>
      <c r="M1372" s="51">
        <v>1372</v>
      </c>
      <c r="N1372">
        <v>899</v>
      </c>
    </row>
    <row r="1373" spans="1:14">
      <c r="A1373" s="51">
        <v>1373</v>
      </c>
      <c r="B1373" s="51">
        <v>4.4999999999999998E-2</v>
      </c>
      <c r="C1373" s="141">
        <f t="shared" si="63"/>
        <v>61.784999999999997</v>
      </c>
      <c r="E1373" s="51">
        <v>1373</v>
      </c>
      <c r="F1373">
        <v>7.0000000000000007E-2</v>
      </c>
      <c r="G1373" s="141">
        <f t="shared" si="64"/>
        <v>96.110000000000014</v>
      </c>
      <c r="I1373" s="51">
        <v>1373</v>
      </c>
      <c r="J1373">
        <v>0.125</v>
      </c>
      <c r="K1373" s="141">
        <f t="shared" si="65"/>
        <v>171.625</v>
      </c>
      <c r="M1373" s="51">
        <v>1373</v>
      </c>
      <c r="N1373">
        <v>899</v>
      </c>
    </row>
    <row r="1374" spans="1:14">
      <c r="A1374" s="51">
        <v>1374</v>
      </c>
      <c r="B1374" s="51">
        <v>4.4999999999999998E-2</v>
      </c>
      <c r="C1374" s="141">
        <f t="shared" si="63"/>
        <v>61.83</v>
      </c>
      <c r="E1374" s="51">
        <v>1374</v>
      </c>
      <c r="F1374">
        <v>7.0000000000000007E-2</v>
      </c>
      <c r="G1374" s="141">
        <f t="shared" si="64"/>
        <v>96.18</v>
      </c>
      <c r="I1374" s="51">
        <v>1374</v>
      </c>
      <c r="J1374">
        <v>0.125</v>
      </c>
      <c r="K1374" s="141">
        <f t="shared" si="65"/>
        <v>171.75</v>
      </c>
      <c r="M1374" s="51">
        <v>1374</v>
      </c>
      <c r="N1374">
        <v>899</v>
      </c>
    </row>
    <row r="1375" spans="1:14">
      <c r="A1375" s="51">
        <v>1375</v>
      </c>
      <c r="B1375" s="51">
        <v>4.4999999999999998E-2</v>
      </c>
      <c r="C1375" s="141">
        <f t="shared" si="63"/>
        <v>61.875</v>
      </c>
      <c r="E1375" s="51">
        <v>1375</v>
      </c>
      <c r="F1375">
        <v>7.0000000000000007E-2</v>
      </c>
      <c r="G1375" s="141">
        <f t="shared" si="64"/>
        <v>96.250000000000014</v>
      </c>
      <c r="I1375" s="51">
        <v>1375</v>
      </c>
      <c r="J1375">
        <v>0.125</v>
      </c>
      <c r="K1375" s="141">
        <f t="shared" si="65"/>
        <v>171.875</v>
      </c>
      <c r="M1375" s="51">
        <v>1375</v>
      </c>
      <c r="N1375">
        <v>899</v>
      </c>
    </row>
    <row r="1376" spans="1:14">
      <c r="A1376" s="51">
        <v>1376</v>
      </c>
      <c r="B1376" s="51">
        <v>4.4999999999999998E-2</v>
      </c>
      <c r="C1376" s="141">
        <f t="shared" si="63"/>
        <v>61.919999999999995</v>
      </c>
      <c r="E1376" s="51">
        <v>1376</v>
      </c>
      <c r="F1376">
        <v>7.0000000000000007E-2</v>
      </c>
      <c r="G1376" s="141">
        <f t="shared" si="64"/>
        <v>96.320000000000007</v>
      </c>
      <c r="I1376" s="51">
        <v>1376</v>
      </c>
      <c r="J1376">
        <v>0.125</v>
      </c>
      <c r="K1376" s="141">
        <f t="shared" si="65"/>
        <v>172</v>
      </c>
      <c r="M1376" s="51">
        <v>1376</v>
      </c>
      <c r="N1376">
        <v>899</v>
      </c>
    </row>
    <row r="1377" spans="1:14">
      <c r="A1377" s="51">
        <v>1377</v>
      </c>
      <c r="B1377" s="51">
        <v>4.4999999999999998E-2</v>
      </c>
      <c r="C1377" s="141">
        <f t="shared" si="63"/>
        <v>61.964999999999996</v>
      </c>
      <c r="E1377" s="51">
        <v>1377</v>
      </c>
      <c r="F1377">
        <v>7.0000000000000007E-2</v>
      </c>
      <c r="G1377" s="141">
        <f t="shared" si="64"/>
        <v>96.390000000000015</v>
      </c>
      <c r="I1377" s="51">
        <v>1377</v>
      </c>
      <c r="J1377">
        <v>0.125</v>
      </c>
      <c r="K1377" s="141">
        <f t="shared" si="65"/>
        <v>172.125</v>
      </c>
      <c r="M1377" s="51">
        <v>1377</v>
      </c>
      <c r="N1377">
        <v>899</v>
      </c>
    </row>
    <row r="1378" spans="1:14">
      <c r="A1378" s="51">
        <v>1378</v>
      </c>
      <c r="B1378" s="51">
        <v>4.4999999999999998E-2</v>
      </c>
      <c r="C1378" s="141">
        <f t="shared" si="63"/>
        <v>62.01</v>
      </c>
      <c r="E1378" s="51">
        <v>1378</v>
      </c>
      <c r="F1378">
        <v>7.0000000000000007E-2</v>
      </c>
      <c r="G1378" s="141">
        <f t="shared" si="64"/>
        <v>96.460000000000008</v>
      </c>
      <c r="I1378" s="51">
        <v>1378</v>
      </c>
      <c r="J1378">
        <v>0.125</v>
      </c>
      <c r="K1378" s="141">
        <f t="shared" si="65"/>
        <v>172.25</v>
      </c>
      <c r="M1378" s="51">
        <v>1378</v>
      </c>
      <c r="N1378">
        <v>899</v>
      </c>
    </row>
    <row r="1379" spans="1:14">
      <c r="A1379" s="51">
        <v>1379</v>
      </c>
      <c r="B1379" s="51">
        <v>4.4999999999999998E-2</v>
      </c>
      <c r="C1379" s="141">
        <f t="shared" si="63"/>
        <v>62.055</v>
      </c>
      <c r="E1379" s="51">
        <v>1379</v>
      </c>
      <c r="F1379">
        <v>7.0000000000000007E-2</v>
      </c>
      <c r="G1379" s="141">
        <f t="shared" si="64"/>
        <v>96.530000000000015</v>
      </c>
      <c r="I1379" s="51">
        <v>1379</v>
      </c>
      <c r="J1379">
        <v>0.125</v>
      </c>
      <c r="K1379" s="141">
        <f t="shared" si="65"/>
        <v>172.375</v>
      </c>
      <c r="M1379" s="51">
        <v>1379</v>
      </c>
      <c r="N1379">
        <v>899</v>
      </c>
    </row>
    <row r="1380" spans="1:14">
      <c r="A1380" s="51">
        <v>1380</v>
      </c>
      <c r="B1380" s="51">
        <v>4.4999999999999998E-2</v>
      </c>
      <c r="C1380" s="141">
        <f t="shared" si="63"/>
        <v>62.099999999999994</v>
      </c>
      <c r="E1380" s="51">
        <v>1380</v>
      </c>
      <c r="F1380">
        <v>7.0000000000000007E-2</v>
      </c>
      <c r="G1380" s="141">
        <f t="shared" si="64"/>
        <v>96.600000000000009</v>
      </c>
      <c r="I1380" s="51">
        <v>1380</v>
      </c>
      <c r="J1380">
        <v>0.125</v>
      </c>
      <c r="K1380" s="141">
        <f t="shared" si="65"/>
        <v>172.5</v>
      </c>
      <c r="M1380" s="51">
        <v>1380</v>
      </c>
      <c r="N1380">
        <v>899</v>
      </c>
    </row>
    <row r="1381" spans="1:14">
      <c r="A1381" s="51">
        <v>1381</v>
      </c>
      <c r="B1381" s="51">
        <v>4.4999999999999998E-2</v>
      </c>
      <c r="C1381" s="141">
        <f t="shared" si="63"/>
        <v>62.144999999999996</v>
      </c>
      <c r="E1381" s="51">
        <v>1381</v>
      </c>
      <c r="F1381">
        <v>7.0000000000000007E-2</v>
      </c>
      <c r="G1381" s="141">
        <f t="shared" si="64"/>
        <v>96.670000000000016</v>
      </c>
      <c r="I1381" s="51">
        <v>1381</v>
      </c>
      <c r="J1381">
        <v>0.125</v>
      </c>
      <c r="K1381" s="141">
        <f t="shared" si="65"/>
        <v>172.625</v>
      </c>
      <c r="M1381" s="51">
        <v>1381</v>
      </c>
      <c r="N1381">
        <v>899</v>
      </c>
    </row>
    <row r="1382" spans="1:14">
      <c r="A1382" s="51">
        <v>1382</v>
      </c>
      <c r="B1382" s="51">
        <v>4.4999999999999998E-2</v>
      </c>
      <c r="C1382" s="141">
        <f t="shared" si="63"/>
        <v>62.19</v>
      </c>
      <c r="E1382" s="51">
        <v>1382</v>
      </c>
      <c r="F1382">
        <v>7.0000000000000007E-2</v>
      </c>
      <c r="G1382" s="141">
        <f t="shared" si="64"/>
        <v>96.740000000000009</v>
      </c>
      <c r="I1382" s="51">
        <v>1382</v>
      </c>
      <c r="J1382">
        <v>0.125</v>
      </c>
      <c r="K1382" s="141">
        <f t="shared" si="65"/>
        <v>172.75</v>
      </c>
      <c r="M1382" s="51">
        <v>1382</v>
      </c>
      <c r="N1382">
        <v>899</v>
      </c>
    </row>
    <row r="1383" spans="1:14">
      <c r="A1383" s="51">
        <v>1383</v>
      </c>
      <c r="B1383" s="51">
        <v>4.4999999999999998E-2</v>
      </c>
      <c r="C1383" s="141">
        <f t="shared" si="63"/>
        <v>62.234999999999999</v>
      </c>
      <c r="E1383" s="51">
        <v>1383</v>
      </c>
      <c r="F1383">
        <v>7.0000000000000007E-2</v>
      </c>
      <c r="G1383" s="141">
        <f t="shared" si="64"/>
        <v>96.81</v>
      </c>
      <c r="I1383" s="51">
        <v>1383</v>
      </c>
      <c r="J1383">
        <v>0.125</v>
      </c>
      <c r="K1383" s="141">
        <f t="shared" si="65"/>
        <v>172.875</v>
      </c>
      <c r="M1383" s="51">
        <v>1383</v>
      </c>
      <c r="N1383">
        <v>899</v>
      </c>
    </row>
    <row r="1384" spans="1:14">
      <c r="A1384" s="51">
        <v>1384</v>
      </c>
      <c r="B1384" s="51">
        <v>4.4999999999999998E-2</v>
      </c>
      <c r="C1384" s="141">
        <f t="shared" si="63"/>
        <v>62.28</v>
      </c>
      <c r="E1384" s="51">
        <v>1384</v>
      </c>
      <c r="F1384">
        <v>7.0000000000000007E-2</v>
      </c>
      <c r="G1384" s="141">
        <f t="shared" si="64"/>
        <v>96.88000000000001</v>
      </c>
      <c r="I1384" s="51">
        <v>1384</v>
      </c>
      <c r="J1384">
        <v>0.125</v>
      </c>
      <c r="K1384" s="141">
        <f t="shared" si="65"/>
        <v>173</v>
      </c>
      <c r="M1384" s="51">
        <v>1384</v>
      </c>
      <c r="N1384">
        <v>899</v>
      </c>
    </row>
    <row r="1385" spans="1:14">
      <c r="A1385" s="51">
        <v>1385</v>
      </c>
      <c r="B1385" s="51">
        <v>4.4999999999999998E-2</v>
      </c>
      <c r="C1385" s="141">
        <f t="shared" si="63"/>
        <v>62.324999999999996</v>
      </c>
      <c r="E1385" s="51">
        <v>1385</v>
      </c>
      <c r="F1385">
        <v>7.0000000000000007E-2</v>
      </c>
      <c r="G1385" s="141">
        <f t="shared" si="64"/>
        <v>96.95</v>
      </c>
      <c r="I1385" s="51">
        <v>1385</v>
      </c>
      <c r="J1385">
        <v>0.125</v>
      </c>
      <c r="K1385" s="141">
        <f t="shared" si="65"/>
        <v>173.125</v>
      </c>
      <c r="M1385" s="51">
        <v>1385</v>
      </c>
      <c r="N1385">
        <v>899</v>
      </c>
    </row>
    <row r="1386" spans="1:14">
      <c r="A1386" s="51">
        <v>1386</v>
      </c>
      <c r="B1386" s="51">
        <v>4.4999999999999998E-2</v>
      </c>
      <c r="C1386" s="141">
        <f t="shared" si="63"/>
        <v>62.37</v>
      </c>
      <c r="E1386" s="51">
        <v>1386</v>
      </c>
      <c r="F1386">
        <v>7.0000000000000007E-2</v>
      </c>
      <c r="G1386" s="141">
        <f t="shared" si="64"/>
        <v>97.02000000000001</v>
      </c>
      <c r="I1386" s="51">
        <v>1386</v>
      </c>
      <c r="J1386">
        <v>0.125</v>
      </c>
      <c r="K1386" s="141">
        <f t="shared" si="65"/>
        <v>173.25</v>
      </c>
      <c r="M1386" s="51">
        <v>1386</v>
      </c>
      <c r="N1386">
        <v>899</v>
      </c>
    </row>
    <row r="1387" spans="1:14">
      <c r="A1387" s="51">
        <v>1387</v>
      </c>
      <c r="B1387" s="51">
        <v>4.4999999999999998E-2</v>
      </c>
      <c r="C1387" s="141">
        <f t="shared" si="63"/>
        <v>62.414999999999999</v>
      </c>
      <c r="E1387" s="51">
        <v>1387</v>
      </c>
      <c r="F1387">
        <v>7.0000000000000007E-2</v>
      </c>
      <c r="G1387" s="141">
        <f t="shared" si="64"/>
        <v>97.09</v>
      </c>
      <c r="I1387" s="51">
        <v>1387</v>
      </c>
      <c r="J1387">
        <v>0.125</v>
      </c>
      <c r="K1387" s="141">
        <f t="shared" si="65"/>
        <v>173.375</v>
      </c>
      <c r="M1387" s="51">
        <v>1387</v>
      </c>
      <c r="N1387">
        <v>899</v>
      </c>
    </row>
    <row r="1388" spans="1:14">
      <c r="A1388" s="51">
        <v>1388</v>
      </c>
      <c r="B1388" s="51">
        <v>4.4999999999999998E-2</v>
      </c>
      <c r="C1388" s="141">
        <f t="shared" si="63"/>
        <v>62.46</v>
      </c>
      <c r="E1388" s="51">
        <v>1388</v>
      </c>
      <c r="F1388">
        <v>7.0000000000000007E-2</v>
      </c>
      <c r="G1388" s="141">
        <f t="shared" si="64"/>
        <v>97.160000000000011</v>
      </c>
      <c r="I1388" s="51">
        <v>1388</v>
      </c>
      <c r="J1388">
        <v>0.125</v>
      </c>
      <c r="K1388" s="141">
        <f t="shared" si="65"/>
        <v>173.5</v>
      </c>
      <c r="M1388" s="51">
        <v>1388</v>
      </c>
      <c r="N1388">
        <v>899</v>
      </c>
    </row>
    <row r="1389" spans="1:14">
      <c r="A1389" s="51">
        <v>1389</v>
      </c>
      <c r="B1389" s="51">
        <v>4.4999999999999998E-2</v>
      </c>
      <c r="C1389" s="141">
        <f t="shared" si="63"/>
        <v>62.504999999999995</v>
      </c>
      <c r="E1389" s="51">
        <v>1389</v>
      </c>
      <c r="F1389">
        <v>7.0000000000000007E-2</v>
      </c>
      <c r="G1389" s="141">
        <f t="shared" si="64"/>
        <v>97.23</v>
      </c>
      <c r="I1389" s="51">
        <v>1389</v>
      </c>
      <c r="J1389">
        <v>0.125</v>
      </c>
      <c r="K1389" s="141">
        <f t="shared" si="65"/>
        <v>173.625</v>
      </c>
      <c r="M1389" s="51">
        <v>1389</v>
      </c>
      <c r="N1389">
        <v>899</v>
      </c>
    </row>
    <row r="1390" spans="1:14">
      <c r="A1390" s="51">
        <v>1390</v>
      </c>
      <c r="B1390" s="51">
        <v>4.4999999999999998E-2</v>
      </c>
      <c r="C1390" s="141">
        <f t="shared" si="63"/>
        <v>62.55</v>
      </c>
      <c r="E1390" s="51">
        <v>1390</v>
      </c>
      <c r="F1390">
        <v>7.0000000000000007E-2</v>
      </c>
      <c r="G1390" s="141">
        <f t="shared" si="64"/>
        <v>97.300000000000011</v>
      </c>
      <c r="I1390" s="51">
        <v>1390</v>
      </c>
      <c r="J1390">
        <v>0.125</v>
      </c>
      <c r="K1390" s="141">
        <f t="shared" si="65"/>
        <v>173.75</v>
      </c>
      <c r="M1390" s="51">
        <v>1390</v>
      </c>
      <c r="N1390">
        <v>899</v>
      </c>
    </row>
    <row r="1391" spans="1:14">
      <c r="A1391" s="51">
        <v>1391</v>
      </c>
      <c r="B1391" s="51">
        <v>4.4999999999999998E-2</v>
      </c>
      <c r="C1391" s="141">
        <f t="shared" si="63"/>
        <v>62.594999999999999</v>
      </c>
      <c r="E1391" s="51">
        <v>1391</v>
      </c>
      <c r="F1391">
        <v>7.0000000000000007E-2</v>
      </c>
      <c r="G1391" s="141">
        <f t="shared" si="64"/>
        <v>97.37</v>
      </c>
      <c r="I1391" s="51">
        <v>1391</v>
      </c>
      <c r="J1391">
        <v>0.125</v>
      </c>
      <c r="K1391" s="141">
        <f t="shared" si="65"/>
        <v>173.875</v>
      </c>
      <c r="M1391" s="51">
        <v>1391</v>
      </c>
      <c r="N1391">
        <v>899</v>
      </c>
    </row>
    <row r="1392" spans="1:14">
      <c r="A1392" s="51">
        <v>1392</v>
      </c>
      <c r="B1392" s="51">
        <v>4.4999999999999998E-2</v>
      </c>
      <c r="C1392" s="141">
        <f t="shared" si="63"/>
        <v>62.64</v>
      </c>
      <c r="E1392" s="51">
        <v>1392</v>
      </c>
      <c r="F1392">
        <v>7.0000000000000007E-2</v>
      </c>
      <c r="G1392" s="141">
        <f t="shared" si="64"/>
        <v>97.440000000000012</v>
      </c>
      <c r="I1392" s="51">
        <v>1392</v>
      </c>
      <c r="J1392">
        <v>0.125</v>
      </c>
      <c r="K1392" s="141">
        <f t="shared" si="65"/>
        <v>174</v>
      </c>
      <c r="M1392" s="51">
        <v>1392</v>
      </c>
      <c r="N1392">
        <v>899</v>
      </c>
    </row>
    <row r="1393" spans="1:14">
      <c r="A1393" s="51">
        <v>1393</v>
      </c>
      <c r="B1393" s="51">
        <v>4.4999999999999998E-2</v>
      </c>
      <c r="C1393" s="141">
        <f t="shared" si="63"/>
        <v>62.684999999999995</v>
      </c>
      <c r="E1393" s="51">
        <v>1393</v>
      </c>
      <c r="F1393">
        <v>7.0000000000000007E-2</v>
      </c>
      <c r="G1393" s="141">
        <f t="shared" si="64"/>
        <v>97.51</v>
      </c>
      <c r="I1393" s="51">
        <v>1393</v>
      </c>
      <c r="J1393">
        <v>0.125</v>
      </c>
      <c r="K1393" s="141">
        <f t="shared" si="65"/>
        <v>174.125</v>
      </c>
      <c r="M1393" s="51">
        <v>1393</v>
      </c>
      <c r="N1393">
        <v>899</v>
      </c>
    </row>
    <row r="1394" spans="1:14">
      <c r="A1394" s="51">
        <v>1394</v>
      </c>
      <c r="B1394" s="51">
        <v>4.4999999999999998E-2</v>
      </c>
      <c r="C1394" s="141">
        <f t="shared" si="63"/>
        <v>62.73</v>
      </c>
      <c r="E1394" s="51">
        <v>1394</v>
      </c>
      <c r="F1394">
        <v>7.0000000000000007E-2</v>
      </c>
      <c r="G1394" s="141">
        <f t="shared" si="64"/>
        <v>97.580000000000013</v>
      </c>
      <c r="I1394" s="51">
        <v>1394</v>
      </c>
      <c r="J1394">
        <v>0.125</v>
      </c>
      <c r="K1394" s="141">
        <f t="shared" si="65"/>
        <v>174.25</v>
      </c>
      <c r="M1394" s="51">
        <v>1394</v>
      </c>
      <c r="N1394">
        <v>899</v>
      </c>
    </row>
    <row r="1395" spans="1:14">
      <c r="A1395" s="51">
        <v>1395</v>
      </c>
      <c r="B1395" s="51">
        <v>4.4999999999999998E-2</v>
      </c>
      <c r="C1395" s="141">
        <f t="shared" si="63"/>
        <v>62.774999999999999</v>
      </c>
      <c r="E1395" s="51">
        <v>1395</v>
      </c>
      <c r="F1395">
        <v>7.0000000000000007E-2</v>
      </c>
      <c r="G1395" s="141">
        <f t="shared" si="64"/>
        <v>97.65</v>
      </c>
      <c r="I1395" s="51">
        <v>1395</v>
      </c>
      <c r="J1395">
        <v>0.125</v>
      </c>
      <c r="K1395" s="141">
        <f t="shared" si="65"/>
        <v>174.375</v>
      </c>
      <c r="M1395" s="51">
        <v>1395</v>
      </c>
      <c r="N1395">
        <v>899</v>
      </c>
    </row>
    <row r="1396" spans="1:14">
      <c r="A1396" s="51">
        <v>1396</v>
      </c>
      <c r="B1396" s="51">
        <v>4.4999999999999998E-2</v>
      </c>
      <c r="C1396" s="141">
        <f t="shared" si="63"/>
        <v>62.82</v>
      </c>
      <c r="E1396" s="51">
        <v>1396</v>
      </c>
      <c r="F1396">
        <v>7.0000000000000007E-2</v>
      </c>
      <c r="G1396" s="141">
        <f t="shared" si="64"/>
        <v>97.720000000000013</v>
      </c>
      <c r="I1396" s="51">
        <v>1396</v>
      </c>
      <c r="J1396">
        <v>0.125</v>
      </c>
      <c r="K1396" s="141">
        <f t="shared" si="65"/>
        <v>174.5</v>
      </c>
      <c r="M1396" s="51">
        <v>1396</v>
      </c>
      <c r="N1396">
        <v>899</v>
      </c>
    </row>
    <row r="1397" spans="1:14">
      <c r="A1397" s="51">
        <v>1397</v>
      </c>
      <c r="B1397" s="51">
        <v>4.4999999999999998E-2</v>
      </c>
      <c r="C1397" s="141">
        <f t="shared" si="63"/>
        <v>62.864999999999995</v>
      </c>
      <c r="E1397" s="51">
        <v>1397</v>
      </c>
      <c r="F1397">
        <v>7.0000000000000007E-2</v>
      </c>
      <c r="G1397" s="141">
        <f t="shared" si="64"/>
        <v>97.79</v>
      </c>
      <c r="I1397" s="51">
        <v>1397</v>
      </c>
      <c r="J1397">
        <v>0.125</v>
      </c>
      <c r="K1397" s="141">
        <f t="shared" si="65"/>
        <v>174.625</v>
      </c>
      <c r="M1397" s="51">
        <v>1397</v>
      </c>
      <c r="N1397">
        <v>899</v>
      </c>
    </row>
    <row r="1398" spans="1:14">
      <c r="A1398" s="51">
        <v>1398</v>
      </c>
      <c r="B1398" s="51">
        <v>4.4999999999999998E-2</v>
      </c>
      <c r="C1398" s="141">
        <f t="shared" si="63"/>
        <v>62.91</v>
      </c>
      <c r="E1398" s="51">
        <v>1398</v>
      </c>
      <c r="F1398">
        <v>7.0000000000000007E-2</v>
      </c>
      <c r="G1398" s="141">
        <f t="shared" si="64"/>
        <v>97.860000000000014</v>
      </c>
      <c r="I1398" s="51">
        <v>1398</v>
      </c>
      <c r="J1398">
        <v>0.125</v>
      </c>
      <c r="K1398" s="141">
        <f t="shared" si="65"/>
        <v>174.75</v>
      </c>
      <c r="M1398" s="51">
        <v>1398</v>
      </c>
      <c r="N1398">
        <v>899</v>
      </c>
    </row>
    <row r="1399" spans="1:14">
      <c r="A1399" s="51">
        <v>1399</v>
      </c>
      <c r="B1399" s="51">
        <v>4.4999999999999998E-2</v>
      </c>
      <c r="C1399" s="141">
        <f t="shared" si="63"/>
        <v>62.954999999999998</v>
      </c>
      <c r="E1399" s="51">
        <v>1399</v>
      </c>
      <c r="F1399">
        <v>7.0000000000000007E-2</v>
      </c>
      <c r="G1399" s="141">
        <f t="shared" si="64"/>
        <v>97.93</v>
      </c>
      <c r="I1399" s="51">
        <v>1399</v>
      </c>
      <c r="J1399">
        <v>0.125</v>
      </c>
      <c r="K1399" s="141">
        <f t="shared" si="65"/>
        <v>174.875</v>
      </c>
      <c r="M1399" s="51">
        <v>1399</v>
      </c>
      <c r="N1399">
        <v>899</v>
      </c>
    </row>
    <row r="1400" spans="1:14">
      <c r="A1400" s="51">
        <v>1400</v>
      </c>
      <c r="B1400" s="51">
        <v>4.4999999999999998E-2</v>
      </c>
      <c r="C1400" s="141">
        <f t="shared" si="63"/>
        <v>63</v>
      </c>
      <c r="E1400" s="51">
        <v>1400</v>
      </c>
      <c r="F1400">
        <v>7.0000000000000007E-2</v>
      </c>
      <c r="G1400" s="141">
        <f t="shared" si="64"/>
        <v>98.000000000000014</v>
      </c>
      <c r="I1400" s="51">
        <v>1400</v>
      </c>
      <c r="J1400">
        <v>0.125</v>
      </c>
      <c r="K1400" s="141">
        <f t="shared" si="65"/>
        <v>175</v>
      </c>
      <c r="M1400" s="51">
        <v>1400</v>
      </c>
      <c r="N1400">
        <v>899</v>
      </c>
    </row>
    <row r="1401" spans="1:14">
      <c r="A1401" s="51">
        <v>1401</v>
      </c>
      <c r="B1401" s="51">
        <v>4.4999999999999998E-2</v>
      </c>
      <c r="C1401" s="141">
        <f t="shared" si="63"/>
        <v>63.044999999999995</v>
      </c>
      <c r="E1401" s="51">
        <v>1401</v>
      </c>
      <c r="F1401">
        <v>7.0000000000000007E-2</v>
      </c>
      <c r="G1401" s="141">
        <f t="shared" si="64"/>
        <v>98.070000000000007</v>
      </c>
      <c r="I1401" s="51">
        <v>1401</v>
      </c>
      <c r="J1401">
        <v>0.125</v>
      </c>
      <c r="K1401" s="141">
        <f t="shared" si="65"/>
        <v>175.125</v>
      </c>
      <c r="M1401" s="51">
        <v>1401</v>
      </c>
      <c r="N1401">
        <v>899</v>
      </c>
    </row>
    <row r="1402" spans="1:14">
      <c r="A1402" s="51">
        <v>1402</v>
      </c>
      <c r="B1402" s="51">
        <v>4.4999999999999998E-2</v>
      </c>
      <c r="C1402" s="141">
        <f t="shared" si="63"/>
        <v>63.089999999999996</v>
      </c>
      <c r="E1402" s="51">
        <v>1402</v>
      </c>
      <c r="F1402">
        <v>7.0000000000000007E-2</v>
      </c>
      <c r="G1402" s="141">
        <f t="shared" si="64"/>
        <v>98.140000000000015</v>
      </c>
      <c r="I1402" s="51">
        <v>1402</v>
      </c>
      <c r="J1402">
        <v>0.125</v>
      </c>
      <c r="K1402" s="141">
        <f t="shared" si="65"/>
        <v>175.25</v>
      </c>
      <c r="M1402" s="51">
        <v>1402</v>
      </c>
      <c r="N1402">
        <v>899</v>
      </c>
    </row>
    <row r="1403" spans="1:14">
      <c r="A1403" s="51">
        <v>1403</v>
      </c>
      <c r="B1403" s="51">
        <v>4.4999999999999998E-2</v>
      </c>
      <c r="C1403" s="141">
        <f t="shared" si="63"/>
        <v>63.134999999999998</v>
      </c>
      <c r="E1403" s="51">
        <v>1403</v>
      </c>
      <c r="F1403">
        <v>7.0000000000000007E-2</v>
      </c>
      <c r="G1403" s="141">
        <f t="shared" si="64"/>
        <v>98.210000000000008</v>
      </c>
      <c r="I1403" s="51">
        <v>1403</v>
      </c>
      <c r="J1403">
        <v>0.125</v>
      </c>
      <c r="K1403" s="141">
        <f t="shared" si="65"/>
        <v>175.375</v>
      </c>
      <c r="M1403" s="51">
        <v>1403</v>
      </c>
      <c r="N1403">
        <v>899</v>
      </c>
    </row>
    <row r="1404" spans="1:14">
      <c r="A1404" s="51">
        <v>1404</v>
      </c>
      <c r="B1404" s="51">
        <v>4.4999999999999998E-2</v>
      </c>
      <c r="C1404" s="141">
        <f t="shared" si="63"/>
        <v>63.18</v>
      </c>
      <c r="E1404" s="51">
        <v>1404</v>
      </c>
      <c r="F1404">
        <v>7.0000000000000007E-2</v>
      </c>
      <c r="G1404" s="141">
        <f t="shared" si="64"/>
        <v>98.280000000000015</v>
      </c>
      <c r="I1404" s="51">
        <v>1404</v>
      </c>
      <c r="J1404">
        <v>0.125</v>
      </c>
      <c r="K1404" s="141">
        <f t="shared" si="65"/>
        <v>175.5</v>
      </c>
      <c r="M1404" s="51">
        <v>1404</v>
      </c>
      <c r="N1404">
        <v>899</v>
      </c>
    </row>
    <row r="1405" spans="1:14">
      <c r="A1405" s="51">
        <v>1405</v>
      </c>
      <c r="B1405" s="51">
        <v>4.4999999999999998E-2</v>
      </c>
      <c r="C1405" s="141">
        <f t="shared" si="63"/>
        <v>63.224999999999994</v>
      </c>
      <c r="E1405" s="51">
        <v>1405</v>
      </c>
      <c r="F1405">
        <v>7.0000000000000007E-2</v>
      </c>
      <c r="G1405" s="141">
        <f t="shared" si="64"/>
        <v>98.350000000000009</v>
      </c>
      <c r="I1405" s="51">
        <v>1405</v>
      </c>
      <c r="J1405">
        <v>0.125</v>
      </c>
      <c r="K1405" s="141">
        <f t="shared" si="65"/>
        <v>175.625</v>
      </c>
      <c r="M1405" s="51">
        <v>1405</v>
      </c>
      <c r="N1405">
        <v>899</v>
      </c>
    </row>
    <row r="1406" spans="1:14">
      <c r="A1406" s="51">
        <v>1406</v>
      </c>
      <c r="B1406" s="51">
        <v>4.4999999999999998E-2</v>
      </c>
      <c r="C1406" s="141">
        <f t="shared" si="63"/>
        <v>63.269999999999996</v>
      </c>
      <c r="E1406" s="51">
        <v>1406</v>
      </c>
      <c r="F1406">
        <v>7.0000000000000007E-2</v>
      </c>
      <c r="G1406" s="141">
        <f t="shared" si="64"/>
        <v>98.420000000000016</v>
      </c>
      <c r="I1406" s="51">
        <v>1406</v>
      </c>
      <c r="J1406">
        <v>0.125</v>
      </c>
      <c r="K1406" s="141">
        <f t="shared" si="65"/>
        <v>175.75</v>
      </c>
      <c r="M1406" s="51">
        <v>1406</v>
      </c>
      <c r="N1406">
        <v>899</v>
      </c>
    </row>
    <row r="1407" spans="1:14">
      <c r="A1407" s="51">
        <v>1407</v>
      </c>
      <c r="B1407" s="51">
        <v>4.4999999999999998E-2</v>
      </c>
      <c r="C1407" s="141">
        <f t="shared" si="63"/>
        <v>63.314999999999998</v>
      </c>
      <c r="E1407" s="51">
        <v>1407</v>
      </c>
      <c r="F1407">
        <v>7.0000000000000007E-2</v>
      </c>
      <c r="G1407" s="141">
        <f t="shared" si="64"/>
        <v>98.490000000000009</v>
      </c>
      <c r="I1407" s="51">
        <v>1407</v>
      </c>
      <c r="J1407">
        <v>0.125</v>
      </c>
      <c r="K1407" s="141">
        <f t="shared" si="65"/>
        <v>175.875</v>
      </c>
      <c r="M1407" s="51">
        <v>1407</v>
      </c>
      <c r="N1407">
        <v>899</v>
      </c>
    </row>
    <row r="1408" spans="1:14">
      <c r="A1408" s="51">
        <v>1408</v>
      </c>
      <c r="B1408" s="51">
        <v>4.4999999999999998E-2</v>
      </c>
      <c r="C1408" s="141">
        <f t="shared" si="63"/>
        <v>63.36</v>
      </c>
      <c r="E1408" s="51">
        <v>1408</v>
      </c>
      <c r="F1408">
        <v>7.0000000000000007E-2</v>
      </c>
      <c r="G1408" s="141">
        <f t="shared" si="64"/>
        <v>98.56</v>
      </c>
      <c r="I1408" s="51">
        <v>1408</v>
      </c>
      <c r="J1408">
        <v>0.125</v>
      </c>
      <c r="K1408" s="141">
        <f t="shared" si="65"/>
        <v>176</v>
      </c>
      <c r="M1408" s="51">
        <v>1408</v>
      </c>
      <c r="N1408">
        <v>899</v>
      </c>
    </row>
    <row r="1409" spans="1:14">
      <c r="A1409" s="51">
        <v>1409</v>
      </c>
      <c r="B1409" s="51">
        <v>4.4999999999999998E-2</v>
      </c>
      <c r="C1409" s="141">
        <f t="shared" si="63"/>
        <v>63.405000000000001</v>
      </c>
      <c r="E1409" s="51">
        <v>1409</v>
      </c>
      <c r="F1409">
        <v>7.0000000000000007E-2</v>
      </c>
      <c r="G1409" s="141">
        <f t="shared" si="64"/>
        <v>98.63000000000001</v>
      </c>
      <c r="I1409" s="51">
        <v>1409</v>
      </c>
      <c r="J1409">
        <v>0.125</v>
      </c>
      <c r="K1409" s="141">
        <f t="shared" si="65"/>
        <v>176.125</v>
      </c>
      <c r="M1409" s="51">
        <v>1409</v>
      </c>
      <c r="N1409">
        <v>899</v>
      </c>
    </row>
    <row r="1410" spans="1:14">
      <c r="A1410" s="51">
        <v>1410</v>
      </c>
      <c r="B1410" s="51">
        <v>4.4999999999999998E-2</v>
      </c>
      <c r="C1410" s="141">
        <f t="shared" ref="C1410:C1473" si="66">MAX(A1410*B1410, 8.99)</f>
        <v>63.449999999999996</v>
      </c>
      <c r="E1410" s="51">
        <v>1410</v>
      </c>
      <c r="F1410">
        <v>7.0000000000000007E-2</v>
      </c>
      <c r="G1410" s="141">
        <f t="shared" ref="G1410:G1473" si="67">MAX(E1410*F1410, 9.99)</f>
        <v>98.7</v>
      </c>
      <c r="I1410" s="51">
        <v>1410</v>
      </c>
      <c r="J1410">
        <v>0.125</v>
      </c>
      <c r="K1410" s="141">
        <f t="shared" ref="K1410:K1473" si="68">MAX(I1410*J1410, 19.99)</f>
        <v>176.25</v>
      </c>
      <c r="M1410" s="51">
        <v>1410</v>
      </c>
      <c r="N1410">
        <v>899</v>
      </c>
    </row>
    <row r="1411" spans="1:14">
      <c r="A1411" s="51">
        <v>1411</v>
      </c>
      <c r="B1411" s="51">
        <v>4.4999999999999998E-2</v>
      </c>
      <c r="C1411" s="141">
        <f t="shared" si="66"/>
        <v>63.494999999999997</v>
      </c>
      <c r="E1411" s="51">
        <v>1411</v>
      </c>
      <c r="F1411">
        <v>7.0000000000000007E-2</v>
      </c>
      <c r="G1411" s="141">
        <f t="shared" si="67"/>
        <v>98.77000000000001</v>
      </c>
      <c r="I1411" s="51">
        <v>1411</v>
      </c>
      <c r="J1411">
        <v>0.125</v>
      </c>
      <c r="K1411" s="141">
        <f t="shared" si="68"/>
        <v>176.375</v>
      </c>
      <c r="M1411" s="51">
        <v>1411</v>
      </c>
      <c r="N1411">
        <v>899</v>
      </c>
    </row>
    <row r="1412" spans="1:14">
      <c r="A1412" s="51">
        <v>1412</v>
      </c>
      <c r="B1412" s="51">
        <v>4.4999999999999998E-2</v>
      </c>
      <c r="C1412" s="141">
        <f t="shared" si="66"/>
        <v>63.54</v>
      </c>
      <c r="E1412" s="51">
        <v>1412</v>
      </c>
      <c r="F1412">
        <v>7.0000000000000007E-2</v>
      </c>
      <c r="G1412" s="141">
        <f t="shared" si="67"/>
        <v>98.84</v>
      </c>
      <c r="I1412" s="51">
        <v>1412</v>
      </c>
      <c r="J1412">
        <v>0.125</v>
      </c>
      <c r="K1412" s="141">
        <f t="shared" si="68"/>
        <v>176.5</v>
      </c>
      <c r="M1412" s="51">
        <v>1412</v>
      </c>
      <c r="N1412">
        <v>899</v>
      </c>
    </row>
    <row r="1413" spans="1:14">
      <c r="A1413" s="51">
        <v>1413</v>
      </c>
      <c r="B1413" s="51">
        <v>4.4999999999999998E-2</v>
      </c>
      <c r="C1413" s="141">
        <f t="shared" si="66"/>
        <v>63.585000000000001</v>
      </c>
      <c r="E1413" s="51">
        <v>1413</v>
      </c>
      <c r="F1413">
        <v>7.0000000000000007E-2</v>
      </c>
      <c r="G1413" s="141">
        <f t="shared" si="67"/>
        <v>98.910000000000011</v>
      </c>
      <c r="I1413" s="51">
        <v>1413</v>
      </c>
      <c r="J1413">
        <v>0.125</v>
      </c>
      <c r="K1413" s="141">
        <f t="shared" si="68"/>
        <v>176.625</v>
      </c>
      <c r="M1413" s="51">
        <v>1413</v>
      </c>
      <c r="N1413">
        <v>899</v>
      </c>
    </row>
    <row r="1414" spans="1:14">
      <c r="A1414" s="51">
        <v>1414</v>
      </c>
      <c r="B1414" s="51">
        <v>4.4999999999999998E-2</v>
      </c>
      <c r="C1414" s="141">
        <f t="shared" si="66"/>
        <v>63.629999999999995</v>
      </c>
      <c r="E1414" s="51">
        <v>1414</v>
      </c>
      <c r="F1414">
        <v>7.0000000000000007E-2</v>
      </c>
      <c r="G1414" s="141">
        <f t="shared" si="67"/>
        <v>98.98</v>
      </c>
      <c r="I1414" s="51">
        <v>1414</v>
      </c>
      <c r="J1414">
        <v>0.125</v>
      </c>
      <c r="K1414" s="141">
        <f t="shared" si="68"/>
        <v>176.75</v>
      </c>
      <c r="M1414" s="51">
        <v>1414</v>
      </c>
      <c r="N1414">
        <v>899</v>
      </c>
    </row>
    <row r="1415" spans="1:14">
      <c r="A1415" s="51">
        <v>1415</v>
      </c>
      <c r="B1415" s="51">
        <v>4.4999999999999998E-2</v>
      </c>
      <c r="C1415" s="141">
        <f t="shared" si="66"/>
        <v>63.674999999999997</v>
      </c>
      <c r="E1415" s="51">
        <v>1415</v>
      </c>
      <c r="F1415">
        <v>7.0000000000000007E-2</v>
      </c>
      <c r="G1415" s="141">
        <f t="shared" si="67"/>
        <v>99.050000000000011</v>
      </c>
      <c r="I1415" s="51">
        <v>1415</v>
      </c>
      <c r="J1415">
        <v>0.125</v>
      </c>
      <c r="K1415" s="141">
        <f t="shared" si="68"/>
        <v>176.875</v>
      </c>
      <c r="M1415" s="51">
        <v>1415</v>
      </c>
      <c r="N1415">
        <v>899</v>
      </c>
    </row>
    <row r="1416" spans="1:14">
      <c r="A1416" s="51">
        <v>1416</v>
      </c>
      <c r="B1416" s="51">
        <v>4.4999999999999998E-2</v>
      </c>
      <c r="C1416" s="141">
        <f t="shared" si="66"/>
        <v>63.72</v>
      </c>
      <c r="E1416" s="51">
        <v>1416</v>
      </c>
      <c r="F1416">
        <v>7.0000000000000007E-2</v>
      </c>
      <c r="G1416" s="141">
        <f t="shared" si="67"/>
        <v>99.12</v>
      </c>
      <c r="I1416" s="51">
        <v>1416</v>
      </c>
      <c r="J1416">
        <v>0.125</v>
      </c>
      <c r="K1416" s="141">
        <f t="shared" si="68"/>
        <v>177</v>
      </c>
      <c r="M1416" s="51">
        <v>1416</v>
      </c>
      <c r="N1416">
        <v>899</v>
      </c>
    </row>
    <row r="1417" spans="1:14">
      <c r="A1417" s="51">
        <v>1417</v>
      </c>
      <c r="B1417" s="51">
        <v>4.4999999999999998E-2</v>
      </c>
      <c r="C1417" s="141">
        <f t="shared" si="66"/>
        <v>63.765000000000001</v>
      </c>
      <c r="E1417" s="51">
        <v>1417</v>
      </c>
      <c r="F1417">
        <v>7.0000000000000007E-2</v>
      </c>
      <c r="G1417" s="141">
        <f t="shared" si="67"/>
        <v>99.190000000000012</v>
      </c>
      <c r="I1417" s="51">
        <v>1417</v>
      </c>
      <c r="J1417">
        <v>0.125</v>
      </c>
      <c r="K1417" s="141">
        <f t="shared" si="68"/>
        <v>177.125</v>
      </c>
      <c r="M1417" s="51">
        <v>1417</v>
      </c>
      <c r="N1417">
        <v>899</v>
      </c>
    </row>
    <row r="1418" spans="1:14">
      <c r="A1418" s="51">
        <v>1418</v>
      </c>
      <c r="B1418" s="51">
        <v>4.4999999999999998E-2</v>
      </c>
      <c r="C1418" s="141">
        <f t="shared" si="66"/>
        <v>63.809999999999995</v>
      </c>
      <c r="E1418" s="51">
        <v>1418</v>
      </c>
      <c r="F1418">
        <v>7.0000000000000007E-2</v>
      </c>
      <c r="G1418" s="141">
        <f t="shared" si="67"/>
        <v>99.26</v>
      </c>
      <c r="I1418" s="51">
        <v>1418</v>
      </c>
      <c r="J1418">
        <v>0.125</v>
      </c>
      <c r="K1418" s="141">
        <f t="shared" si="68"/>
        <v>177.25</v>
      </c>
      <c r="M1418" s="51">
        <v>1418</v>
      </c>
      <c r="N1418">
        <v>899</v>
      </c>
    </row>
    <row r="1419" spans="1:14">
      <c r="A1419" s="51">
        <v>1419</v>
      </c>
      <c r="B1419" s="51">
        <v>4.4999999999999998E-2</v>
      </c>
      <c r="C1419" s="141">
        <f t="shared" si="66"/>
        <v>63.854999999999997</v>
      </c>
      <c r="E1419" s="51">
        <v>1419</v>
      </c>
      <c r="F1419">
        <v>7.0000000000000007E-2</v>
      </c>
      <c r="G1419" s="141">
        <f t="shared" si="67"/>
        <v>99.330000000000013</v>
      </c>
      <c r="I1419" s="51">
        <v>1419</v>
      </c>
      <c r="J1419">
        <v>0.125</v>
      </c>
      <c r="K1419" s="141">
        <f t="shared" si="68"/>
        <v>177.375</v>
      </c>
      <c r="M1419" s="51">
        <v>1419</v>
      </c>
      <c r="N1419">
        <v>899</v>
      </c>
    </row>
    <row r="1420" spans="1:14">
      <c r="A1420" s="51">
        <v>1420</v>
      </c>
      <c r="B1420" s="51">
        <v>4.4999999999999998E-2</v>
      </c>
      <c r="C1420" s="141">
        <f t="shared" si="66"/>
        <v>63.9</v>
      </c>
      <c r="E1420" s="51">
        <v>1420</v>
      </c>
      <c r="F1420">
        <v>7.0000000000000007E-2</v>
      </c>
      <c r="G1420" s="141">
        <f t="shared" si="67"/>
        <v>99.4</v>
      </c>
      <c r="I1420" s="51">
        <v>1420</v>
      </c>
      <c r="J1420">
        <v>0.125</v>
      </c>
      <c r="K1420" s="141">
        <f t="shared" si="68"/>
        <v>177.5</v>
      </c>
      <c r="M1420" s="51">
        <v>1420</v>
      </c>
      <c r="N1420">
        <v>899</v>
      </c>
    </row>
    <row r="1421" spans="1:14">
      <c r="A1421" s="51">
        <v>1421</v>
      </c>
      <c r="B1421" s="51">
        <v>4.4999999999999998E-2</v>
      </c>
      <c r="C1421" s="141">
        <f t="shared" si="66"/>
        <v>63.945</v>
      </c>
      <c r="E1421" s="51">
        <v>1421</v>
      </c>
      <c r="F1421">
        <v>7.0000000000000007E-2</v>
      </c>
      <c r="G1421" s="141">
        <f t="shared" si="67"/>
        <v>99.470000000000013</v>
      </c>
      <c r="I1421" s="51">
        <v>1421</v>
      </c>
      <c r="J1421">
        <v>0.125</v>
      </c>
      <c r="K1421" s="141">
        <f t="shared" si="68"/>
        <v>177.625</v>
      </c>
      <c r="M1421" s="51">
        <v>1421</v>
      </c>
      <c r="N1421">
        <v>899</v>
      </c>
    </row>
    <row r="1422" spans="1:14">
      <c r="A1422" s="51">
        <v>1422</v>
      </c>
      <c r="B1422" s="51">
        <v>4.4999999999999998E-2</v>
      </c>
      <c r="C1422" s="141">
        <f t="shared" si="66"/>
        <v>63.989999999999995</v>
      </c>
      <c r="E1422" s="51">
        <v>1422</v>
      </c>
      <c r="F1422">
        <v>7.0000000000000007E-2</v>
      </c>
      <c r="G1422" s="141">
        <f t="shared" si="67"/>
        <v>99.54</v>
      </c>
      <c r="I1422" s="51">
        <v>1422</v>
      </c>
      <c r="J1422">
        <v>0.125</v>
      </c>
      <c r="K1422" s="141">
        <f t="shared" si="68"/>
        <v>177.75</v>
      </c>
      <c r="M1422" s="51">
        <v>1422</v>
      </c>
      <c r="N1422">
        <v>899</v>
      </c>
    </row>
    <row r="1423" spans="1:14">
      <c r="A1423" s="51">
        <v>1423</v>
      </c>
      <c r="B1423" s="51">
        <v>4.4999999999999998E-2</v>
      </c>
      <c r="C1423" s="141">
        <f t="shared" si="66"/>
        <v>64.034999999999997</v>
      </c>
      <c r="E1423" s="51">
        <v>1423</v>
      </c>
      <c r="F1423">
        <v>7.0000000000000007E-2</v>
      </c>
      <c r="G1423" s="141">
        <f t="shared" si="67"/>
        <v>99.610000000000014</v>
      </c>
      <c r="I1423" s="51">
        <v>1423</v>
      </c>
      <c r="J1423">
        <v>0.125</v>
      </c>
      <c r="K1423" s="141">
        <f t="shared" si="68"/>
        <v>177.875</v>
      </c>
      <c r="M1423" s="51">
        <v>1423</v>
      </c>
      <c r="N1423">
        <v>899</v>
      </c>
    </row>
    <row r="1424" spans="1:14">
      <c r="A1424" s="51">
        <v>1424</v>
      </c>
      <c r="B1424" s="51">
        <v>4.4999999999999998E-2</v>
      </c>
      <c r="C1424" s="141">
        <f t="shared" si="66"/>
        <v>64.08</v>
      </c>
      <c r="E1424" s="51">
        <v>1424</v>
      </c>
      <c r="F1424">
        <v>7.0000000000000007E-2</v>
      </c>
      <c r="G1424" s="141">
        <f t="shared" si="67"/>
        <v>99.68</v>
      </c>
      <c r="I1424" s="51">
        <v>1424</v>
      </c>
      <c r="J1424">
        <v>0.125</v>
      </c>
      <c r="K1424" s="141">
        <f t="shared" si="68"/>
        <v>178</v>
      </c>
      <c r="M1424" s="51">
        <v>1424</v>
      </c>
      <c r="N1424">
        <v>899</v>
      </c>
    </row>
    <row r="1425" spans="1:14">
      <c r="A1425" s="51">
        <v>1425</v>
      </c>
      <c r="B1425" s="51">
        <v>4.4999999999999998E-2</v>
      </c>
      <c r="C1425" s="141">
        <f t="shared" si="66"/>
        <v>64.125</v>
      </c>
      <c r="E1425" s="51">
        <v>1425</v>
      </c>
      <c r="F1425">
        <v>7.0000000000000007E-2</v>
      </c>
      <c r="G1425" s="141">
        <f t="shared" si="67"/>
        <v>99.750000000000014</v>
      </c>
      <c r="I1425" s="51">
        <v>1425</v>
      </c>
      <c r="J1425">
        <v>0.125</v>
      </c>
      <c r="K1425" s="141">
        <f t="shared" si="68"/>
        <v>178.125</v>
      </c>
      <c r="M1425" s="51">
        <v>1425</v>
      </c>
      <c r="N1425">
        <v>899</v>
      </c>
    </row>
    <row r="1426" spans="1:14">
      <c r="A1426" s="51">
        <v>1426</v>
      </c>
      <c r="B1426" s="51">
        <v>4.4999999999999998E-2</v>
      </c>
      <c r="C1426" s="141">
        <f t="shared" si="66"/>
        <v>64.17</v>
      </c>
      <c r="E1426" s="51">
        <v>1426</v>
      </c>
      <c r="F1426">
        <v>7.0000000000000007E-2</v>
      </c>
      <c r="G1426" s="141">
        <f t="shared" si="67"/>
        <v>99.820000000000007</v>
      </c>
      <c r="I1426" s="51">
        <v>1426</v>
      </c>
      <c r="J1426">
        <v>0.125</v>
      </c>
      <c r="K1426" s="141">
        <f t="shared" si="68"/>
        <v>178.25</v>
      </c>
      <c r="M1426" s="51">
        <v>1426</v>
      </c>
      <c r="N1426">
        <v>899</v>
      </c>
    </row>
    <row r="1427" spans="1:14">
      <c r="A1427" s="51">
        <v>1427</v>
      </c>
      <c r="B1427" s="51">
        <v>4.4999999999999998E-2</v>
      </c>
      <c r="C1427" s="141">
        <f t="shared" si="66"/>
        <v>64.215000000000003</v>
      </c>
      <c r="E1427" s="51">
        <v>1427</v>
      </c>
      <c r="F1427">
        <v>7.0000000000000007E-2</v>
      </c>
      <c r="G1427" s="141">
        <f t="shared" si="67"/>
        <v>99.890000000000015</v>
      </c>
      <c r="I1427" s="51">
        <v>1427</v>
      </c>
      <c r="J1427">
        <v>0.125</v>
      </c>
      <c r="K1427" s="141">
        <f t="shared" si="68"/>
        <v>178.375</v>
      </c>
      <c r="M1427" s="51">
        <v>1427</v>
      </c>
      <c r="N1427">
        <v>899</v>
      </c>
    </row>
    <row r="1428" spans="1:14">
      <c r="A1428" s="51">
        <v>1428</v>
      </c>
      <c r="B1428" s="51">
        <v>4.4999999999999998E-2</v>
      </c>
      <c r="C1428" s="141">
        <f t="shared" si="66"/>
        <v>64.259999999999991</v>
      </c>
      <c r="E1428" s="51">
        <v>1428</v>
      </c>
      <c r="F1428">
        <v>7.0000000000000007E-2</v>
      </c>
      <c r="G1428" s="141">
        <f t="shared" si="67"/>
        <v>99.960000000000008</v>
      </c>
      <c r="I1428" s="51">
        <v>1428</v>
      </c>
      <c r="J1428">
        <v>0.125</v>
      </c>
      <c r="K1428" s="141">
        <f t="shared" si="68"/>
        <v>178.5</v>
      </c>
      <c r="M1428" s="51">
        <v>1428</v>
      </c>
      <c r="N1428">
        <v>899</v>
      </c>
    </row>
    <row r="1429" spans="1:14">
      <c r="A1429" s="51">
        <v>1429</v>
      </c>
      <c r="B1429" s="51">
        <v>4.4999999999999998E-2</v>
      </c>
      <c r="C1429" s="141">
        <f t="shared" si="66"/>
        <v>64.304999999999993</v>
      </c>
      <c r="E1429" s="51">
        <v>1429</v>
      </c>
      <c r="F1429">
        <v>7.0000000000000007E-2</v>
      </c>
      <c r="G1429" s="141">
        <f t="shared" si="67"/>
        <v>100.03000000000002</v>
      </c>
      <c r="I1429" s="51">
        <v>1429</v>
      </c>
      <c r="J1429">
        <v>0.125</v>
      </c>
      <c r="K1429" s="141">
        <f t="shared" si="68"/>
        <v>178.625</v>
      </c>
      <c r="M1429" s="51">
        <v>1429</v>
      </c>
      <c r="N1429">
        <v>899</v>
      </c>
    </row>
    <row r="1430" spans="1:14">
      <c r="A1430" s="51">
        <v>1430</v>
      </c>
      <c r="B1430" s="51">
        <v>4.4999999999999998E-2</v>
      </c>
      <c r="C1430" s="141">
        <f t="shared" si="66"/>
        <v>64.349999999999994</v>
      </c>
      <c r="E1430" s="51">
        <v>1430</v>
      </c>
      <c r="F1430">
        <v>7.0000000000000007E-2</v>
      </c>
      <c r="G1430" s="141">
        <f t="shared" si="67"/>
        <v>100.10000000000001</v>
      </c>
      <c r="I1430" s="51">
        <v>1430</v>
      </c>
      <c r="J1430">
        <v>0.125</v>
      </c>
      <c r="K1430" s="141">
        <f t="shared" si="68"/>
        <v>178.75</v>
      </c>
      <c r="M1430" s="51">
        <v>1430</v>
      </c>
      <c r="N1430">
        <v>899</v>
      </c>
    </row>
    <row r="1431" spans="1:14">
      <c r="A1431" s="51">
        <v>1431</v>
      </c>
      <c r="B1431" s="51">
        <v>4.4999999999999998E-2</v>
      </c>
      <c r="C1431" s="141">
        <f t="shared" si="66"/>
        <v>64.394999999999996</v>
      </c>
      <c r="E1431" s="51">
        <v>1431</v>
      </c>
      <c r="F1431">
        <v>7.0000000000000007E-2</v>
      </c>
      <c r="G1431" s="141">
        <f t="shared" si="67"/>
        <v>100.17000000000002</v>
      </c>
      <c r="I1431" s="51">
        <v>1431</v>
      </c>
      <c r="J1431">
        <v>0.125</v>
      </c>
      <c r="K1431" s="141">
        <f t="shared" si="68"/>
        <v>178.875</v>
      </c>
      <c r="M1431" s="51">
        <v>1431</v>
      </c>
      <c r="N1431">
        <v>899</v>
      </c>
    </row>
    <row r="1432" spans="1:14">
      <c r="A1432" s="51">
        <v>1432</v>
      </c>
      <c r="B1432" s="51">
        <v>4.4999999999999998E-2</v>
      </c>
      <c r="C1432" s="141">
        <f t="shared" si="66"/>
        <v>64.44</v>
      </c>
      <c r="E1432" s="51">
        <v>1432</v>
      </c>
      <c r="F1432">
        <v>7.0000000000000007E-2</v>
      </c>
      <c r="G1432" s="141">
        <f t="shared" si="67"/>
        <v>100.24000000000001</v>
      </c>
      <c r="I1432" s="51">
        <v>1432</v>
      </c>
      <c r="J1432">
        <v>0.125</v>
      </c>
      <c r="K1432" s="141">
        <f t="shared" si="68"/>
        <v>179</v>
      </c>
      <c r="M1432" s="51">
        <v>1432</v>
      </c>
      <c r="N1432">
        <v>899</v>
      </c>
    </row>
    <row r="1433" spans="1:14">
      <c r="A1433" s="51">
        <v>1433</v>
      </c>
      <c r="B1433" s="51">
        <v>4.4999999999999998E-2</v>
      </c>
      <c r="C1433" s="141">
        <f t="shared" si="66"/>
        <v>64.484999999999999</v>
      </c>
      <c r="E1433" s="51">
        <v>1433</v>
      </c>
      <c r="F1433">
        <v>7.0000000000000007E-2</v>
      </c>
      <c r="G1433" s="141">
        <f t="shared" si="67"/>
        <v>100.31000000000002</v>
      </c>
      <c r="I1433" s="51">
        <v>1433</v>
      </c>
      <c r="J1433">
        <v>0.125</v>
      </c>
      <c r="K1433" s="141">
        <f t="shared" si="68"/>
        <v>179.125</v>
      </c>
      <c r="M1433" s="51">
        <v>1433</v>
      </c>
      <c r="N1433">
        <v>899</v>
      </c>
    </row>
    <row r="1434" spans="1:14">
      <c r="A1434" s="51">
        <v>1434</v>
      </c>
      <c r="B1434" s="51">
        <v>4.4999999999999998E-2</v>
      </c>
      <c r="C1434" s="141">
        <f t="shared" si="66"/>
        <v>64.53</v>
      </c>
      <c r="E1434" s="51">
        <v>1434</v>
      </c>
      <c r="F1434">
        <v>7.0000000000000007E-2</v>
      </c>
      <c r="G1434" s="141">
        <f t="shared" si="67"/>
        <v>100.38000000000001</v>
      </c>
      <c r="I1434" s="51">
        <v>1434</v>
      </c>
      <c r="J1434">
        <v>0.125</v>
      </c>
      <c r="K1434" s="141">
        <f t="shared" si="68"/>
        <v>179.25</v>
      </c>
      <c r="M1434" s="51">
        <v>1434</v>
      </c>
      <c r="N1434">
        <v>899</v>
      </c>
    </row>
    <row r="1435" spans="1:14">
      <c r="A1435" s="51">
        <v>1435</v>
      </c>
      <c r="B1435" s="51">
        <v>4.4999999999999998E-2</v>
      </c>
      <c r="C1435" s="141">
        <f t="shared" si="66"/>
        <v>64.575000000000003</v>
      </c>
      <c r="E1435" s="51">
        <v>1435</v>
      </c>
      <c r="F1435">
        <v>7.0000000000000007E-2</v>
      </c>
      <c r="G1435" s="141">
        <f t="shared" si="67"/>
        <v>100.45</v>
      </c>
      <c r="I1435" s="51">
        <v>1435</v>
      </c>
      <c r="J1435">
        <v>0.125</v>
      </c>
      <c r="K1435" s="141">
        <f t="shared" si="68"/>
        <v>179.375</v>
      </c>
      <c r="M1435" s="51">
        <v>1435</v>
      </c>
      <c r="N1435">
        <v>899</v>
      </c>
    </row>
    <row r="1436" spans="1:14">
      <c r="A1436" s="51">
        <v>1436</v>
      </c>
      <c r="B1436" s="51">
        <v>4.4999999999999998E-2</v>
      </c>
      <c r="C1436" s="141">
        <f t="shared" si="66"/>
        <v>64.62</v>
      </c>
      <c r="E1436" s="51">
        <v>1436</v>
      </c>
      <c r="F1436">
        <v>7.0000000000000007E-2</v>
      </c>
      <c r="G1436" s="141">
        <f t="shared" si="67"/>
        <v>100.52000000000001</v>
      </c>
      <c r="I1436" s="51">
        <v>1436</v>
      </c>
      <c r="J1436">
        <v>0.125</v>
      </c>
      <c r="K1436" s="141">
        <f t="shared" si="68"/>
        <v>179.5</v>
      </c>
      <c r="M1436" s="51">
        <v>1436</v>
      </c>
      <c r="N1436">
        <v>899</v>
      </c>
    </row>
    <row r="1437" spans="1:14">
      <c r="A1437" s="51">
        <v>1437</v>
      </c>
      <c r="B1437" s="51">
        <v>4.4999999999999998E-2</v>
      </c>
      <c r="C1437" s="141">
        <f t="shared" si="66"/>
        <v>64.664999999999992</v>
      </c>
      <c r="E1437" s="51">
        <v>1437</v>
      </c>
      <c r="F1437">
        <v>7.0000000000000007E-2</v>
      </c>
      <c r="G1437" s="141">
        <f t="shared" si="67"/>
        <v>100.59</v>
      </c>
      <c r="I1437" s="51">
        <v>1437</v>
      </c>
      <c r="J1437">
        <v>0.125</v>
      </c>
      <c r="K1437" s="141">
        <f t="shared" si="68"/>
        <v>179.625</v>
      </c>
      <c r="M1437" s="51">
        <v>1437</v>
      </c>
      <c r="N1437">
        <v>899</v>
      </c>
    </row>
    <row r="1438" spans="1:14">
      <c r="A1438" s="51">
        <v>1438</v>
      </c>
      <c r="B1438" s="51">
        <v>4.4999999999999998E-2</v>
      </c>
      <c r="C1438" s="141">
        <f t="shared" si="66"/>
        <v>64.709999999999994</v>
      </c>
      <c r="E1438" s="51">
        <v>1438</v>
      </c>
      <c r="F1438">
        <v>7.0000000000000007E-2</v>
      </c>
      <c r="G1438" s="141">
        <f t="shared" si="67"/>
        <v>100.66000000000001</v>
      </c>
      <c r="I1438" s="51">
        <v>1438</v>
      </c>
      <c r="J1438">
        <v>0.125</v>
      </c>
      <c r="K1438" s="141">
        <f t="shared" si="68"/>
        <v>179.75</v>
      </c>
      <c r="M1438" s="51">
        <v>1438</v>
      </c>
      <c r="N1438">
        <v>899</v>
      </c>
    </row>
    <row r="1439" spans="1:14">
      <c r="A1439" s="51">
        <v>1439</v>
      </c>
      <c r="B1439" s="51">
        <v>4.4999999999999998E-2</v>
      </c>
      <c r="C1439" s="141">
        <f t="shared" si="66"/>
        <v>64.754999999999995</v>
      </c>
      <c r="E1439" s="51">
        <v>1439</v>
      </c>
      <c r="F1439">
        <v>7.0000000000000007E-2</v>
      </c>
      <c r="G1439" s="141">
        <f t="shared" si="67"/>
        <v>100.73</v>
      </c>
      <c r="I1439" s="51">
        <v>1439</v>
      </c>
      <c r="J1439">
        <v>0.125</v>
      </c>
      <c r="K1439" s="141">
        <f t="shared" si="68"/>
        <v>179.875</v>
      </c>
      <c r="M1439" s="51">
        <v>1439</v>
      </c>
      <c r="N1439">
        <v>899</v>
      </c>
    </row>
    <row r="1440" spans="1:14">
      <c r="A1440" s="51">
        <v>1440</v>
      </c>
      <c r="B1440" s="51">
        <v>4.4999999999999998E-2</v>
      </c>
      <c r="C1440" s="141">
        <f t="shared" si="66"/>
        <v>64.8</v>
      </c>
      <c r="E1440" s="51">
        <v>1440</v>
      </c>
      <c r="F1440">
        <v>7.0000000000000007E-2</v>
      </c>
      <c r="G1440" s="141">
        <f t="shared" si="67"/>
        <v>100.80000000000001</v>
      </c>
      <c r="I1440" s="51">
        <v>1440</v>
      </c>
      <c r="J1440">
        <v>0.125</v>
      </c>
      <c r="K1440" s="141">
        <f t="shared" si="68"/>
        <v>180</v>
      </c>
      <c r="M1440" s="51">
        <v>1440</v>
      </c>
      <c r="N1440">
        <v>899</v>
      </c>
    </row>
    <row r="1441" spans="1:14">
      <c r="A1441" s="51">
        <v>1441</v>
      </c>
      <c r="B1441" s="51">
        <v>4.4999999999999998E-2</v>
      </c>
      <c r="C1441" s="141">
        <f t="shared" si="66"/>
        <v>64.844999999999999</v>
      </c>
      <c r="E1441" s="51">
        <v>1441</v>
      </c>
      <c r="F1441">
        <v>7.0000000000000007E-2</v>
      </c>
      <c r="G1441" s="141">
        <f t="shared" si="67"/>
        <v>100.87</v>
      </c>
      <c r="I1441" s="51">
        <v>1441</v>
      </c>
      <c r="J1441">
        <v>0.125</v>
      </c>
      <c r="K1441" s="141">
        <f t="shared" si="68"/>
        <v>180.125</v>
      </c>
      <c r="M1441" s="51">
        <v>1441</v>
      </c>
      <c r="N1441">
        <v>899</v>
      </c>
    </row>
    <row r="1442" spans="1:14">
      <c r="A1442" s="51">
        <v>1442</v>
      </c>
      <c r="B1442" s="51">
        <v>4.4999999999999998E-2</v>
      </c>
      <c r="C1442" s="141">
        <f t="shared" si="66"/>
        <v>64.89</v>
      </c>
      <c r="E1442" s="51">
        <v>1442</v>
      </c>
      <c r="F1442">
        <v>7.0000000000000007E-2</v>
      </c>
      <c r="G1442" s="141">
        <f t="shared" si="67"/>
        <v>100.94000000000001</v>
      </c>
      <c r="I1442" s="51">
        <v>1442</v>
      </c>
      <c r="J1442">
        <v>0.125</v>
      </c>
      <c r="K1442" s="141">
        <f t="shared" si="68"/>
        <v>180.25</v>
      </c>
      <c r="M1442" s="51">
        <v>1442</v>
      </c>
      <c r="N1442">
        <v>899</v>
      </c>
    </row>
    <row r="1443" spans="1:14">
      <c r="A1443" s="51">
        <v>1443</v>
      </c>
      <c r="B1443" s="51">
        <v>4.4999999999999998E-2</v>
      </c>
      <c r="C1443" s="141">
        <f t="shared" si="66"/>
        <v>64.935000000000002</v>
      </c>
      <c r="E1443" s="51">
        <v>1443</v>
      </c>
      <c r="F1443">
        <v>7.0000000000000007E-2</v>
      </c>
      <c r="G1443" s="141">
        <f t="shared" si="67"/>
        <v>101.01</v>
      </c>
      <c r="I1443" s="51">
        <v>1443</v>
      </c>
      <c r="J1443">
        <v>0.125</v>
      </c>
      <c r="K1443" s="141">
        <f t="shared" si="68"/>
        <v>180.375</v>
      </c>
      <c r="M1443" s="51">
        <v>1443</v>
      </c>
      <c r="N1443">
        <v>899</v>
      </c>
    </row>
    <row r="1444" spans="1:14">
      <c r="A1444" s="51">
        <v>1444</v>
      </c>
      <c r="B1444" s="51">
        <v>4.4999999999999998E-2</v>
      </c>
      <c r="C1444" s="141">
        <f t="shared" si="66"/>
        <v>64.98</v>
      </c>
      <c r="E1444" s="51">
        <v>1444</v>
      </c>
      <c r="F1444">
        <v>7.0000000000000007E-2</v>
      </c>
      <c r="G1444" s="141">
        <f t="shared" si="67"/>
        <v>101.08000000000001</v>
      </c>
      <c r="I1444" s="51">
        <v>1444</v>
      </c>
      <c r="J1444">
        <v>0.125</v>
      </c>
      <c r="K1444" s="141">
        <f t="shared" si="68"/>
        <v>180.5</v>
      </c>
      <c r="M1444" s="51">
        <v>1444</v>
      </c>
      <c r="N1444">
        <v>899</v>
      </c>
    </row>
    <row r="1445" spans="1:14">
      <c r="A1445" s="51">
        <v>1445</v>
      </c>
      <c r="B1445" s="51">
        <v>4.4999999999999998E-2</v>
      </c>
      <c r="C1445" s="141">
        <f t="shared" si="66"/>
        <v>65.024999999999991</v>
      </c>
      <c r="E1445" s="51">
        <v>1445</v>
      </c>
      <c r="F1445">
        <v>7.0000000000000007E-2</v>
      </c>
      <c r="G1445" s="141">
        <f t="shared" si="67"/>
        <v>101.15</v>
      </c>
      <c r="I1445" s="51">
        <v>1445</v>
      </c>
      <c r="J1445">
        <v>0.125</v>
      </c>
      <c r="K1445" s="141">
        <f t="shared" si="68"/>
        <v>180.625</v>
      </c>
      <c r="M1445" s="51">
        <v>1445</v>
      </c>
      <c r="N1445">
        <v>899</v>
      </c>
    </row>
    <row r="1446" spans="1:14">
      <c r="A1446" s="51">
        <v>1446</v>
      </c>
      <c r="B1446" s="51">
        <v>4.4999999999999998E-2</v>
      </c>
      <c r="C1446" s="141">
        <f t="shared" si="66"/>
        <v>65.069999999999993</v>
      </c>
      <c r="E1446" s="51">
        <v>1446</v>
      </c>
      <c r="F1446">
        <v>7.0000000000000007E-2</v>
      </c>
      <c r="G1446" s="141">
        <f t="shared" si="67"/>
        <v>101.22000000000001</v>
      </c>
      <c r="I1446" s="51">
        <v>1446</v>
      </c>
      <c r="J1446">
        <v>0.125</v>
      </c>
      <c r="K1446" s="141">
        <f t="shared" si="68"/>
        <v>180.75</v>
      </c>
      <c r="M1446" s="51">
        <v>1446</v>
      </c>
      <c r="N1446">
        <v>899</v>
      </c>
    </row>
    <row r="1447" spans="1:14">
      <c r="A1447" s="51">
        <v>1447</v>
      </c>
      <c r="B1447" s="51">
        <v>4.4999999999999998E-2</v>
      </c>
      <c r="C1447" s="141">
        <f t="shared" si="66"/>
        <v>65.114999999999995</v>
      </c>
      <c r="E1447" s="51">
        <v>1447</v>
      </c>
      <c r="F1447">
        <v>7.0000000000000007E-2</v>
      </c>
      <c r="G1447" s="141">
        <f t="shared" si="67"/>
        <v>101.29</v>
      </c>
      <c r="I1447" s="51">
        <v>1447</v>
      </c>
      <c r="J1447">
        <v>0.125</v>
      </c>
      <c r="K1447" s="141">
        <f t="shared" si="68"/>
        <v>180.875</v>
      </c>
      <c r="M1447" s="51">
        <v>1447</v>
      </c>
      <c r="N1447">
        <v>899</v>
      </c>
    </row>
    <row r="1448" spans="1:14">
      <c r="A1448" s="51">
        <v>1448</v>
      </c>
      <c r="B1448" s="51">
        <v>4.4999999999999998E-2</v>
      </c>
      <c r="C1448" s="141">
        <f t="shared" si="66"/>
        <v>65.16</v>
      </c>
      <c r="E1448" s="51">
        <v>1448</v>
      </c>
      <c r="F1448">
        <v>7.0000000000000007E-2</v>
      </c>
      <c r="G1448" s="141">
        <f t="shared" si="67"/>
        <v>101.36000000000001</v>
      </c>
      <c r="I1448" s="51">
        <v>1448</v>
      </c>
      <c r="J1448">
        <v>0.125</v>
      </c>
      <c r="K1448" s="141">
        <f t="shared" si="68"/>
        <v>181</v>
      </c>
      <c r="M1448" s="51">
        <v>1448</v>
      </c>
      <c r="N1448">
        <v>899</v>
      </c>
    </row>
    <row r="1449" spans="1:14">
      <c r="A1449" s="51">
        <v>1449</v>
      </c>
      <c r="B1449" s="51">
        <v>4.4999999999999998E-2</v>
      </c>
      <c r="C1449" s="141">
        <f t="shared" si="66"/>
        <v>65.204999999999998</v>
      </c>
      <c r="E1449" s="51">
        <v>1449</v>
      </c>
      <c r="F1449">
        <v>7.0000000000000007E-2</v>
      </c>
      <c r="G1449" s="141">
        <f t="shared" si="67"/>
        <v>101.43</v>
      </c>
      <c r="I1449" s="51">
        <v>1449</v>
      </c>
      <c r="J1449">
        <v>0.125</v>
      </c>
      <c r="K1449" s="141">
        <f t="shared" si="68"/>
        <v>181.125</v>
      </c>
      <c r="M1449" s="51">
        <v>1449</v>
      </c>
      <c r="N1449">
        <v>899</v>
      </c>
    </row>
    <row r="1450" spans="1:14">
      <c r="A1450" s="51">
        <v>1450</v>
      </c>
      <c r="B1450" s="51">
        <v>4.4999999999999998E-2</v>
      </c>
      <c r="C1450" s="141">
        <f t="shared" si="66"/>
        <v>65.25</v>
      </c>
      <c r="E1450" s="51">
        <v>1450</v>
      </c>
      <c r="F1450">
        <v>7.0000000000000007E-2</v>
      </c>
      <c r="G1450" s="141">
        <f t="shared" si="67"/>
        <v>101.50000000000001</v>
      </c>
      <c r="I1450" s="51">
        <v>1450</v>
      </c>
      <c r="J1450">
        <v>0.125</v>
      </c>
      <c r="K1450" s="141">
        <f t="shared" si="68"/>
        <v>181.25</v>
      </c>
      <c r="M1450" s="51">
        <v>1450</v>
      </c>
      <c r="N1450">
        <v>899</v>
      </c>
    </row>
    <row r="1451" spans="1:14">
      <c r="A1451" s="51">
        <v>1451</v>
      </c>
      <c r="B1451" s="51">
        <v>4.4999999999999998E-2</v>
      </c>
      <c r="C1451" s="141">
        <f t="shared" si="66"/>
        <v>65.295000000000002</v>
      </c>
      <c r="E1451" s="51">
        <v>1451</v>
      </c>
      <c r="F1451">
        <v>7.0000000000000007E-2</v>
      </c>
      <c r="G1451" s="141">
        <f t="shared" si="67"/>
        <v>101.57000000000001</v>
      </c>
      <c r="I1451" s="51">
        <v>1451</v>
      </c>
      <c r="J1451">
        <v>0.125</v>
      </c>
      <c r="K1451" s="141">
        <f t="shared" si="68"/>
        <v>181.375</v>
      </c>
      <c r="M1451" s="51">
        <v>1451</v>
      </c>
      <c r="N1451">
        <v>899</v>
      </c>
    </row>
    <row r="1452" spans="1:14">
      <c r="A1452" s="51">
        <v>1452</v>
      </c>
      <c r="B1452" s="51">
        <v>4.4999999999999998E-2</v>
      </c>
      <c r="C1452" s="141">
        <f t="shared" si="66"/>
        <v>65.34</v>
      </c>
      <c r="E1452" s="51">
        <v>1452</v>
      </c>
      <c r="F1452">
        <v>7.0000000000000007E-2</v>
      </c>
      <c r="G1452" s="141">
        <f t="shared" si="67"/>
        <v>101.64000000000001</v>
      </c>
      <c r="I1452" s="51">
        <v>1452</v>
      </c>
      <c r="J1452">
        <v>0.125</v>
      </c>
      <c r="K1452" s="141">
        <f t="shared" si="68"/>
        <v>181.5</v>
      </c>
      <c r="M1452" s="51">
        <v>1452</v>
      </c>
      <c r="N1452">
        <v>899</v>
      </c>
    </row>
    <row r="1453" spans="1:14">
      <c r="A1453" s="51">
        <v>1453</v>
      </c>
      <c r="B1453" s="51">
        <v>4.4999999999999998E-2</v>
      </c>
      <c r="C1453" s="141">
        <f t="shared" si="66"/>
        <v>65.384999999999991</v>
      </c>
      <c r="E1453" s="51">
        <v>1453</v>
      </c>
      <c r="F1453">
        <v>7.0000000000000007E-2</v>
      </c>
      <c r="G1453" s="141">
        <f t="shared" si="67"/>
        <v>101.71000000000001</v>
      </c>
      <c r="I1453" s="51">
        <v>1453</v>
      </c>
      <c r="J1453">
        <v>0.125</v>
      </c>
      <c r="K1453" s="141">
        <f t="shared" si="68"/>
        <v>181.625</v>
      </c>
      <c r="M1453" s="51">
        <v>1453</v>
      </c>
      <c r="N1453">
        <v>899</v>
      </c>
    </row>
    <row r="1454" spans="1:14">
      <c r="A1454" s="51">
        <v>1454</v>
      </c>
      <c r="B1454" s="51">
        <v>4.4999999999999998E-2</v>
      </c>
      <c r="C1454" s="141">
        <f t="shared" si="66"/>
        <v>65.429999999999993</v>
      </c>
      <c r="E1454" s="51">
        <v>1454</v>
      </c>
      <c r="F1454">
        <v>7.0000000000000007E-2</v>
      </c>
      <c r="G1454" s="141">
        <f t="shared" si="67"/>
        <v>101.78000000000002</v>
      </c>
      <c r="I1454" s="51">
        <v>1454</v>
      </c>
      <c r="J1454">
        <v>0.125</v>
      </c>
      <c r="K1454" s="141">
        <f t="shared" si="68"/>
        <v>181.75</v>
      </c>
      <c r="M1454" s="51">
        <v>1454</v>
      </c>
      <c r="N1454">
        <v>899</v>
      </c>
    </row>
    <row r="1455" spans="1:14">
      <c r="A1455" s="51">
        <v>1455</v>
      </c>
      <c r="B1455" s="51">
        <v>4.4999999999999998E-2</v>
      </c>
      <c r="C1455" s="141">
        <f t="shared" si="66"/>
        <v>65.474999999999994</v>
      </c>
      <c r="E1455" s="51">
        <v>1455</v>
      </c>
      <c r="F1455">
        <v>7.0000000000000007E-2</v>
      </c>
      <c r="G1455" s="141">
        <f t="shared" si="67"/>
        <v>101.85000000000001</v>
      </c>
      <c r="I1455" s="51">
        <v>1455</v>
      </c>
      <c r="J1455">
        <v>0.125</v>
      </c>
      <c r="K1455" s="141">
        <f t="shared" si="68"/>
        <v>181.875</v>
      </c>
      <c r="M1455" s="51">
        <v>1455</v>
      </c>
      <c r="N1455">
        <v>899</v>
      </c>
    </row>
    <row r="1456" spans="1:14">
      <c r="A1456" s="51">
        <v>1456</v>
      </c>
      <c r="B1456" s="51">
        <v>4.4999999999999998E-2</v>
      </c>
      <c r="C1456" s="141">
        <f t="shared" si="66"/>
        <v>65.52</v>
      </c>
      <c r="E1456" s="51">
        <v>1456</v>
      </c>
      <c r="F1456">
        <v>7.0000000000000007E-2</v>
      </c>
      <c r="G1456" s="141">
        <f t="shared" si="67"/>
        <v>101.92000000000002</v>
      </c>
      <c r="I1456" s="51">
        <v>1456</v>
      </c>
      <c r="J1456">
        <v>0.125</v>
      </c>
      <c r="K1456" s="141">
        <f t="shared" si="68"/>
        <v>182</v>
      </c>
      <c r="M1456" s="51">
        <v>1456</v>
      </c>
      <c r="N1456">
        <v>899</v>
      </c>
    </row>
    <row r="1457" spans="1:14">
      <c r="A1457" s="51">
        <v>1457</v>
      </c>
      <c r="B1457" s="51">
        <v>4.4999999999999998E-2</v>
      </c>
      <c r="C1457" s="141">
        <f t="shared" si="66"/>
        <v>65.564999999999998</v>
      </c>
      <c r="E1457" s="51">
        <v>1457</v>
      </c>
      <c r="F1457">
        <v>7.0000000000000007E-2</v>
      </c>
      <c r="G1457" s="141">
        <f t="shared" si="67"/>
        <v>101.99000000000001</v>
      </c>
      <c r="I1457" s="51">
        <v>1457</v>
      </c>
      <c r="J1457">
        <v>0.125</v>
      </c>
      <c r="K1457" s="141">
        <f t="shared" si="68"/>
        <v>182.125</v>
      </c>
      <c r="M1457" s="51">
        <v>1457</v>
      </c>
      <c r="N1457">
        <v>899</v>
      </c>
    </row>
    <row r="1458" spans="1:14">
      <c r="A1458" s="51">
        <v>1458</v>
      </c>
      <c r="B1458" s="51">
        <v>4.4999999999999998E-2</v>
      </c>
      <c r="C1458" s="141">
        <f t="shared" si="66"/>
        <v>65.61</v>
      </c>
      <c r="E1458" s="51">
        <v>1458</v>
      </c>
      <c r="F1458">
        <v>7.0000000000000007E-2</v>
      </c>
      <c r="G1458" s="141">
        <f t="shared" si="67"/>
        <v>102.06000000000002</v>
      </c>
      <c r="I1458" s="51">
        <v>1458</v>
      </c>
      <c r="J1458">
        <v>0.125</v>
      </c>
      <c r="K1458" s="141">
        <f t="shared" si="68"/>
        <v>182.25</v>
      </c>
      <c r="M1458" s="51">
        <v>1458</v>
      </c>
      <c r="N1458">
        <v>899</v>
      </c>
    </row>
    <row r="1459" spans="1:14">
      <c r="A1459" s="51">
        <v>1459</v>
      </c>
      <c r="B1459" s="51">
        <v>4.4999999999999998E-2</v>
      </c>
      <c r="C1459" s="141">
        <f t="shared" si="66"/>
        <v>65.655000000000001</v>
      </c>
      <c r="E1459" s="51">
        <v>1459</v>
      </c>
      <c r="F1459">
        <v>7.0000000000000007E-2</v>
      </c>
      <c r="G1459" s="141">
        <f t="shared" si="67"/>
        <v>102.13000000000001</v>
      </c>
      <c r="I1459" s="51">
        <v>1459</v>
      </c>
      <c r="J1459">
        <v>0.125</v>
      </c>
      <c r="K1459" s="141">
        <f t="shared" si="68"/>
        <v>182.375</v>
      </c>
      <c r="M1459" s="51">
        <v>1459</v>
      </c>
      <c r="N1459">
        <v>899</v>
      </c>
    </row>
    <row r="1460" spans="1:14">
      <c r="A1460" s="51">
        <v>1460</v>
      </c>
      <c r="B1460" s="51">
        <v>4.4999999999999998E-2</v>
      </c>
      <c r="C1460" s="141">
        <f t="shared" si="66"/>
        <v>65.7</v>
      </c>
      <c r="E1460" s="51">
        <v>1460</v>
      </c>
      <c r="F1460">
        <v>7.0000000000000007E-2</v>
      </c>
      <c r="G1460" s="141">
        <f t="shared" si="67"/>
        <v>102.2</v>
      </c>
      <c r="I1460" s="51">
        <v>1460</v>
      </c>
      <c r="J1460">
        <v>0.125</v>
      </c>
      <c r="K1460" s="141">
        <f t="shared" si="68"/>
        <v>182.5</v>
      </c>
      <c r="M1460" s="51">
        <v>1460</v>
      </c>
      <c r="N1460">
        <v>899</v>
      </c>
    </row>
    <row r="1461" spans="1:14">
      <c r="A1461" s="51">
        <v>1461</v>
      </c>
      <c r="B1461" s="51">
        <v>4.4999999999999998E-2</v>
      </c>
      <c r="C1461" s="141">
        <f t="shared" si="66"/>
        <v>65.745000000000005</v>
      </c>
      <c r="E1461" s="51">
        <v>1461</v>
      </c>
      <c r="F1461">
        <v>7.0000000000000007E-2</v>
      </c>
      <c r="G1461" s="141">
        <f t="shared" si="67"/>
        <v>102.27000000000001</v>
      </c>
      <c r="I1461" s="51">
        <v>1461</v>
      </c>
      <c r="J1461">
        <v>0.125</v>
      </c>
      <c r="K1461" s="141">
        <f t="shared" si="68"/>
        <v>182.625</v>
      </c>
      <c r="M1461" s="51">
        <v>1461</v>
      </c>
      <c r="N1461">
        <v>899</v>
      </c>
    </row>
    <row r="1462" spans="1:14">
      <c r="A1462" s="51">
        <v>1462</v>
      </c>
      <c r="B1462" s="51">
        <v>4.4999999999999998E-2</v>
      </c>
      <c r="C1462" s="141">
        <f t="shared" si="66"/>
        <v>65.789999999999992</v>
      </c>
      <c r="E1462" s="51">
        <v>1462</v>
      </c>
      <c r="F1462">
        <v>7.0000000000000007E-2</v>
      </c>
      <c r="G1462" s="141">
        <f t="shared" si="67"/>
        <v>102.34</v>
      </c>
      <c r="I1462" s="51">
        <v>1462</v>
      </c>
      <c r="J1462">
        <v>0.125</v>
      </c>
      <c r="K1462" s="141">
        <f t="shared" si="68"/>
        <v>182.75</v>
      </c>
      <c r="M1462" s="51">
        <v>1462</v>
      </c>
      <c r="N1462">
        <v>899</v>
      </c>
    </row>
    <row r="1463" spans="1:14">
      <c r="A1463" s="51">
        <v>1463</v>
      </c>
      <c r="B1463" s="51">
        <v>4.4999999999999998E-2</v>
      </c>
      <c r="C1463" s="141">
        <f t="shared" si="66"/>
        <v>65.834999999999994</v>
      </c>
      <c r="E1463" s="51">
        <v>1463</v>
      </c>
      <c r="F1463">
        <v>7.0000000000000007E-2</v>
      </c>
      <c r="G1463" s="141">
        <f t="shared" si="67"/>
        <v>102.41000000000001</v>
      </c>
      <c r="I1463" s="51">
        <v>1463</v>
      </c>
      <c r="J1463">
        <v>0.125</v>
      </c>
      <c r="K1463" s="141">
        <f t="shared" si="68"/>
        <v>182.875</v>
      </c>
      <c r="M1463" s="51">
        <v>1463</v>
      </c>
      <c r="N1463">
        <v>899</v>
      </c>
    </row>
    <row r="1464" spans="1:14">
      <c r="A1464" s="51">
        <v>1464</v>
      </c>
      <c r="B1464" s="51">
        <v>4.4999999999999998E-2</v>
      </c>
      <c r="C1464" s="141">
        <f t="shared" si="66"/>
        <v>65.88</v>
      </c>
      <c r="E1464" s="51">
        <v>1464</v>
      </c>
      <c r="F1464">
        <v>7.0000000000000007E-2</v>
      </c>
      <c r="G1464" s="141">
        <f t="shared" si="67"/>
        <v>102.48</v>
      </c>
      <c r="I1464" s="51">
        <v>1464</v>
      </c>
      <c r="J1464">
        <v>0.125</v>
      </c>
      <c r="K1464" s="141">
        <f t="shared" si="68"/>
        <v>183</v>
      </c>
      <c r="M1464" s="51">
        <v>1464</v>
      </c>
      <c r="N1464">
        <v>899</v>
      </c>
    </row>
    <row r="1465" spans="1:14">
      <c r="A1465" s="51">
        <v>1465</v>
      </c>
      <c r="B1465" s="51">
        <v>4.4999999999999998E-2</v>
      </c>
      <c r="C1465" s="141">
        <f t="shared" si="66"/>
        <v>65.924999999999997</v>
      </c>
      <c r="E1465" s="51">
        <v>1465</v>
      </c>
      <c r="F1465">
        <v>7.0000000000000007E-2</v>
      </c>
      <c r="G1465" s="141">
        <f t="shared" si="67"/>
        <v>102.55000000000001</v>
      </c>
      <c r="I1465" s="51">
        <v>1465</v>
      </c>
      <c r="J1465">
        <v>0.125</v>
      </c>
      <c r="K1465" s="141">
        <f t="shared" si="68"/>
        <v>183.125</v>
      </c>
      <c r="M1465" s="51">
        <v>1465</v>
      </c>
      <c r="N1465">
        <v>899</v>
      </c>
    </row>
    <row r="1466" spans="1:14">
      <c r="A1466" s="51">
        <v>1466</v>
      </c>
      <c r="B1466" s="51">
        <v>4.4999999999999998E-2</v>
      </c>
      <c r="C1466" s="141">
        <f t="shared" si="66"/>
        <v>65.97</v>
      </c>
      <c r="E1466" s="51">
        <v>1466</v>
      </c>
      <c r="F1466">
        <v>7.0000000000000007E-2</v>
      </c>
      <c r="G1466" s="141">
        <f t="shared" si="67"/>
        <v>102.62</v>
      </c>
      <c r="I1466" s="51">
        <v>1466</v>
      </c>
      <c r="J1466">
        <v>0.125</v>
      </c>
      <c r="K1466" s="141">
        <f t="shared" si="68"/>
        <v>183.25</v>
      </c>
      <c r="M1466" s="51">
        <v>1466</v>
      </c>
      <c r="N1466">
        <v>899</v>
      </c>
    </row>
    <row r="1467" spans="1:14">
      <c r="A1467" s="51">
        <v>1467</v>
      </c>
      <c r="B1467" s="51">
        <v>4.4999999999999998E-2</v>
      </c>
      <c r="C1467" s="141">
        <f t="shared" si="66"/>
        <v>66.015000000000001</v>
      </c>
      <c r="E1467" s="51">
        <v>1467</v>
      </c>
      <c r="F1467">
        <v>7.0000000000000007E-2</v>
      </c>
      <c r="G1467" s="141">
        <f t="shared" si="67"/>
        <v>102.69000000000001</v>
      </c>
      <c r="I1467" s="51">
        <v>1467</v>
      </c>
      <c r="J1467">
        <v>0.125</v>
      </c>
      <c r="K1467" s="141">
        <f t="shared" si="68"/>
        <v>183.375</v>
      </c>
      <c r="M1467" s="51">
        <v>1467</v>
      </c>
      <c r="N1467">
        <v>899</v>
      </c>
    </row>
    <row r="1468" spans="1:14">
      <c r="A1468" s="51">
        <v>1468</v>
      </c>
      <c r="B1468" s="51">
        <v>4.4999999999999998E-2</v>
      </c>
      <c r="C1468" s="141">
        <f t="shared" si="66"/>
        <v>66.06</v>
      </c>
      <c r="E1468" s="51">
        <v>1468</v>
      </c>
      <c r="F1468">
        <v>7.0000000000000007E-2</v>
      </c>
      <c r="G1468" s="141">
        <f t="shared" si="67"/>
        <v>102.76</v>
      </c>
      <c r="I1468" s="51">
        <v>1468</v>
      </c>
      <c r="J1468">
        <v>0.125</v>
      </c>
      <c r="K1468" s="141">
        <f t="shared" si="68"/>
        <v>183.5</v>
      </c>
      <c r="M1468" s="51">
        <v>1468</v>
      </c>
      <c r="N1468">
        <v>899</v>
      </c>
    </row>
    <row r="1469" spans="1:14">
      <c r="A1469" s="51">
        <v>1469</v>
      </c>
      <c r="B1469" s="51">
        <v>4.4999999999999998E-2</v>
      </c>
      <c r="C1469" s="141">
        <f t="shared" si="66"/>
        <v>66.105000000000004</v>
      </c>
      <c r="E1469" s="51">
        <v>1469</v>
      </c>
      <c r="F1469">
        <v>7.0000000000000007E-2</v>
      </c>
      <c r="G1469" s="141">
        <f t="shared" si="67"/>
        <v>102.83000000000001</v>
      </c>
      <c r="I1469" s="51">
        <v>1469</v>
      </c>
      <c r="J1469">
        <v>0.125</v>
      </c>
      <c r="K1469" s="141">
        <f t="shared" si="68"/>
        <v>183.625</v>
      </c>
      <c r="M1469" s="51">
        <v>1469</v>
      </c>
      <c r="N1469">
        <v>899</v>
      </c>
    </row>
    <row r="1470" spans="1:14">
      <c r="A1470" s="51">
        <v>1470</v>
      </c>
      <c r="B1470" s="51">
        <v>4.4999999999999998E-2</v>
      </c>
      <c r="C1470" s="141">
        <f t="shared" si="66"/>
        <v>66.149999999999991</v>
      </c>
      <c r="E1470" s="51">
        <v>1470</v>
      </c>
      <c r="F1470">
        <v>7.0000000000000007E-2</v>
      </c>
      <c r="G1470" s="141">
        <f t="shared" si="67"/>
        <v>102.9</v>
      </c>
      <c r="I1470" s="51">
        <v>1470</v>
      </c>
      <c r="J1470">
        <v>0.125</v>
      </c>
      <c r="K1470" s="141">
        <f t="shared" si="68"/>
        <v>183.75</v>
      </c>
      <c r="M1470" s="51">
        <v>1470</v>
      </c>
      <c r="N1470">
        <v>899</v>
      </c>
    </row>
    <row r="1471" spans="1:14">
      <c r="A1471" s="51">
        <v>1471</v>
      </c>
      <c r="B1471" s="51">
        <v>4.4999999999999998E-2</v>
      </c>
      <c r="C1471" s="141">
        <f t="shared" si="66"/>
        <v>66.194999999999993</v>
      </c>
      <c r="E1471" s="51">
        <v>1471</v>
      </c>
      <c r="F1471">
        <v>7.0000000000000007E-2</v>
      </c>
      <c r="G1471" s="141">
        <f t="shared" si="67"/>
        <v>102.97000000000001</v>
      </c>
      <c r="I1471" s="51">
        <v>1471</v>
      </c>
      <c r="J1471">
        <v>0.125</v>
      </c>
      <c r="K1471" s="141">
        <f t="shared" si="68"/>
        <v>183.875</v>
      </c>
      <c r="M1471" s="51">
        <v>1471</v>
      </c>
      <c r="N1471">
        <v>899</v>
      </c>
    </row>
    <row r="1472" spans="1:14">
      <c r="A1472" s="51">
        <v>1472</v>
      </c>
      <c r="B1472" s="51">
        <v>4.4999999999999998E-2</v>
      </c>
      <c r="C1472" s="141">
        <f t="shared" si="66"/>
        <v>66.239999999999995</v>
      </c>
      <c r="E1472" s="51">
        <v>1472</v>
      </c>
      <c r="F1472">
        <v>7.0000000000000007E-2</v>
      </c>
      <c r="G1472" s="141">
        <f t="shared" si="67"/>
        <v>103.04</v>
      </c>
      <c r="I1472" s="51">
        <v>1472</v>
      </c>
      <c r="J1472">
        <v>0.125</v>
      </c>
      <c r="K1472" s="141">
        <f t="shared" si="68"/>
        <v>184</v>
      </c>
      <c r="M1472" s="51">
        <v>1472</v>
      </c>
      <c r="N1472">
        <v>899</v>
      </c>
    </row>
    <row r="1473" spans="1:14">
      <c r="A1473" s="51">
        <v>1473</v>
      </c>
      <c r="B1473" s="51">
        <v>4.4999999999999998E-2</v>
      </c>
      <c r="C1473" s="141">
        <f t="shared" si="66"/>
        <v>66.284999999999997</v>
      </c>
      <c r="E1473" s="51">
        <v>1473</v>
      </c>
      <c r="F1473">
        <v>7.0000000000000007E-2</v>
      </c>
      <c r="G1473" s="141">
        <f t="shared" si="67"/>
        <v>103.11000000000001</v>
      </c>
      <c r="I1473" s="51">
        <v>1473</v>
      </c>
      <c r="J1473">
        <v>0.125</v>
      </c>
      <c r="K1473" s="141">
        <f t="shared" si="68"/>
        <v>184.125</v>
      </c>
      <c r="M1473" s="51">
        <v>1473</v>
      </c>
      <c r="N1473">
        <v>899</v>
      </c>
    </row>
    <row r="1474" spans="1:14">
      <c r="A1474" s="51">
        <v>1474</v>
      </c>
      <c r="B1474" s="51">
        <v>4.4999999999999998E-2</v>
      </c>
      <c r="C1474" s="141">
        <f t="shared" ref="C1474:C1537" si="69">MAX(A1474*B1474, 8.99)</f>
        <v>66.33</v>
      </c>
      <c r="E1474" s="51">
        <v>1474</v>
      </c>
      <c r="F1474">
        <v>7.0000000000000007E-2</v>
      </c>
      <c r="G1474" s="141">
        <f t="shared" ref="G1474:G1537" si="70">MAX(E1474*F1474, 9.99)</f>
        <v>103.18</v>
      </c>
      <c r="I1474" s="51">
        <v>1474</v>
      </c>
      <c r="J1474">
        <v>0.125</v>
      </c>
      <c r="K1474" s="141">
        <f t="shared" ref="K1474:K1537" si="71">MAX(I1474*J1474, 19.99)</f>
        <v>184.25</v>
      </c>
      <c r="M1474" s="51">
        <v>1474</v>
      </c>
      <c r="N1474">
        <v>899</v>
      </c>
    </row>
    <row r="1475" spans="1:14">
      <c r="A1475" s="51">
        <v>1475</v>
      </c>
      <c r="B1475" s="51">
        <v>4.4999999999999998E-2</v>
      </c>
      <c r="C1475" s="141">
        <f t="shared" si="69"/>
        <v>66.375</v>
      </c>
      <c r="E1475" s="51">
        <v>1475</v>
      </c>
      <c r="F1475">
        <v>7.0000000000000007E-2</v>
      </c>
      <c r="G1475" s="141">
        <f t="shared" si="70"/>
        <v>103.25000000000001</v>
      </c>
      <c r="I1475" s="51">
        <v>1475</v>
      </c>
      <c r="J1475">
        <v>0.125</v>
      </c>
      <c r="K1475" s="141">
        <f t="shared" si="71"/>
        <v>184.375</v>
      </c>
      <c r="M1475" s="51">
        <v>1475</v>
      </c>
      <c r="N1475">
        <v>899</v>
      </c>
    </row>
    <row r="1476" spans="1:14">
      <c r="A1476" s="51">
        <v>1476</v>
      </c>
      <c r="B1476" s="51">
        <v>4.4999999999999998E-2</v>
      </c>
      <c r="C1476" s="141">
        <f t="shared" si="69"/>
        <v>66.42</v>
      </c>
      <c r="E1476" s="51">
        <v>1476</v>
      </c>
      <c r="F1476">
        <v>7.0000000000000007E-2</v>
      </c>
      <c r="G1476" s="141">
        <f t="shared" si="70"/>
        <v>103.32000000000001</v>
      </c>
      <c r="I1476" s="51">
        <v>1476</v>
      </c>
      <c r="J1476">
        <v>0.125</v>
      </c>
      <c r="K1476" s="141">
        <f t="shared" si="71"/>
        <v>184.5</v>
      </c>
      <c r="M1476" s="51">
        <v>1476</v>
      </c>
      <c r="N1476">
        <v>899</v>
      </c>
    </row>
    <row r="1477" spans="1:14">
      <c r="A1477" s="51">
        <v>1477</v>
      </c>
      <c r="B1477" s="51">
        <v>4.4999999999999998E-2</v>
      </c>
      <c r="C1477" s="141">
        <f t="shared" si="69"/>
        <v>66.465000000000003</v>
      </c>
      <c r="E1477" s="51">
        <v>1477</v>
      </c>
      <c r="F1477">
        <v>7.0000000000000007E-2</v>
      </c>
      <c r="G1477" s="141">
        <f t="shared" si="70"/>
        <v>103.39000000000001</v>
      </c>
      <c r="I1477" s="51">
        <v>1477</v>
      </c>
      <c r="J1477">
        <v>0.125</v>
      </c>
      <c r="K1477" s="141">
        <f t="shared" si="71"/>
        <v>184.625</v>
      </c>
      <c r="M1477" s="51">
        <v>1477</v>
      </c>
      <c r="N1477">
        <v>899</v>
      </c>
    </row>
    <row r="1478" spans="1:14">
      <c r="A1478" s="51">
        <v>1478</v>
      </c>
      <c r="B1478" s="51">
        <v>4.4999999999999998E-2</v>
      </c>
      <c r="C1478" s="141">
        <f t="shared" si="69"/>
        <v>66.509999999999991</v>
      </c>
      <c r="E1478" s="51">
        <v>1478</v>
      </c>
      <c r="F1478">
        <v>7.0000000000000007E-2</v>
      </c>
      <c r="G1478" s="141">
        <f t="shared" si="70"/>
        <v>103.46000000000001</v>
      </c>
      <c r="I1478" s="51">
        <v>1478</v>
      </c>
      <c r="J1478">
        <v>0.125</v>
      </c>
      <c r="K1478" s="141">
        <f t="shared" si="71"/>
        <v>184.75</v>
      </c>
      <c r="M1478" s="51">
        <v>1478</v>
      </c>
      <c r="N1478">
        <v>899</v>
      </c>
    </row>
    <row r="1479" spans="1:14">
      <c r="A1479" s="51">
        <v>1479</v>
      </c>
      <c r="B1479" s="51">
        <v>4.4999999999999998E-2</v>
      </c>
      <c r="C1479" s="141">
        <f t="shared" si="69"/>
        <v>66.554999999999993</v>
      </c>
      <c r="E1479" s="51">
        <v>1479</v>
      </c>
      <c r="F1479">
        <v>7.0000000000000007E-2</v>
      </c>
      <c r="G1479" s="141">
        <f t="shared" si="70"/>
        <v>103.53000000000002</v>
      </c>
      <c r="I1479" s="51">
        <v>1479</v>
      </c>
      <c r="J1479">
        <v>0.125</v>
      </c>
      <c r="K1479" s="141">
        <f t="shared" si="71"/>
        <v>184.875</v>
      </c>
      <c r="M1479" s="51">
        <v>1479</v>
      </c>
      <c r="N1479">
        <v>899</v>
      </c>
    </row>
    <row r="1480" spans="1:14">
      <c r="A1480" s="51">
        <v>1480</v>
      </c>
      <c r="B1480" s="51">
        <v>4.4999999999999998E-2</v>
      </c>
      <c r="C1480" s="141">
        <f t="shared" si="69"/>
        <v>66.599999999999994</v>
      </c>
      <c r="E1480" s="51">
        <v>1480</v>
      </c>
      <c r="F1480">
        <v>7.0000000000000007E-2</v>
      </c>
      <c r="G1480" s="141">
        <f t="shared" si="70"/>
        <v>103.60000000000001</v>
      </c>
      <c r="I1480" s="51">
        <v>1480</v>
      </c>
      <c r="J1480">
        <v>0.125</v>
      </c>
      <c r="K1480" s="141">
        <f t="shared" si="71"/>
        <v>185</v>
      </c>
      <c r="M1480" s="51">
        <v>1480</v>
      </c>
      <c r="N1480">
        <v>899</v>
      </c>
    </row>
    <row r="1481" spans="1:14">
      <c r="A1481" s="51">
        <v>1481</v>
      </c>
      <c r="B1481" s="51">
        <v>4.4999999999999998E-2</v>
      </c>
      <c r="C1481" s="141">
        <f t="shared" si="69"/>
        <v>66.644999999999996</v>
      </c>
      <c r="E1481" s="51">
        <v>1481</v>
      </c>
      <c r="F1481">
        <v>7.0000000000000007E-2</v>
      </c>
      <c r="G1481" s="141">
        <f t="shared" si="70"/>
        <v>103.67000000000002</v>
      </c>
      <c r="I1481" s="51">
        <v>1481</v>
      </c>
      <c r="J1481">
        <v>0.125</v>
      </c>
      <c r="K1481" s="141">
        <f t="shared" si="71"/>
        <v>185.125</v>
      </c>
      <c r="M1481" s="51">
        <v>1481</v>
      </c>
      <c r="N1481">
        <v>899</v>
      </c>
    </row>
    <row r="1482" spans="1:14">
      <c r="A1482" s="51">
        <v>1482</v>
      </c>
      <c r="B1482" s="51">
        <v>4.4999999999999998E-2</v>
      </c>
      <c r="C1482" s="141">
        <f t="shared" si="69"/>
        <v>66.69</v>
      </c>
      <c r="E1482" s="51">
        <v>1482</v>
      </c>
      <c r="F1482">
        <v>7.0000000000000007E-2</v>
      </c>
      <c r="G1482" s="141">
        <f t="shared" si="70"/>
        <v>103.74000000000001</v>
      </c>
      <c r="I1482" s="51">
        <v>1482</v>
      </c>
      <c r="J1482">
        <v>0.125</v>
      </c>
      <c r="K1482" s="141">
        <f t="shared" si="71"/>
        <v>185.25</v>
      </c>
      <c r="M1482" s="51">
        <v>1482</v>
      </c>
      <c r="N1482">
        <v>899</v>
      </c>
    </row>
    <row r="1483" spans="1:14">
      <c r="A1483" s="51">
        <v>1483</v>
      </c>
      <c r="B1483" s="51">
        <v>4.4999999999999998E-2</v>
      </c>
      <c r="C1483" s="141">
        <f t="shared" si="69"/>
        <v>66.734999999999999</v>
      </c>
      <c r="E1483" s="51">
        <v>1483</v>
      </c>
      <c r="F1483">
        <v>7.0000000000000007E-2</v>
      </c>
      <c r="G1483" s="141">
        <f t="shared" si="70"/>
        <v>103.81000000000002</v>
      </c>
      <c r="I1483" s="51">
        <v>1483</v>
      </c>
      <c r="J1483">
        <v>0.125</v>
      </c>
      <c r="K1483" s="141">
        <f t="shared" si="71"/>
        <v>185.375</v>
      </c>
      <c r="M1483" s="51">
        <v>1483</v>
      </c>
      <c r="N1483">
        <v>899</v>
      </c>
    </row>
    <row r="1484" spans="1:14">
      <c r="A1484" s="51">
        <v>1484</v>
      </c>
      <c r="B1484" s="51">
        <v>4.4999999999999998E-2</v>
      </c>
      <c r="C1484" s="141">
        <f t="shared" si="69"/>
        <v>66.78</v>
      </c>
      <c r="E1484" s="51">
        <v>1484</v>
      </c>
      <c r="F1484">
        <v>7.0000000000000007E-2</v>
      </c>
      <c r="G1484" s="141">
        <f t="shared" si="70"/>
        <v>103.88000000000001</v>
      </c>
      <c r="I1484" s="51">
        <v>1484</v>
      </c>
      <c r="J1484">
        <v>0.125</v>
      </c>
      <c r="K1484" s="141">
        <f t="shared" si="71"/>
        <v>185.5</v>
      </c>
      <c r="M1484" s="51">
        <v>1484</v>
      </c>
      <c r="N1484">
        <v>899</v>
      </c>
    </row>
    <row r="1485" spans="1:14">
      <c r="A1485" s="51">
        <v>1485</v>
      </c>
      <c r="B1485" s="51">
        <v>4.4999999999999998E-2</v>
      </c>
      <c r="C1485" s="141">
        <f t="shared" si="69"/>
        <v>66.825000000000003</v>
      </c>
      <c r="E1485" s="51">
        <v>1485</v>
      </c>
      <c r="F1485">
        <v>7.0000000000000007E-2</v>
      </c>
      <c r="G1485" s="141">
        <f t="shared" si="70"/>
        <v>103.95</v>
      </c>
      <c r="I1485" s="51">
        <v>1485</v>
      </c>
      <c r="J1485">
        <v>0.125</v>
      </c>
      <c r="K1485" s="141">
        <f t="shared" si="71"/>
        <v>185.625</v>
      </c>
      <c r="M1485" s="51">
        <v>1485</v>
      </c>
      <c r="N1485">
        <v>899</v>
      </c>
    </row>
    <row r="1486" spans="1:14">
      <c r="A1486" s="51">
        <v>1486</v>
      </c>
      <c r="B1486" s="51">
        <v>4.4999999999999998E-2</v>
      </c>
      <c r="C1486" s="141">
        <f t="shared" si="69"/>
        <v>66.87</v>
      </c>
      <c r="E1486" s="51">
        <v>1486</v>
      </c>
      <c r="F1486">
        <v>7.0000000000000007E-2</v>
      </c>
      <c r="G1486" s="141">
        <f t="shared" si="70"/>
        <v>104.02000000000001</v>
      </c>
      <c r="I1486" s="51">
        <v>1486</v>
      </c>
      <c r="J1486">
        <v>0.125</v>
      </c>
      <c r="K1486" s="141">
        <f t="shared" si="71"/>
        <v>185.75</v>
      </c>
      <c r="M1486" s="51">
        <v>1486</v>
      </c>
      <c r="N1486">
        <v>899</v>
      </c>
    </row>
    <row r="1487" spans="1:14">
      <c r="A1487" s="51">
        <v>1487</v>
      </c>
      <c r="B1487" s="51">
        <v>4.4999999999999998E-2</v>
      </c>
      <c r="C1487" s="141">
        <f t="shared" si="69"/>
        <v>66.914999999999992</v>
      </c>
      <c r="E1487" s="51">
        <v>1487</v>
      </c>
      <c r="F1487">
        <v>7.0000000000000007E-2</v>
      </c>
      <c r="G1487" s="141">
        <f t="shared" si="70"/>
        <v>104.09</v>
      </c>
      <c r="I1487" s="51">
        <v>1487</v>
      </c>
      <c r="J1487">
        <v>0.125</v>
      </c>
      <c r="K1487" s="141">
        <f t="shared" si="71"/>
        <v>185.875</v>
      </c>
      <c r="M1487" s="51">
        <v>1487</v>
      </c>
      <c r="N1487">
        <v>899</v>
      </c>
    </row>
    <row r="1488" spans="1:14">
      <c r="A1488" s="51">
        <v>1488</v>
      </c>
      <c r="B1488" s="51">
        <v>4.4999999999999998E-2</v>
      </c>
      <c r="C1488" s="141">
        <f t="shared" si="69"/>
        <v>66.959999999999994</v>
      </c>
      <c r="E1488" s="51">
        <v>1488</v>
      </c>
      <c r="F1488">
        <v>7.0000000000000007E-2</v>
      </c>
      <c r="G1488" s="141">
        <f t="shared" si="70"/>
        <v>104.16000000000001</v>
      </c>
      <c r="I1488" s="51">
        <v>1488</v>
      </c>
      <c r="J1488">
        <v>0.125</v>
      </c>
      <c r="K1488" s="141">
        <f t="shared" si="71"/>
        <v>186</v>
      </c>
      <c r="M1488" s="51">
        <v>1488</v>
      </c>
      <c r="N1488">
        <v>899</v>
      </c>
    </row>
    <row r="1489" spans="1:14">
      <c r="A1489" s="51">
        <v>1489</v>
      </c>
      <c r="B1489" s="51">
        <v>4.4999999999999998E-2</v>
      </c>
      <c r="C1489" s="141">
        <f t="shared" si="69"/>
        <v>67.004999999999995</v>
      </c>
      <c r="E1489" s="51">
        <v>1489</v>
      </c>
      <c r="F1489">
        <v>7.0000000000000007E-2</v>
      </c>
      <c r="G1489" s="141">
        <f t="shared" si="70"/>
        <v>104.23</v>
      </c>
      <c r="I1489" s="51">
        <v>1489</v>
      </c>
      <c r="J1489">
        <v>0.125</v>
      </c>
      <c r="K1489" s="141">
        <f t="shared" si="71"/>
        <v>186.125</v>
      </c>
      <c r="M1489" s="51">
        <v>1489</v>
      </c>
      <c r="N1489">
        <v>899</v>
      </c>
    </row>
    <row r="1490" spans="1:14">
      <c r="A1490" s="51">
        <v>1490</v>
      </c>
      <c r="B1490" s="51">
        <v>4.4999999999999998E-2</v>
      </c>
      <c r="C1490" s="141">
        <f t="shared" si="69"/>
        <v>67.05</v>
      </c>
      <c r="E1490" s="51">
        <v>1490</v>
      </c>
      <c r="F1490">
        <v>7.0000000000000007E-2</v>
      </c>
      <c r="G1490" s="141">
        <f t="shared" si="70"/>
        <v>104.30000000000001</v>
      </c>
      <c r="I1490" s="51">
        <v>1490</v>
      </c>
      <c r="J1490">
        <v>0.125</v>
      </c>
      <c r="K1490" s="141">
        <f t="shared" si="71"/>
        <v>186.25</v>
      </c>
      <c r="M1490" s="51">
        <v>1490</v>
      </c>
      <c r="N1490">
        <v>899</v>
      </c>
    </row>
    <row r="1491" spans="1:14">
      <c r="A1491" s="51">
        <v>1491</v>
      </c>
      <c r="B1491" s="51">
        <v>4.4999999999999998E-2</v>
      </c>
      <c r="C1491" s="141">
        <f t="shared" si="69"/>
        <v>67.094999999999999</v>
      </c>
      <c r="E1491" s="51">
        <v>1491</v>
      </c>
      <c r="F1491">
        <v>7.0000000000000007E-2</v>
      </c>
      <c r="G1491" s="141">
        <f t="shared" si="70"/>
        <v>104.37</v>
      </c>
      <c r="I1491" s="51">
        <v>1491</v>
      </c>
      <c r="J1491">
        <v>0.125</v>
      </c>
      <c r="K1491" s="141">
        <f t="shared" si="71"/>
        <v>186.375</v>
      </c>
      <c r="M1491" s="51">
        <v>1491</v>
      </c>
      <c r="N1491">
        <v>899</v>
      </c>
    </row>
    <row r="1492" spans="1:14">
      <c r="A1492" s="51">
        <v>1492</v>
      </c>
      <c r="B1492" s="51">
        <v>4.4999999999999998E-2</v>
      </c>
      <c r="C1492" s="141">
        <f t="shared" si="69"/>
        <v>67.14</v>
      </c>
      <c r="E1492" s="51">
        <v>1492</v>
      </c>
      <c r="F1492">
        <v>7.0000000000000007E-2</v>
      </c>
      <c r="G1492" s="141">
        <f t="shared" si="70"/>
        <v>104.44000000000001</v>
      </c>
      <c r="I1492" s="51">
        <v>1492</v>
      </c>
      <c r="J1492">
        <v>0.125</v>
      </c>
      <c r="K1492" s="141">
        <f t="shared" si="71"/>
        <v>186.5</v>
      </c>
      <c r="M1492" s="51">
        <v>1492</v>
      </c>
      <c r="N1492">
        <v>899</v>
      </c>
    </row>
    <row r="1493" spans="1:14">
      <c r="A1493" s="51">
        <v>1493</v>
      </c>
      <c r="B1493" s="51">
        <v>4.4999999999999998E-2</v>
      </c>
      <c r="C1493" s="141">
        <f t="shared" si="69"/>
        <v>67.185000000000002</v>
      </c>
      <c r="E1493" s="51">
        <v>1493</v>
      </c>
      <c r="F1493">
        <v>7.0000000000000007E-2</v>
      </c>
      <c r="G1493" s="141">
        <f t="shared" si="70"/>
        <v>104.51</v>
      </c>
      <c r="I1493" s="51">
        <v>1493</v>
      </c>
      <c r="J1493">
        <v>0.125</v>
      </c>
      <c r="K1493" s="141">
        <f t="shared" si="71"/>
        <v>186.625</v>
      </c>
      <c r="M1493" s="51">
        <v>1493</v>
      </c>
      <c r="N1493">
        <v>899</v>
      </c>
    </row>
    <row r="1494" spans="1:14">
      <c r="A1494" s="51">
        <v>1494</v>
      </c>
      <c r="B1494" s="51">
        <v>4.4999999999999998E-2</v>
      </c>
      <c r="C1494" s="141">
        <f t="shared" si="69"/>
        <v>67.23</v>
      </c>
      <c r="E1494" s="51">
        <v>1494</v>
      </c>
      <c r="F1494">
        <v>7.0000000000000007E-2</v>
      </c>
      <c r="G1494" s="141">
        <f t="shared" si="70"/>
        <v>104.58000000000001</v>
      </c>
      <c r="I1494" s="51">
        <v>1494</v>
      </c>
      <c r="J1494">
        <v>0.125</v>
      </c>
      <c r="K1494" s="141">
        <f t="shared" si="71"/>
        <v>186.75</v>
      </c>
      <c r="M1494" s="51">
        <v>1494</v>
      </c>
      <c r="N1494">
        <v>899</v>
      </c>
    </row>
    <row r="1495" spans="1:14">
      <c r="A1495" s="51">
        <v>1495</v>
      </c>
      <c r="B1495" s="51">
        <v>4.4999999999999998E-2</v>
      </c>
      <c r="C1495" s="141">
        <f t="shared" si="69"/>
        <v>67.274999999999991</v>
      </c>
      <c r="E1495" s="51">
        <v>1495</v>
      </c>
      <c r="F1495">
        <v>7.0000000000000007E-2</v>
      </c>
      <c r="G1495" s="141">
        <f t="shared" si="70"/>
        <v>104.65</v>
      </c>
      <c r="I1495" s="51">
        <v>1495</v>
      </c>
      <c r="J1495">
        <v>0.125</v>
      </c>
      <c r="K1495" s="141">
        <f t="shared" si="71"/>
        <v>186.875</v>
      </c>
      <c r="M1495" s="51">
        <v>1495</v>
      </c>
      <c r="N1495">
        <v>899</v>
      </c>
    </row>
    <row r="1496" spans="1:14">
      <c r="A1496" s="51">
        <v>1496</v>
      </c>
      <c r="B1496" s="51">
        <v>4.4999999999999998E-2</v>
      </c>
      <c r="C1496" s="141">
        <f t="shared" si="69"/>
        <v>67.319999999999993</v>
      </c>
      <c r="E1496" s="51">
        <v>1496</v>
      </c>
      <c r="F1496">
        <v>7.0000000000000007E-2</v>
      </c>
      <c r="G1496" s="141">
        <f t="shared" si="70"/>
        <v>104.72000000000001</v>
      </c>
      <c r="I1496" s="51">
        <v>1496</v>
      </c>
      <c r="J1496">
        <v>0.125</v>
      </c>
      <c r="K1496" s="141">
        <f t="shared" si="71"/>
        <v>187</v>
      </c>
      <c r="M1496" s="51">
        <v>1496</v>
      </c>
      <c r="N1496">
        <v>899</v>
      </c>
    </row>
    <row r="1497" spans="1:14">
      <c r="A1497" s="51">
        <v>1497</v>
      </c>
      <c r="B1497" s="51">
        <v>4.4999999999999998E-2</v>
      </c>
      <c r="C1497" s="141">
        <f t="shared" si="69"/>
        <v>67.364999999999995</v>
      </c>
      <c r="E1497" s="51">
        <v>1497</v>
      </c>
      <c r="F1497">
        <v>7.0000000000000007E-2</v>
      </c>
      <c r="G1497" s="141">
        <f t="shared" si="70"/>
        <v>104.79</v>
      </c>
      <c r="I1497" s="51">
        <v>1497</v>
      </c>
      <c r="J1497">
        <v>0.125</v>
      </c>
      <c r="K1497" s="141">
        <f t="shared" si="71"/>
        <v>187.125</v>
      </c>
      <c r="M1497" s="51">
        <v>1497</v>
      </c>
      <c r="N1497">
        <v>899</v>
      </c>
    </row>
    <row r="1498" spans="1:14">
      <c r="A1498" s="51">
        <v>1498</v>
      </c>
      <c r="B1498" s="51">
        <v>4.4999999999999998E-2</v>
      </c>
      <c r="C1498" s="141">
        <f t="shared" si="69"/>
        <v>67.41</v>
      </c>
      <c r="E1498" s="51">
        <v>1498</v>
      </c>
      <c r="F1498">
        <v>7.0000000000000007E-2</v>
      </c>
      <c r="G1498" s="141">
        <f t="shared" si="70"/>
        <v>104.86000000000001</v>
      </c>
      <c r="I1498" s="51">
        <v>1498</v>
      </c>
      <c r="J1498">
        <v>0.125</v>
      </c>
      <c r="K1498" s="141">
        <f t="shared" si="71"/>
        <v>187.25</v>
      </c>
      <c r="M1498" s="51">
        <v>1498</v>
      </c>
      <c r="N1498">
        <v>899</v>
      </c>
    </row>
    <row r="1499" spans="1:14">
      <c r="A1499" s="51">
        <v>1499</v>
      </c>
      <c r="B1499" s="51">
        <v>4.4999999999999998E-2</v>
      </c>
      <c r="C1499" s="141">
        <f t="shared" si="69"/>
        <v>67.454999999999998</v>
      </c>
      <c r="E1499" s="51">
        <v>1499</v>
      </c>
      <c r="F1499">
        <v>7.0000000000000007E-2</v>
      </c>
      <c r="G1499" s="141">
        <f t="shared" si="70"/>
        <v>104.93</v>
      </c>
      <c r="I1499" s="51">
        <v>1499</v>
      </c>
      <c r="J1499">
        <v>0.125</v>
      </c>
      <c r="K1499" s="141">
        <f t="shared" si="71"/>
        <v>187.375</v>
      </c>
      <c r="M1499" s="51">
        <v>1499</v>
      </c>
      <c r="N1499">
        <v>899</v>
      </c>
    </row>
    <row r="1500" spans="1:14">
      <c r="A1500" s="51">
        <v>1500</v>
      </c>
      <c r="B1500" s="51">
        <v>4.4999999999999998E-2</v>
      </c>
      <c r="C1500" s="141">
        <f t="shared" si="69"/>
        <v>67.5</v>
      </c>
      <c r="E1500" s="51">
        <v>1500</v>
      </c>
      <c r="F1500">
        <v>7.0000000000000007E-2</v>
      </c>
      <c r="G1500" s="141">
        <f t="shared" si="70"/>
        <v>105.00000000000001</v>
      </c>
      <c r="I1500" s="51">
        <v>1500</v>
      </c>
      <c r="J1500">
        <v>0.125</v>
      </c>
      <c r="K1500" s="141">
        <f t="shared" si="71"/>
        <v>187.5</v>
      </c>
      <c r="M1500" s="51">
        <v>1500</v>
      </c>
      <c r="N1500">
        <v>899</v>
      </c>
    </row>
    <row r="1501" spans="1:14">
      <c r="A1501" s="51">
        <v>1501</v>
      </c>
      <c r="B1501" s="51">
        <v>4.4999999999999998E-2</v>
      </c>
      <c r="C1501" s="141">
        <f t="shared" si="69"/>
        <v>67.545000000000002</v>
      </c>
      <c r="E1501" s="51">
        <v>1501</v>
      </c>
      <c r="F1501">
        <v>7.0000000000000007E-2</v>
      </c>
      <c r="G1501" s="141">
        <f t="shared" si="70"/>
        <v>105.07000000000001</v>
      </c>
      <c r="I1501" s="51">
        <v>1501</v>
      </c>
      <c r="J1501">
        <v>0.125</v>
      </c>
      <c r="K1501" s="141">
        <f t="shared" si="71"/>
        <v>187.625</v>
      </c>
      <c r="M1501" s="51">
        <v>1501</v>
      </c>
      <c r="N1501">
        <v>899</v>
      </c>
    </row>
    <row r="1502" spans="1:14">
      <c r="A1502" s="51">
        <v>1502</v>
      </c>
      <c r="B1502" s="51">
        <v>4.4999999999999998E-2</v>
      </c>
      <c r="C1502" s="141">
        <f t="shared" si="69"/>
        <v>67.59</v>
      </c>
      <c r="E1502" s="51">
        <v>1502</v>
      </c>
      <c r="F1502">
        <v>7.0000000000000007E-2</v>
      </c>
      <c r="G1502" s="141">
        <f t="shared" si="70"/>
        <v>105.14000000000001</v>
      </c>
      <c r="I1502" s="51">
        <v>1502</v>
      </c>
      <c r="J1502">
        <v>0.125</v>
      </c>
      <c r="K1502" s="141">
        <f t="shared" si="71"/>
        <v>187.75</v>
      </c>
      <c r="M1502" s="51">
        <v>1502</v>
      </c>
      <c r="N1502">
        <v>899</v>
      </c>
    </row>
    <row r="1503" spans="1:14">
      <c r="A1503" s="51">
        <v>1503</v>
      </c>
      <c r="B1503" s="51">
        <v>4.4999999999999998E-2</v>
      </c>
      <c r="C1503" s="141">
        <f t="shared" si="69"/>
        <v>67.634999999999991</v>
      </c>
      <c r="E1503" s="51">
        <v>1503</v>
      </c>
      <c r="F1503">
        <v>7.0000000000000007E-2</v>
      </c>
      <c r="G1503" s="141">
        <f t="shared" si="70"/>
        <v>105.21000000000001</v>
      </c>
      <c r="I1503" s="51">
        <v>1503</v>
      </c>
      <c r="J1503">
        <v>0.125</v>
      </c>
      <c r="K1503" s="141">
        <f t="shared" si="71"/>
        <v>187.875</v>
      </c>
      <c r="M1503" s="51">
        <v>1503</v>
      </c>
      <c r="N1503">
        <v>899</v>
      </c>
    </row>
    <row r="1504" spans="1:14">
      <c r="A1504" s="51">
        <v>1504</v>
      </c>
      <c r="B1504" s="51">
        <v>4.4999999999999998E-2</v>
      </c>
      <c r="C1504" s="141">
        <f t="shared" si="69"/>
        <v>67.679999999999993</v>
      </c>
      <c r="E1504" s="51">
        <v>1504</v>
      </c>
      <c r="F1504">
        <v>7.0000000000000007E-2</v>
      </c>
      <c r="G1504" s="141">
        <f t="shared" si="70"/>
        <v>105.28000000000002</v>
      </c>
      <c r="I1504" s="51">
        <v>1504</v>
      </c>
      <c r="J1504">
        <v>0.125</v>
      </c>
      <c r="K1504" s="141">
        <f t="shared" si="71"/>
        <v>188</v>
      </c>
      <c r="M1504" s="51">
        <v>1504</v>
      </c>
      <c r="N1504">
        <v>899</v>
      </c>
    </row>
    <row r="1505" spans="1:14">
      <c r="A1505" s="51">
        <v>1505</v>
      </c>
      <c r="B1505" s="51">
        <v>4.4999999999999998E-2</v>
      </c>
      <c r="C1505" s="141">
        <f t="shared" si="69"/>
        <v>67.724999999999994</v>
      </c>
      <c r="E1505" s="51">
        <v>1505</v>
      </c>
      <c r="F1505">
        <v>7.0000000000000007E-2</v>
      </c>
      <c r="G1505" s="141">
        <f t="shared" si="70"/>
        <v>105.35000000000001</v>
      </c>
      <c r="I1505" s="51">
        <v>1505</v>
      </c>
      <c r="J1505">
        <v>0.125</v>
      </c>
      <c r="K1505" s="141">
        <f t="shared" si="71"/>
        <v>188.125</v>
      </c>
      <c r="M1505" s="51">
        <v>1505</v>
      </c>
      <c r="N1505">
        <v>899</v>
      </c>
    </row>
    <row r="1506" spans="1:14">
      <c r="A1506" s="51">
        <v>1506</v>
      </c>
      <c r="B1506" s="51">
        <v>4.4999999999999998E-2</v>
      </c>
      <c r="C1506" s="141">
        <f t="shared" si="69"/>
        <v>67.77</v>
      </c>
      <c r="E1506" s="51">
        <v>1506</v>
      </c>
      <c r="F1506">
        <v>7.0000000000000007E-2</v>
      </c>
      <c r="G1506" s="141">
        <f t="shared" si="70"/>
        <v>105.42000000000002</v>
      </c>
      <c r="I1506" s="51">
        <v>1506</v>
      </c>
      <c r="J1506">
        <v>0.125</v>
      </c>
      <c r="K1506" s="141">
        <f t="shared" si="71"/>
        <v>188.25</v>
      </c>
      <c r="M1506" s="51">
        <v>1506</v>
      </c>
      <c r="N1506">
        <v>899</v>
      </c>
    </row>
    <row r="1507" spans="1:14">
      <c r="A1507" s="51">
        <v>1507</v>
      </c>
      <c r="B1507" s="51">
        <v>4.4999999999999998E-2</v>
      </c>
      <c r="C1507" s="141">
        <f t="shared" si="69"/>
        <v>67.814999999999998</v>
      </c>
      <c r="E1507" s="51">
        <v>1507</v>
      </c>
      <c r="F1507">
        <v>7.0000000000000007E-2</v>
      </c>
      <c r="G1507" s="141">
        <f t="shared" si="70"/>
        <v>105.49000000000001</v>
      </c>
      <c r="I1507" s="51">
        <v>1507</v>
      </c>
      <c r="J1507">
        <v>0.125</v>
      </c>
      <c r="K1507" s="141">
        <f t="shared" si="71"/>
        <v>188.375</v>
      </c>
      <c r="M1507" s="51">
        <v>1507</v>
      </c>
      <c r="N1507">
        <v>899</v>
      </c>
    </row>
    <row r="1508" spans="1:14">
      <c r="A1508" s="51">
        <v>1508</v>
      </c>
      <c r="B1508" s="51">
        <v>4.4999999999999998E-2</v>
      </c>
      <c r="C1508" s="141">
        <f t="shared" si="69"/>
        <v>67.86</v>
      </c>
      <c r="E1508" s="51">
        <v>1508</v>
      </c>
      <c r="F1508">
        <v>7.0000000000000007E-2</v>
      </c>
      <c r="G1508" s="141">
        <f t="shared" si="70"/>
        <v>105.56000000000002</v>
      </c>
      <c r="I1508" s="51">
        <v>1508</v>
      </c>
      <c r="J1508">
        <v>0.125</v>
      </c>
      <c r="K1508" s="141">
        <f t="shared" si="71"/>
        <v>188.5</v>
      </c>
      <c r="M1508" s="51">
        <v>1508</v>
      </c>
      <c r="N1508">
        <v>899</v>
      </c>
    </row>
    <row r="1509" spans="1:14">
      <c r="A1509" s="51">
        <v>1509</v>
      </c>
      <c r="B1509" s="51">
        <v>4.4999999999999998E-2</v>
      </c>
      <c r="C1509" s="141">
        <f t="shared" si="69"/>
        <v>67.905000000000001</v>
      </c>
      <c r="E1509" s="51">
        <v>1509</v>
      </c>
      <c r="F1509">
        <v>7.0000000000000007E-2</v>
      </c>
      <c r="G1509" s="141">
        <f t="shared" si="70"/>
        <v>105.63000000000001</v>
      </c>
      <c r="I1509" s="51">
        <v>1509</v>
      </c>
      <c r="J1509">
        <v>0.125</v>
      </c>
      <c r="K1509" s="141">
        <f t="shared" si="71"/>
        <v>188.625</v>
      </c>
      <c r="M1509" s="51">
        <v>1509</v>
      </c>
      <c r="N1509">
        <v>899</v>
      </c>
    </row>
    <row r="1510" spans="1:14">
      <c r="A1510" s="51">
        <v>1510</v>
      </c>
      <c r="B1510" s="51">
        <v>4.4999999999999998E-2</v>
      </c>
      <c r="C1510" s="141">
        <f t="shared" si="69"/>
        <v>67.95</v>
      </c>
      <c r="E1510" s="51">
        <v>1510</v>
      </c>
      <c r="F1510">
        <v>7.0000000000000007E-2</v>
      </c>
      <c r="G1510" s="141">
        <f t="shared" si="70"/>
        <v>105.70000000000002</v>
      </c>
      <c r="I1510" s="51">
        <v>1510</v>
      </c>
      <c r="J1510">
        <v>0.125</v>
      </c>
      <c r="K1510" s="141">
        <f t="shared" si="71"/>
        <v>188.75</v>
      </c>
      <c r="M1510" s="51">
        <v>1510</v>
      </c>
      <c r="N1510">
        <v>899</v>
      </c>
    </row>
    <row r="1511" spans="1:14">
      <c r="A1511" s="51">
        <v>1511</v>
      </c>
      <c r="B1511" s="51">
        <v>4.4999999999999998E-2</v>
      </c>
      <c r="C1511" s="141">
        <f t="shared" si="69"/>
        <v>67.995000000000005</v>
      </c>
      <c r="E1511" s="51">
        <v>1511</v>
      </c>
      <c r="F1511">
        <v>7.0000000000000007E-2</v>
      </c>
      <c r="G1511" s="141">
        <f t="shared" si="70"/>
        <v>105.77000000000001</v>
      </c>
      <c r="I1511" s="51">
        <v>1511</v>
      </c>
      <c r="J1511">
        <v>0.125</v>
      </c>
      <c r="K1511" s="141">
        <f t="shared" si="71"/>
        <v>188.875</v>
      </c>
      <c r="M1511" s="51">
        <v>1511</v>
      </c>
      <c r="N1511">
        <v>899</v>
      </c>
    </row>
    <row r="1512" spans="1:14">
      <c r="A1512" s="51">
        <v>1512</v>
      </c>
      <c r="B1512" s="51">
        <v>4.4999999999999998E-2</v>
      </c>
      <c r="C1512" s="141">
        <f t="shared" si="69"/>
        <v>68.039999999999992</v>
      </c>
      <c r="E1512" s="51">
        <v>1512</v>
      </c>
      <c r="F1512">
        <v>7.0000000000000007E-2</v>
      </c>
      <c r="G1512" s="141">
        <f t="shared" si="70"/>
        <v>105.84</v>
      </c>
      <c r="I1512" s="51">
        <v>1512</v>
      </c>
      <c r="J1512">
        <v>0.125</v>
      </c>
      <c r="K1512" s="141">
        <f t="shared" si="71"/>
        <v>189</v>
      </c>
      <c r="M1512" s="51">
        <v>1512</v>
      </c>
      <c r="N1512">
        <v>899</v>
      </c>
    </row>
    <row r="1513" spans="1:14">
      <c r="A1513" s="51">
        <v>1513</v>
      </c>
      <c r="B1513" s="51">
        <v>4.4999999999999998E-2</v>
      </c>
      <c r="C1513" s="141">
        <f t="shared" si="69"/>
        <v>68.084999999999994</v>
      </c>
      <c r="E1513" s="51">
        <v>1513</v>
      </c>
      <c r="F1513">
        <v>7.0000000000000007E-2</v>
      </c>
      <c r="G1513" s="141">
        <f t="shared" si="70"/>
        <v>105.91000000000001</v>
      </c>
      <c r="I1513" s="51">
        <v>1513</v>
      </c>
      <c r="J1513">
        <v>0.125</v>
      </c>
      <c r="K1513" s="141">
        <f t="shared" si="71"/>
        <v>189.125</v>
      </c>
      <c r="M1513" s="51">
        <v>1513</v>
      </c>
      <c r="N1513">
        <v>899</v>
      </c>
    </row>
    <row r="1514" spans="1:14">
      <c r="A1514" s="51">
        <v>1514</v>
      </c>
      <c r="B1514" s="51">
        <v>4.4999999999999998E-2</v>
      </c>
      <c r="C1514" s="141">
        <f t="shared" si="69"/>
        <v>68.13</v>
      </c>
      <c r="E1514" s="51">
        <v>1514</v>
      </c>
      <c r="F1514">
        <v>7.0000000000000007E-2</v>
      </c>
      <c r="G1514" s="141">
        <f t="shared" si="70"/>
        <v>105.98</v>
      </c>
      <c r="I1514" s="51">
        <v>1514</v>
      </c>
      <c r="J1514">
        <v>0.125</v>
      </c>
      <c r="K1514" s="141">
        <f t="shared" si="71"/>
        <v>189.25</v>
      </c>
      <c r="M1514" s="51">
        <v>1514</v>
      </c>
      <c r="N1514">
        <v>899</v>
      </c>
    </row>
    <row r="1515" spans="1:14">
      <c r="A1515" s="51">
        <v>1515</v>
      </c>
      <c r="B1515" s="51">
        <v>4.4999999999999998E-2</v>
      </c>
      <c r="C1515" s="141">
        <f t="shared" si="69"/>
        <v>68.174999999999997</v>
      </c>
      <c r="E1515" s="51">
        <v>1515</v>
      </c>
      <c r="F1515">
        <v>7.0000000000000007E-2</v>
      </c>
      <c r="G1515" s="141">
        <f t="shared" si="70"/>
        <v>106.05000000000001</v>
      </c>
      <c r="I1515" s="51">
        <v>1515</v>
      </c>
      <c r="J1515">
        <v>0.125</v>
      </c>
      <c r="K1515" s="141">
        <f t="shared" si="71"/>
        <v>189.375</v>
      </c>
      <c r="M1515" s="51">
        <v>1515</v>
      </c>
      <c r="N1515">
        <v>899</v>
      </c>
    </row>
    <row r="1516" spans="1:14">
      <c r="A1516" s="51">
        <v>1516</v>
      </c>
      <c r="B1516" s="51">
        <v>4.4999999999999998E-2</v>
      </c>
      <c r="C1516" s="141">
        <f t="shared" si="69"/>
        <v>68.22</v>
      </c>
      <c r="E1516" s="51">
        <v>1516</v>
      </c>
      <c r="F1516">
        <v>7.0000000000000007E-2</v>
      </c>
      <c r="G1516" s="141">
        <f t="shared" si="70"/>
        <v>106.12</v>
      </c>
      <c r="I1516" s="51">
        <v>1516</v>
      </c>
      <c r="J1516">
        <v>0.125</v>
      </c>
      <c r="K1516" s="141">
        <f t="shared" si="71"/>
        <v>189.5</v>
      </c>
      <c r="M1516" s="51">
        <v>1516</v>
      </c>
      <c r="N1516">
        <v>899</v>
      </c>
    </row>
    <row r="1517" spans="1:14">
      <c r="A1517" s="51">
        <v>1517</v>
      </c>
      <c r="B1517" s="51">
        <v>4.4999999999999998E-2</v>
      </c>
      <c r="C1517" s="141">
        <f t="shared" si="69"/>
        <v>68.265000000000001</v>
      </c>
      <c r="E1517" s="51">
        <v>1517</v>
      </c>
      <c r="F1517">
        <v>7.0000000000000007E-2</v>
      </c>
      <c r="G1517" s="141">
        <f t="shared" si="70"/>
        <v>106.19000000000001</v>
      </c>
      <c r="I1517" s="51">
        <v>1517</v>
      </c>
      <c r="J1517">
        <v>0.125</v>
      </c>
      <c r="K1517" s="141">
        <f t="shared" si="71"/>
        <v>189.625</v>
      </c>
      <c r="M1517" s="51">
        <v>1517</v>
      </c>
      <c r="N1517">
        <v>899</v>
      </c>
    </row>
    <row r="1518" spans="1:14">
      <c r="A1518" s="51">
        <v>1518</v>
      </c>
      <c r="B1518" s="51">
        <v>4.4999999999999998E-2</v>
      </c>
      <c r="C1518" s="141">
        <f t="shared" si="69"/>
        <v>68.31</v>
      </c>
      <c r="E1518" s="51">
        <v>1518</v>
      </c>
      <c r="F1518">
        <v>7.0000000000000007E-2</v>
      </c>
      <c r="G1518" s="141">
        <f t="shared" si="70"/>
        <v>106.26</v>
      </c>
      <c r="I1518" s="51">
        <v>1518</v>
      </c>
      <c r="J1518">
        <v>0.125</v>
      </c>
      <c r="K1518" s="141">
        <f t="shared" si="71"/>
        <v>189.75</v>
      </c>
      <c r="M1518" s="51">
        <v>1518</v>
      </c>
      <c r="N1518">
        <v>899</v>
      </c>
    </row>
    <row r="1519" spans="1:14">
      <c r="A1519" s="51">
        <v>1519</v>
      </c>
      <c r="B1519" s="51">
        <v>4.4999999999999998E-2</v>
      </c>
      <c r="C1519" s="141">
        <f t="shared" si="69"/>
        <v>68.355000000000004</v>
      </c>
      <c r="E1519" s="51">
        <v>1519</v>
      </c>
      <c r="F1519">
        <v>7.0000000000000007E-2</v>
      </c>
      <c r="G1519" s="141">
        <f t="shared" si="70"/>
        <v>106.33000000000001</v>
      </c>
      <c r="I1519" s="51">
        <v>1519</v>
      </c>
      <c r="J1519">
        <v>0.125</v>
      </c>
      <c r="K1519" s="141">
        <f t="shared" si="71"/>
        <v>189.875</v>
      </c>
      <c r="M1519" s="51">
        <v>1519</v>
      </c>
      <c r="N1519">
        <v>899</v>
      </c>
    </row>
    <row r="1520" spans="1:14">
      <c r="A1520" s="51">
        <v>1520</v>
      </c>
      <c r="B1520" s="51">
        <v>4.4999999999999998E-2</v>
      </c>
      <c r="C1520" s="141">
        <f t="shared" si="69"/>
        <v>68.399999999999991</v>
      </c>
      <c r="E1520" s="51">
        <v>1520</v>
      </c>
      <c r="F1520">
        <v>7.0000000000000007E-2</v>
      </c>
      <c r="G1520" s="141">
        <f t="shared" si="70"/>
        <v>106.4</v>
      </c>
      <c r="I1520" s="51">
        <v>1520</v>
      </c>
      <c r="J1520">
        <v>0.125</v>
      </c>
      <c r="K1520" s="141">
        <f t="shared" si="71"/>
        <v>190</v>
      </c>
      <c r="M1520" s="51">
        <v>1520</v>
      </c>
      <c r="N1520">
        <v>899</v>
      </c>
    </row>
    <row r="1521" spans="1:14">
      <c r="A1521" s="51">
        <v>1521</v>
      </c>
      <c r="B1521" s="51">
        <v>4.4999999999999998E-2</v>
      </c>
      <c r="C1521" s="141">
        <f t="shared" si="69"/>
        <v>68.444999999999993</v>
      </c>
      <c r="E1521" s="51">
        <v>1521</v>
      </c>
      <c r="F1521">
        <v>7.0000000000000007E-2</v>
      </c>
      <c r="G1521" s="141">
        <f t="shared" si="70"/>
        <v>106.47000000000001</v>
      </c>
      <c r="I1521" s="51">
        <v>1521</v>
      </c>
      <c r="J1521">
        <v>0.125</v>
      </c>
      <c r="K1521" s="141">
        <f t="shared" si="71"/>
        <v>190.125</v>
      </c>
      <c r="M1521" s="51">
        <v>1521</v>
      </c>
      <c r="N1521">
        <v>899</v>
      </c>
    </row>
    <row r="1522" spans="1:14">
      <c r="A1522" s="51">
        <v>1522</v>
      </c>
      <c r="B1522" s="51">
        <v>4.4999999999999998E-2</v>
      </c>
      <c r="C1522" s="141">
        <f t="shared" si="69"/>
        <v>68.489999999999995</v>
      </c>
      <c r="E1522" s="51">
        <v>1522</v>
      </c>
      <c r="F1522">
        <v>7.0000000000000007E-2</v>
      </c>
      <c r="G1522" s="141">
        <f t="shared" si="70"/>
        <v>106.54</v>
      </c>
      <c r="I1522" s="51">
        <v>1522</v>
      </c>
      <c r="J1522">
        <v>0.125</v>
      </c>
      <c r="K1522" s="141">
        <f t="shared" si="71"/>
        <v>190.25</v>
      </c>
      <c r="M1522" s="51">
        <v>1522</v>
      </c>
      <c r="N1522">
        <v>899</v>
      </c>
    </row>
    <row r="1523" spans="1:14">
      <c r="A1523" s="51">
        <v>1523</v>
      </c>
      <c r="B1523" s="51">
        <v>4.4999999999999998E-2</v>
      </c>
      <c r="C1523" s="141">
        <f t="shared" si="69"/>
        <v>68.534999999999997</v>
      </c>
      <c r="E1523" s="51">
        <v>1523</v>
      </c>
      <c r="F1523">
        <v>7.0000000000000007E-2</v>
      </c>
      <c r="G1523" s="141">
        <f t="shared" si="70"/>
        <v>106.61000000000001</v>
      </c>
      <c r="I1523" s="51">
        <v>1523</v>
      </c>
      <c r="J1523">
        <v>0.125</v>
      </c>
      <c r="K1523" s="141">
        <f t="shared" si="71"/>
        <v>190.375</v>
      </c>
      <c r="M1523" s="51">
        <v>1523</v>
      </c>
      <c r="N1523">
        <v>899</v>
      </c>
    </row>
    <row r="1524" spans="1:14">
      <c r="A1524" s="51">
        <v>1524</v>
      </c>
      <c r="B1524" s="51">
        <v>4.4999999999999998E-2</v>
      </c>
      <c r="C1524" s="141">
        <f t="shared" si="69"/>
        <v>68.58</v>
      </c>
      <c r="E1524" s="51">
        <v>1524</v>
      </c>
      <c r="F1524">
        <v>7.0000000000000007E-2</v>
      </c>
      <c r="G1524" s="141">
        <f t="shared" si="70"/>
        <v>106.68</v>
      </c>
      <c r="I1524" s="51">
        <v>1524</v>
      </c>
      <c r="J1524">
        <v>0.125</v>
      </c>
      <c r="K1524" s="141">
        <f t="shared" si="71"/>
        <v>190.5</v>
      </c>
      <c r="M1524" s="51">
        <v>1524</v>
      </c>
      <c r="N1524">
        <v>899</v>
      </c>
    </row>
    <row r="1525" spans="1:14">
      <c r="A1525" s="51">
        <v>1525</v>
      </c>
      <c r="B1525" s="51">
        <v>4.4999999999999998E-2</v>
      </c>
      <c r="C1525" s="141">
        <f t="shared" si="69"/>
        <v>68.625</v>
      </c>
      <c r="E1525" s="51">
        <v>1525</v>
      </c>
      <c r="F1525">
        <v>7.0000000000000007E-2</v>
      </c>
      <c r="G1525" s="141">
        <f t="shared" si="70"/>
        <v>106.75000000000001</v>
      </c>
      <c r="I1525" s="51">
        <v>1525</v>
      </c>
      <c r="J1525">
        <v>0.125</v>
      </c>
      <c r="K1525" s="141">
        <f t="shared" si="71"/>
        <v>190.625</v>
      </c>
      <c r="M1525" s="51">
        <v>1525</v>
      </c>
      <c r="N1525">
        <v>899</v>
      </c>
    </row>
    <row r="1526" spans="1:14">
      <c r="A1526" s="51">
        <v>1526</v>
      </c>
      <c r="B1526" s="51">
        <v>4.4999999999999998E-2</v>
      </c>
      <c r="C1526" s="141">
        <f t="shared" si="69"/>
        <v>68.67</v>
      </c>
      <c r="E1526" s="51">
        <v>1526</v>
      </c>
      <c r="F1526">
        <v>7.0000000000000007E-2</v>
      </c>
      <c r="G1526" s="141">
        <f t="shared" si="70"/>
        <v>106.82000000000001</v>
      </c>
      <c r="I1526" s="51">
        <v>1526</v>
      </c>
      <c r="J1526">
        <v>0.125</v>
      </c>
      <c r="K1526" s="141">
        <f t="shared" si="71"/>
        <v>190.75</v>
      </c>
      <c r="M1526" s="51">
        <v>1526</v>
      </c>
      <c r="N1526">
        <v>899</v>
      </c>
    </row>
    <row r="1527" spans="1:14">
      <c r="A1527" s="51">
        <v>1527</v>
      </c>
      <c r="B1527" s="51">
        <v>4.4999999999999998E-2</v>
      </c>
      <c r="C1527" s="141">
        <f t="shared" si="69"/>
        <v>68.715000000000003</v>
      </c>
      <c r="E1527" s="51">
        <v>1527</v>
      </c>
      <c r="F1527">
        <v>7.0000000000000007E-2</v>
      </c>
      <c r="G1527" s="141">
        <f t="shared" si="70"/>
        <v>106.89000000000001</v>
      </c>
      <c r="I1527" s="51">
        <v>1527</v>
      </c>
      <c r="J1527">
        <v>0.125</v>
      </c>
      <c r="K1527" s="141">
        <f t="shared" si="71"/>
        <v>190.875</v>
      </c>
      <c r="M1527" s="51">
        <v>1527</v>
      </c>
      <c r="N1527">
        <v>899</v>
      </c>
    </row>
    <row r="1528" spans="1:14">
      <c r="A1528" s="51">
        <v>1528</v>
      </c>
      <c r="B1528" s="51">
        <v>4.4999999999999998E-2</v>
      </c>
      <c r="C1528" s="141">
        <f t="shared" si="69"/>
        <v>68.759999999999991</v>
      </c>
      <c r="E1528" s="51">
        <v>1528</v>
      </c>
      <c r="F1528">
        <v>7.0000000000000007E-2</v>
      </c>
      <c r="G1528" s="141">
        <f t="shared" si="70"/>
        <v>106.96000000000001</v>
      </c>
      <c r="I1528" s="51">
        <v>1528</v>
      </c>
      <c r="J1528">
        <v>0.125</v>
      </c>
      <c r="K1528" s="141">
        <f t="shared" si="71"/>
        <v>191</v>
      </c>
      <c r="M1528" s="51">
        <v>1528</v>
      </c>
      <c r="N1528">
        <v>899</v>
      </c>
    </row>
    <row r="1529" spans="1:14">
      <c r="A1529" s="51">
        <v>1529</v>
      </c>
      <c r="B1529" s="51">
        <v>4.4999999999999998E-2</v>
      </c>
      <c r="C1529" s="141">
        <f t="shared" si="69"/>
        <v>68.804999999999993</v>
      </c>
      <c r="E1529" s="51">
        <v>1529</v>
      </c>
      <c r="F1529">
        <v>7.0000000000000007E-2</v>
      </c>
      <c r="G1529" s="141">
        <f t="shared" si="70"/>
        <v>107.03000000000002</v>
      </c>
      <c r="I1529" s="51">
        <v>1529</v>
      </c>
      <c r="J1529">
        <v>0.125</v>
      </c>
      <c r="K1529" s="141">
        <f t="shared" si="71"/>
        <v>191.125</v>
      </c>
      <c r="M1529" s="51">
        <v>1529</v>
      </c>
      <c r="N1529">
        <v>899</v>
      </c>
    </row>
    <row r="1530" spans="1:14">
      <c r="A1530" s="51">
        <v>1530</v>
      </c>
      <c r="B1530" s="51">
        <v>4.4999999999999998E-2</v>
      </c>
      <c r="C1530" s="141">
        <f t="shared" si="69"/>
        <v>68.849999999999994</v>
      </c>
      <c r="E1530" s="51">
        <v>1530</v>
      </c>
      <c r="F1530">
        <v>7.0000000000000007E-2</v>
      </c>
      <c r="G1530" s="141">
        <f t="shared" si="70"/>
        <v>107.10000000000001</v>
      </c>
      <c r="I1530" s="51">
        <v>1530</v>
      </c>
      <c r="J1530">
        <v>0.125</v>
      </c>
      <c r="K1530" s="141">
        <f t="shared" si="71"/>
        <v>191.25</v>
      </c>
      <c r="M1530" s="51">
        <v>1530</v>
      </c>
      <c r="N1530">
        <v>899</v>
      </c>
    </row>
    <row r="1531" spans="1:14">
      <c r="A1531" s="51">
        <v>1531</v>
      </c>
      <c r="B1531" s="51">
        <v>4.4999999999999998E-2</v>
      </c>
      <c r="C1531" s="141">
        <f t="shared" si="69"/>
        <v>68.894999999999996</v>
      </c>
      <c r="E1531" s="51">
        <v>1531</v>
      </c>
      <c r="F1531">
        <v>7.0000000000000007E-2</v>
      </c>
      <c r="G1531" s="141">
        <f t="shared" si="70"/>
        <v>107.17000000000002</v>
      </c>
      <c r="I1531" s="51">
        <v>1531</v>
      </c>
      <c r="J1531">
        <v>0.125</v>
      </c>
      <c r="K1531" s="141">
        <f t="shared" si="71"/>
        <v>191.375</v>
      </c>
      <c r="M1531" s="51">
        <v>1531</v>
      </c>
      <c r="N1531">
        <v>899</v>
      </c>
    </row>
    <row r="1532" spans="1:14">
      <c r="A1532" s="51">
        <v>1532</v>
      </c>
      <c r="B1532" s="51">
        <v>4.4999999999999998E-2</v>
      </c>
      <c r="C1532" s="141">
        <f t="shared" si="69"/>
        <v>68.94</v>
      </c>
      <c r="E1532" s="51">
        <v>1532</v>
      </c>
      <c r="F1532">
        <v>7.0000000000000007E-2</v>
      </c>
      <c r="G1532" s="141">
        <f t="shared" si="70"/>
        <v>107.24000000000001</v>
      </c>
      <c r="I1532" s="51">
        <v>1532</v>
      </c>
      <c r="J1532">
        <v>0.125</v>
      </c>
      <c r="K1532" s="141">
        <f t="shared" si="71"/>
        <v>191.5</v>
      </c>
      <c r="M1532" s="51">
        <v>1532</v>
      </c>
      <c r="N1532">
        <v>899</v>
      </c>
    </row>
    <row r="1533" spans="1:14">
      <c r="A1533" s="51">
        <v>1533</v>
      </c>
      <c r="B1533" s="51">
        <v>4.4999999999999998E-2</v>
      </c>
      <c r="C1533" s="141">
        <f t="shared" si="69"/>
        <v>68.984999999999999</v>
      </c>
      <c r="E1533" s="51">
        <v>1533</v>
      </c>
      <c r="F1533">
        <v>7.0000000000000007E-2</v>
      </c>
      <c r="G1533" s="141">
        <f t="shared" si="70"/>
        <v>107.31000000000002</v>
      </c>
      <c r="I1533" s="51">
        <v>1533</v>
      </c>
      <c r="J1533">
        <v>0.125</v>
      </c>
      <c r="K1533" s="141">
        <f t="shared" si="71"/>
        <v>191.625</v>
      </c>
      <c r="M1533" s="51">
        <v>1533</v>
      </c>
      <c r="N1533">
        <v>899</v>
      </c>
    </row>
    <row r="1534" spans="1:14">
      <c r="A1534" s="51">
        <v>1534</v>
      </c>
      <c r="B1534" s="51">
        <v>4.4999999999999998E-2</v>
      </c>
      <c r="C1534" s="141">
        <f t="shared" si="69"/>
        <v>69.03</v>
      </c>
      <c r="E1534" s="51">
        <v>1534</v>
      </c>
      <c r="F1534">
        <v>7.0000000000000007E-2</v>
      </c>
      <c r="G1534" s="141">
        <f t="shared" si="70"/>
        <v>107.38000000000001</v>
      </c>
      <c r="I1534" s="51">
        <v>1534</v>
      </c>
      <c r="J1534">
        <v>0.125</v>
      </c>
      <c r="K1534" s="141">
        <f t="shared" si="71"/>
        <v>191.75</v>
      </c>
      <c r="M1534" s="51">
        <v>1534</v>
      </c>
      <c r="N1534">
        <v>899</v>
      </c>
    </row>
    <row r="1535" spans="1:14">
      <c r="A1535" s="51">
        <v>1535</v>
      </c>
      <c r="B1535" s="51">
        <v>4.4999999999999998E-2</v>
      </c>
      <c r="C1535" s="141">
        <f t="shared" si="69"/>
        <v>69.075000000000003</v>
      </c>
      <c r="E1535" s="51">
        <v>1535</v>
      </c>
      <c r="F1535">
        <v>7.0000000000000007E-2</v>
      </c>
      <c r="G1535" s="141">
        <f t="shared" si="70"/>
        <v>107.45000000000002</v>
      </c>
      <c r="I1535" s="51">
        <v>1535</v>
      </c>
      <c r="J1535">
        <v>0.125</v>
      </c>
      <c r="K1535" s="141">
        <f t="shared" si="71"/>
        <v>191.875</v>
      </c>
      <c r="M1535" s="51">
        <v>1535</v>
      </c>
      <c r="N1535">
        <v>899</v>
      </c>
    </row>
    <row r="1536" spans="1:14">
      <c r="A1536" s="51">
        <v>1536</v>
      </c>
      <c r="B1536" s="51">
        <v>4.4999999999999998E-2</v>
      </c>
      <c r="C1536" s="141">
        <f t="shared" si="69"/>
        <v>69.12</v>
      </c>
      <c r="E1536" s="51">
        <v>1536</v>
      </c>
      <c r="F1536">
        <v>7.0000000000000007E-2</v>
      </c>
      <c r="G1536" s="141">
        <f t="shared" si="70"/>
        <v>107.52000000000001</v>
      </c>
      <c r="I1536" s="51">
        <v>1536</v>
      </c>
      <c r="J1536">
        <v>0.125</v>
      </c>
      <c r="K1536" s="141">
        <f t="shared" si="71"/>
        <v>192</v>
      </c>
      <c r="M1536" s="51">
        <v>1536</v>
      </c>
      <c r="N1536">
        <v>899</v>
      </c>
    </row>
    <row r="1537" spans="1:14">
      <c r="A1537" s="51">
        <v>1537</v>
      </c>
      <c r="B1537" s="51">
        <v>4.4999999999999998E-2</v>
      </c>
      <c r="C1537" s="141">
        <f t="shared" si="69"/>
        <v>69.164999999999992</v>
      </c>
      <c r="E1537" s="51">
        <v>1537</v>
      </c>
      <c r="F1537">
        <v>7.0000000000000007E-2</v>
      </c>
      <c r="G1537" s="141">
        <f t="shared" si="70"/>
        <v>107.59</v>
      </c>
      <c r="I1537" s="51">
        <v>1537</v>
      </c>
      <c r="J1537">
        <v>0.125</v>
      </c>
      <c r="K1537" s="141">
        <f t="shared" si="71"/>
        <v>192.125</v>
      </c>
      <c r="M1537" s="51">
        <v>1537</v>
      </c>
      <c r="N1537">
        <v>899</v>
      </c>
    </row>
    <row r="1538" spans="1:14">
      <c r="A1538" s="51">
        <v>1538</v>
      </c>
      <c r="B1538" s="51">
        <v>4.4999999999999998E-2</v>
      </c>
      <c r="C1538" s="141">
        <f t="shared" ref="C1538:C1601" si="72">MAX(A1538*B1538, 8.99)</f>
        <v>69.209999999999994</v>
      </c>
      <c r="E1538" s="51">
        <v>1538</v>
      </c>
      <c r="F1538">
        <v>7.0000000000000007E-2</v>
      </c>
      <c r="G1538" s="141">
        <f t="shared" ref="G1538:G1601" si="73">MAX(E1538*F1538, 9.99)</f>
        <v>107.66000000000001</v>
      </c>
      <c r="I1538" s="51">
        <v>1538</v>
      </c>
      <c r="J1538">
        <v>0.125</v>
      </c>
      <c r="K1538" s="141">
        <f t="shared" ref="K1538:K1601" si="74">MAX(I1538*J1538, 19.99)</f>
        <v>192.25</v>
      </c>
      <c r="M1538" s="51">
        <v>1538</v>
      </c>
      <c r="N1538">
        <v>899</v>
      </c>
    </row>
    <row r="1539" spans="1:14">
      <c r="A1539" s="51">
        <v>1539</v>
      </c>
      <c r="B1539" s="51">
        <v>4.4999999999999998E-2</v>
      </c>
      <c r="C1539" s="141">
        <f t="shared" si="72"/>
        <v>69.254999999999995</v>
      </c>
      <c r="E1539" s="51">
        <v>1539</v>
      </c>
      <c r="F1539">
        <v>7.0000000000000007E-2</v>
      </c>
      <c r="G1539" s="141">
        <f t="shared" si="73"/>
        <v>107.73</v>
      </c>
      <c r="I1539" s="51">
        <v>1539</v>
      </c>
      <c r="J1539">
        <v>0.125</v>
      </c>
      <c r="K1539" s="141">
        <f t="shared" si="74"/>
        <v>192.375</v>
      </c>
      <c r="M1539" s="51">
        <v>1539</v>
      </c>
      <c r="N1539">
        <v>899</v>
      </c>
    </row>
    <row r="1540" spans="1:14">
      <c r="A1540" s="51">
        <v>1540</v>
      </c>
      <c r="B1540" s="51">
        <v>4.4999999999999998E-2</v>
      </c>
      <c r="C1540" s="141">
        <f t="shared" si="72"/>
        <v>69.3</v>
      </c>
      <c r="E1540" s="51">
        <v>1540</v>
      </c>
      <c r="F1540">
        <v>7.0000000000000007E-2</v>
      </c>
      <c r="G1540" s="141">
        <f t="shared" si="73"/>
        <v>107.80000000000001</v>
      </c>
      <c r="I1540" s="51">
        <v>1540</v>
      </c>
      <c r="J1540">
        <v>0.125</v>
      </c>
      <c r="K1540" s="141">
        <f t="shared" si="74"/>
        <v>192.5</v>
      </c>
      <c r="M1540" s="51">
        <v>1540</v>
      </c>
      <c r="N1540">
        <v>899</v>
      </c>
    </row>
    <row r="1541" spans="1:14">
      <c r="A1541" s="51">
        <v>1541</v>
      </c>
      <c r="B1541" s="51">
        <v>4.4999999999999998E-2</v>
      </c>
      <c r="C1541" s="141">
        <f t="shared" si="72"/>
        <v>69.344999999999999</v>
      </c>
      <c r="E1541" s="51">
        <v>1541</v>
      </c>
      <c r="F1541">
        <v>7.0000000000000007E-2</v>
      </c>
      <c r="G1541" s="141">
        <f t="shared" si="73"/>
        <v>107.87</v>
      </c>
      <c r="I1541" s="51">
        <v>1541</v>
      </c>
      <c r="J1541">
        <v>0.125</v>
      </c>
      <c r="K1541" s="141">
        <f t="shared" si="74"/>
        <v>192.625</v>
      </c>
      <c r="M1541" s="51">
        <v>1541</v>
      </c>
      <c r="N1541">
        <v>899</v>
      </c>
    </row>
    <row r="1542" spans="1:14">
      <c r="A1542" s="51">
        <v>1542</v>
      </c>
      <c r="B1542" s="51">
        <v>4.4999999999999998E-2</v>
      </c>
      <c r="C1542" s="141">
        <f t="shared" si="72"/>
        <v>69.39</v>
      </c>
      <c r="E1542" s="51">
        <v>1542</v>
      </c>
      <c r="F1542">
        <v>7.0000000000000007E-2</v>
      </c>
      <c r="G1542" s="141">
        <f t="shared" si="73"/>
        <v>107.94000000000001</v>
      </c>
      <c r="I1542" s="51">
        <v>1542</v>
      </c>
      <c r="J1542">
        <v>0.125</v>
      </c>
      <c r="K1542" s="141">
        <f t="shared" si="74"/>
        <v>192.75</v>
      </c>
      <c r="M1542" s="51">
        <v>1542</v>
      </c>
      <c r="N1542">
        <v>899</v>
      </c>
    </row>
    <row r="1543" spans="1:14">
      <c r="A1543" s="51">
        <v>1543</v>
      </c>
      <c r="B1543" s="51">
        <v>4.4999999999999998E-2</v>
      </c>
      <c r="C1543" s="141">
        <f t="shared" si="72"/>
        <v>69.435000000000002</v>
      </c>
      <c r="E1543" s="51">
        <v>1543</v>
      </c>
      <c r="F1543">
        <v>7.0000000000000007E-2</v>
      </c>
      <c r="G1543" s="141">
        <f t="shared" si="73"/>
        <v>108.01</v>
      </c>
      <c r="I1543" s="51">
        <v>1543</v>
      </c>
      <c r="J1543">
        <v>0.125</v>
      </c>
      <c r="K1543" s="141">
        <f t="shared" si="74"/>
        <v>192.875</v>
      </c>
      <c r="M1543" s="51">
        <v>1543</v>
      </c>
      <c r="N1543">
        <v>899</v>
      </c>
    </row>
    <row r="1544" spans="1:14">
      <c r="A1544" s="51">
        <v>1544</v>
      </c>
      <c r="B1544" s="51">
        <v>4.4999999999999998E-2</v>
      </c>
      <c r="C1544" s="141">
        <f t="shared" si="72"/>
        <v>69.48</v>
      </c>
      <c r="E1544" s="51">
        <v>1544</v>
      </c>
      <c r="F1544">
        <v>7.0000000000000007E-2</v>
      </c>
      <c r="G1544" s="141">
        <f t="shared" si="73"/>
        <v>108.08000000000001</v>
      </c>
      <c r="I1544" s="51">
        <v>1544</v>
      </c>
      <c r="J1544">
        <v>0.125</v>
      </c>
      <c r="K1544" s="141">
        <f t="shared" si="74"/>
        <v>193</v>
      </c>
      <c r="M1544" s="51">
        <v>1544</v>
      </c>
      <c r="N1544">
        <v>899</v>
      </c>
    </row>
    <row r="1545" spans="1:14">
      <c r="A1545" s="51">
        <v>1545</v>
      </c>
      <c r="B1545" s="51">
        <v>4.4999999999999998E-2</v>
      </c>
      <c r="C1545" s="141">
        <f t="shared" si="72"/>
        <v>69.524999999999991</v>
      </c>
      <c r="E1545" s="51">
        <v>1545</v>
      </c>
      <c r="F1545">
        <v>7.0000000000000007E-2</v>
      </c>
      <c r="G1545" s="141">
        <f t="shared" si="73"/>
        <v>108.15</v>
      </c>
      <c r="I1545" s="51">
        <v>1545</v>
      </c>
      <c r="J1545">
        <v>0.125</v>
      </c>
      <c r="K1545" s="141">
        <f t="shared" si="74"/>
        <v>193.125</v>
      </c>
      <c r="M1545" s="51">
        <v>1545</v>
      </c>
      <c r="N1545">
        <v>899</v>
      </c>
    </row>
    <row r="1546" spans="1:14">
      <c r="A1546" s="51">
        <v>1546</v>
      </c>
      <c r="B1546" s="51">
        <v>4.4999999999999998E-2</v>
      </c>
      <c r="C1546" s="141">
        <f t="shared" si="72"/>
        <v>69.569999999999993</v>
      </c>
      <c r="E1546" s="51">
        <v>1546</v>
      </c>
      <c r="F1546">
        <v>7.0000000000000007E-2</v>
      </c>
      <c r="G1546" s="141">
        <f t="shared" si="73"/>
        <v>108.22000000000001</v>
      </c>
      <c r="I1546" s="51">
        <v>1546</v>
      </c>
      <c r="J1546">
        <v>0.125</v>
      </c>
      <c r="K1546" s="141">
        <f t="shared" si="74"/>
        <v>193.25</v>
      </c>
      <c r="M1546" s="51">
        <v>1546</v>
      </c>
      <c r="N1546">
        <v>899</v>
      </c>
    </row>
    <row r="1547" spans="1:14">
      <c r="A1547" s="51">
        <v>1547</v>
      </c>
      <c r="B1547" s="51">
        <v>4.4999999999999998E-2</v>
      </c>
      <c r="C1547" s="141">
        <f t="shared" si="72"/>
        <v>69.614999999999995</v>
      </c>
      <c r="E1547" s="51">
        <v>1547</v>
      </c>
      <c r="F1547">
        <v>7.0000000000000007E-2</v>
      </c>
      <c r="G1547" s="141">
        <f t="shared" si="73"/>
        <v>108.29</v>
      </c>
      <c r="I1547" s="51">
        <v>1547</v>
      </c>
      <c r="J1547">
        <v>0.125</v>
      </c>
      <c r="K1547" s="141">
        <f t="shared" si="74"/>
        <v>193.375</v>
      </c>
      <c r="M1547" s="51">
        <v>1547</v>
      </c>
      <c r="N1547">
        <v>899</v>
      </c>
    </row>
    <row r="1548" spans="1:14">
      <c r="A1548" s="51">
        <v>1548</v>
      </c>
      <c r="B1548" s="51">
        <v>4.4999999999999998E-2</v>
      </c>
      <c r="C1548" s="141">
        <f t="shared" si="72"/>
        <v>69.66</v>
      </c>
      <c r="E1548" s="51">
        <v>1548</v>
      </c>
      <c r="F1548">
        <v>7.0000000000000007E-2</v>
      </c>
      <c r="G1548" s="141">
        <f t="shared" si="73"/>
        <v>108.36000000000001</v>
      </c>
      <c r="I1548" s="51">
        <v>1548</v>
      </c>
      <c r="J1548">
        <v>0.125</v>
      </c>
      <c r="K1548" s="141">
        <f t="shared" si="74"/>
        <v>193.5</v>
      </c>
      <c r="M1548" s="51">
        <v>1548</v>
      </c>
      <c r="N1548">
        <v>899</v>
      </c>
    </row>
    <row r="1549" spans="1:14">
      <c r="A1549" s="51">
        <v>1549</v>
      </c>
      <c r="B1549" s="51">
        <v>4.4999999999999998E-2</v>
      </c>
      <c r="C1549" s="141">
        <f t="shared" si="72"/>
        <v>69.704999999999998</v>
      </c>
      <c r="E1549" s="51">
        <v>1549</v>
      </c>
      <c r="F1549">
        <v>7.0000000000000007E-2</v>
      </c>
      <c r="G1549" s="141">
        <f t="shared" si="73"/>
        <v>108.43</v>
      </c>
      <c r="I1549" s="51">
        <v>1549</v>
      </c>
      <c r="J1549">
        <v>0.125</v>
      </c>
      <c r="K1549" s="141">
        <f t="shared" si="74"/>
        <v>193.625</v>
      </c>
      <c r="M1549" s="51">
        <v>1549</v>
      </c>
      <c r="N1549">
        <v>899</v>
      </c>
    </row>
    <row r="1550" spans="1:14">
      <c r="A1550" s="51">
        <v>1550</v>
      </c>
      <c r="B1550" s="51">
        <v>4.4999999999999998E-2</v>
      </c>
      <c r="C1550" s="141">
        <f t="shared" si="72"/>
        <v>69.75</v>
      </c>
      <c r="E1550" s="51">
        <v>1550</v>
      </c>
      <c r="F1550">
        <v>7.0000000000000007E-2</v>
      </c>
      <c r="G1550" s="141">
        <f t="shared" si="73"/>
        <v>108.50000000000001</v>
      </c>
      <c r="I1550" s="51">
        <v>1550</v>
      </c>
      <c r="J1550">
        <v>0.125</v>
      </c>
      <c r="K1550" s="141">
        <f t="shared" si="74"/>
        <v>193.75</v>
      </c>
      <c r="M1550" s="51">
        <v>1550</v>
      </c>
      <c r="N1550">
        <v>899</v>
      </c>
    </row>
    <row r="1551" spans="1:14">
      <c r="A1551" s="51">
        <v>1551</v>
      </c>
      <c r="B1551" s="51">
        <v>4.4999999999999998E-2</v>
      </c>
      <c r="C1551" s="141">
        <f t="shared" si="72"/>
        <v>69.795000000000002</v>
      </c>
      <c r="E1551" s="51">
        <v>1551</v>
      </c>
      <c r="F1551">
        <v>7.0000000000000007E-2</v>
      </c>
      <c r="G1551" s="141">
        <f t="shared" si="73"/>
        <v>108.57000000000001</v>
      </c>
      <c r="I1551" s="51">
        <v>1551</v>
      </c>
      <c r="J1551">
        <v>0.125</v>
      </c>
      <c r="K1551" s="141">
        <f t="shared" si="74"/>
        <v>193.875</v>
      </c>
      <c r="M1551" s="51">
        <v>1551</v>
      </c>
      <c r="N1551">
        <v>899</v>
      </c>
    </row>
    <row r="1552" spans="1:14">
      <c r="A1552" s="51">
        <v>1552</v>
      </c>
      <c r="B1552" s="51">
        <v>4.4999999999999998E-2</v>
      </c>
      <c r="C1552" s="141">
        <f t="shared" si="72"/>
        <v>69.84</v>
      </c>
      <c r="E1552" s="51">
        <v>1552</v>
      </c>
      <c r="F1552">
        <v>7.0000000000000007E-2</v>
      </c>
      <c r="G1552" s="141">
        <f t="shared" si="73"/>
        <v>108.64000000000001</v>
      </c>
      <c r="I1552" s="51">
        <v>1552</v>
      </c>
      <c r="J1552">
        <v>0.125</v>
      </c>
      <c r="K1552" s="141">
        <f t="shared" si="74"/>
        <v>194</v>
      </c>
      <c r="M1552" s="51">
        <v>1552</v>
      </c>
      <c r="N1552">
        <v>899</v>
      </c>
    </row>
    <row r="1553" spans="1:14">
      <c r="A1553" s="51">
        <v>1553</v>
      </c>
      <c r="B1553" s="51">
        <v>4.4999999999999998E-2</v>
      </c>
      <c r="C1553" s="141">
        <f t="shared" si="72"/>
        <v>69.884999999999991</v>
      </c>
      <c r="E1553" s="51">
        <v>1553</v>
      </c>
      <c r="F1553">
        <v>7.0000000000000007E-2</v>
      </c>
      <c r="G1553" s="141">
        <f t="shared" si="73"/>
        <v>108.71000000000001</v>
      </c>
      <c r="I1553" s="51">
        <v>1553</v>
      </c>
      <c r="J1553">
        <v>0.125</v>
      </c>
      <c r="K1553" s="141">
        <f t="shared" si="74"/>
        <v>194.125</v>
      </c>
      <c r="M1553" s="51">
        <v>1553</v>
      </c>
      <c r="N1553">
        <v>899</v>
      </c>
    </row>
    <row r="1554" spans="1:14">
      <c r="A1554" s="51">
        <v>1554</v>
      </c>
      <c r="B1554" s="51">
        <v>4.4999999999999998E-2</v>
      </c>
      <c r="C1554" s="141">
        <f t="shared" si="72"/>
        <v>69.929999999999993</v>
      </c>
      <c r="E1554" s="51">
        <v>1554</v>
      </c>
      <c r="F1554">
        <v>7.0000000000000007E-2</v>
      </c>
      <c r="G1554" s="141">
        <f t="shared" si="73"/>
        <v>108.78000000000002</v>
      </c>
      <c r="I1554" s="51">
        <v>1554</v>
      </c>
      <c r="J1554">
        <v>0.125</v>
      </c>
      <c r="K1554" s="141">
        <f t="shared" si="74"/>
        <v>194.25</v>
      </c>
      <c r="M1554" s="51">
        <v>1554</v>
      </c>
      <c r="N1554">
        <v>899</v>
      </c>
    </row>
    <row r="1555" spans="1:14">
      <c r="A1555" s="51">
        <v>1555</v>
      </c>
      <c r="B1555" s="51">
        <v>4.4999999999999998E-2</v>
      </c>
      <c r="C1555" s="141">
        <f t="shared" si="72"/>
        <v>69.974999999999994</v>
      </c>
      <c r="E1555" s="51">
        <v>1555</v>
      </c>
      <c r="F1555">
        <v>7.0000000000000007E-2</v>
      </c>
      <c r="G1555" s="141">
        <f t="shared" si="73"/>
        <v>108.85000000000001</v>
      </c>
      <c r="I1555" s="51">
        <v>1555</v>
      </c>
      <c r="J1555">
        <v>0.125</v>
      </c>
      <c r="K1555" s="141">
        <f t="shared" si="74"/>
        <v>194.375</v>
      </c>
      <c r="M1555" s="51">
        <v>1555</v>
      </c>
      <c r="N1555">
        <v>899</v>
      </c>
    </row>
    <row r="1556" spans="1:14">
      <c r="A1556" s="51">
        <v>1556</v>
      </c>
      <c r="B1556" s="51">
        <v>4.4999999999999998E-2</v>
      </c>
      <c r="C1556" s="141">
        <f t="shared" si="72"/>
        <v>70.02</v>
      </c>
      <c r="E1556" s="51">
        <v>1556</v>
      </c>
      <c r="F1556">
        <v>7.0000000000000007E-2</v>
      </c>
      <c r="G1556" s="141">
        <f t="shared" si="73"/>
        <v>108.92000000000002</v>
      </c>
      <c r="I1556" s="51">
        <v>1556</v>
      </c>
      <c r="J1556">
        <v>0.125</v>
      </c>
      <c r="K1556" s="141">
        <f t="shared" si="74"/>
        <v>194.5</v>
      </c>
      <c r="M1556" s="51">
        <v>1556</v>
      </c>
      <c r="N1556">
        <v>899</v>
      </c>
    </row>
    <row r="1557" spans="1:14">
      <c r="A1557" s="51">
        <v>1557</v>
      </c>
      <c r="B1557" s="51">
        <v>4.4999999999999998E-2</v>
      </c>
      <c r="C1557" s="141">
        <f t="shared" si="72"/>
        <v>70.064999999999998</v>
      </c>
      <c r="E1557" s="51">
        <v>1557</v>
      </c>
      <c r="F1557">
        <v>7.0000000000000007E-2</v>
      </c>
      <c r="G1557" s="141">
        <f t="shared" si="73"/>
        <v>108.99000000000001</v>
      </c>
      <c r="I1557" s="51">
        <v>1557</v>
      </c>
      <c r="J1557">
        <v>0.125</v>
      </c>
      <c r="K1557" s="141">
        <f t="shared" si="74"/>
        <v>194.625</v>
      </c>
      <c r="M1557" s="51">
        <v>1557</v>
      </c>
      <c r="N1557">
        <v>899</v>
      </c>
    </row>
    <row r="1558" spans="1:14">
      <c r="A1558" s="51">
        <v>1558</v>
      </c>
      <c r="B1558" s="51">
        <v>4.4999999999999998E-2</v>
      </c>
      <c r="C1558" s="141">
        <f t="shared" si="72"/>
        <v>70.11</v>
      </c>
      <c r="E1558" s="51">
        <v>1558</v>
      </c>
      <c r="F1558">
        <v>7.0000000000000007E-2</v>
      </c>
      <c r="G1558" s="141">
        <f t="shared" si="73"/>
        <v>109.06000000000002</v>
      </c>
      <c r="I1558" s="51">
        <v>1558</v>
      </c>
      <c r="J1558">
        <v>0.125</v>
      </c>
      <c r="K1558" s="141">
        <f t="shared" si="74"/>
        <v>194.75</v>
      </c>
      <c r="M1558" s="51">
        <v>1558</v>
      </c>
      <c r="N1558">
        <v>899</v>
      </c>
    </row>
    <row r="1559" spans="1:14">
      <c r="A1559" s="51">
        <v>1559</v>
      </c>
      <c r="B1559" s="51">
        <v>4.4999999999999998E-2</v>
      </c>
      <c r="C1559" s="141">
        <f t="shared" si="72"/>
        <v>70.155000000000001</v>
      </c>
      <c r="E1559" s="51">
        <v>1559</v>
      </c>
      <c r="F1559">
        <v>7.0000000000000007E-2</v>
      </c>
      <c r="G1559" s="141">
        <f t="shared" si="73"/>
        <v>109.13000000000001</v>
      </c>
      <c r="I1559" s="51">
        <v>1559</v>
      </c>
      <c r="J1559">
        <v>0.125</v>
      </c>
      <c r="K1559" s="141">
        <f t="shared" si="74"/>
        <v>194.875</v>
      </c>
      <c r="M1559" s="51">
        <v>1559</v>
      </c>
      <c r="N1559">
        <v>899</v>
      </c>
    </row>
    <row r="1560" spans="1:14">
      <c r="A1560" s="51">
        <v>1560</v>
      </c>
      <c r="B1560" s="51">
        <v>4.4999999999999998E-2</v>
      </c>
      <c r="C1560" s="141">
        <f t="shared" si="72"/>
        <v>70.2</v>
      </c>
      <c r="E1560" s="51">
        <v>1560</v>
      </c>
      <c r="F1560">
        <v>7.0000000000000007E-2</v>
      </c>
      <c r="G1560" s="141">
        <f t="shared" si="73"/>
        <v>109.20000000000002</v>
      </c>
      <c r="I1560" s="51">
        <v>1560</v>
      </c>
      <c r="J1560">
        <v>0.125</v>
      </c>
      <c r="K1560" s="141">
        <f t="shared" si="74"/>
        <v>195</v>
      </c>
      <c r="M1560" s="51">
        <v>1560</v>
      </c>
      <c r="N1560">
        <v>899</v>
      </c>
    </row>
    <row r="1561" spans="1:14">
      <c r="A1561" s="51">
        <v>1561</v>
      </c>
      <c r="B1561" s="51">
        <v>4.4999999999999998E-2</v>
      </c>
      <c r="C1561" s="141">
        <f t="shared" si="72"/>
        <v>70.24499999999999</v>
      </c>
      <c r="E1561" s="51">
        <v>1561</v>
      </c>
      <c r="F1561">
        <v>7.0000000000000007E-2</v>
      </c>
      <c r="G1561" s="141">
        <f t="shared" si="73"/>
        <v>109.27000000000001</v>
      </c>
      <c r="I1561" s="51">
        <v>1561</v>
      </c>
      <c r="J1561">
        <v>0.125</v>
      </c>
      <c r="K1561" s="141">
        <f t="shared" si="74"/>
        <v>195.125</v>
      </c>
      <c r="M1561" s="51">
        <v>1561</v>
      </c>
      <c r="N1561">
        <v>899</v>
      </c>
    </row>
    <row r="1562" spans="1:14">
      <c r="A1562" s="51">
        <v>1562</v>
      </c>
      <c r="B1562" s="51">
        <v>4.4999999999999998E-2</v>
      </c>
      <c r="C1562" s="141">
        <f t="shared" si="72"/>
        <v>70.289999999999992</v>
      </c>
      <c r="E1562" s="51">
        <v>1562</v>
      </c>
      <c r="F1562">
        <v>7.0000000000000007E-2</v>
      </c>
      <c r="G1562" s="141">
        <f t="shared" si="73"/>
        <v>109.34</v>
      </c>
      <c r="I1562" s="51">
        <v>1562</v>
      </c>
      <c r="J1562">
        <v>0.125</v>
      </c>
      <c r="K1562" s="141">
        <f t="shared" si="74"/>
        <v>195.25</v>
      </c>
      <c r="M1562" s="51">
        <v>1562</v>
      </c>
      <c r="N1562">
        <v>899</v>
      </c>
    </row>
    <row r="1563" spans="1:14">
      <c r="A1563" s="51">
        <v>1563</v>
      </c>
      <c r="B1563" s="51">
        <v>4.4999999999999998E-2</v>
      </c>
      <c r="C1563" s="141">
        <f t="shared" si="72"/>
        <v>70.334999999999994</v>
      </c>
      <c r="E1563" s="51">
        <v>1563</v>
      </c>
      <c r="F1563">
        <v>7.0000000000000007E-2</v>
      </c>
      <c r="G1563" s="141">
        <f t="shared" si="73"/>
        <v>109.41000000000001</v>
      </c>
      <c r="I1563" s="51">
        <v>1563</v>
      </c>
      <c r="J1563">
        <v>0.125</v>
      </c>
      <c r="K1563" s="141">
        <f t="shared" si="74"/>
        <v>195.375</v>
      </c>
      <c r="M1563" s="51">
        <v>1563</v>
      </c>
      <c r="N1563">
        <v>899</v>
      </c>
    </row>
    <row r="1564" spans="1:14">
      <c r="A1564" s="51">
        <v>1564</v>
      </c>
      <c r="B1564" s="51">
        <v>4.4999999999999998E-2</v>
      </c>
      <c r="C1564" s="141">
        <f t="shared" si="72"/>
        <v>70.38</v>
      </c>
      <c r="E1564" s="51">
        <v>1564</v>
      </c>
      <c r="F1564">
        <v>7.0000000000000007E-2</v>
      </c>
      <c r="G1564" s="141">
        <f t="shared" si="73"/>
        <v>109.48</v>
      </c>
      <c r="I1564" s="51">
        <v>1564</v>
      </c>
      <c r="J1564">
        <v>0.125</v>
      </c>
      <c r="K1564" s="141">
        <f t="shared" si="74"/>
        <v>195.5</v>
      </c>
      <c r="M1564" s="51">
        <v>1564</v>
      </c>
      <c r="N1564">
        <v>899</v>
      </c>
    </row>
    <row r="1565" spans="1:14">
      <c r="A1565" s="51">
        <v>1565</v>
      </c>
      <c r="B1565" s="51">
        <v>4.4999999999999998E-2</v>
      </c>
      <c r="C1565" s="141">
        <f t="shared" si="72"/>
        <v>70.424999999999997</v>
      </c>
      <c r="E1565" s="51">
        <v>1565</v>
      </c>
      <c r="F1565">
        <v>7.0000000000000007E-2</v>
      </c>
      <c r="G1565" s="141">
        <f t="shared" si="73"/>
        <v>109.55000000000001</v>
      </c>
      <c r="I1565" s="51">
        <v>1565</v>
      </c>
      <c r="J1565">
        <v>0.125</v>
      </c>
      <c r="K1565" s="141">
        <f t="shared" si="74"/>
        <v>195.625</v>
      </c>
      <c r="M1565" s="51">
        <v>1565</v>
      </c>
      <c r="N1565">
        <v>899</v>
      </c>
    </row>
    <row r="1566" spans="1:14">
      <c r="A1566" s="51">
        <v>1566</v>
      </c>
      <c r="B1566" s="51">
        <v>4.4999999999999998E-2</v>
      </c>
      <c r="C1566" s="141">
        <f t="shared" si="72"/>
        <v>70.47</v>
      </c>
      <c r="E1566" s="51">
        <v>1566</v>
      </c>
      <c r="F1566">
        <v>7.0000000000000007E-2</v>
      </c>
      <c r="G1566" s="141">
        <f t="shared" si="73"/>
        <v>109.62</v>
      </c>
      <c r="I1566" s="51">
        <v>1566</v>
      </c>
      <c r="J1566">
        <v>0.125</v>
      </c>
      <c r="K1566" s="141">
        <f t="shared" si="74"/>
        <v>195.75</v>
      </c>
      <c r="M1566" s="51">
        <v>1566</v>
      </c>
      <c r="N1566">
        <v>899</v>
      </c>
    </row>
    <row r="1567" spans="1:14">
      <c r="A1567" s="51">
        <v>1567</v>
      </c>
      <c r="B1567" s="51">
        <v>4.4999999999999998E-2</v>
      </c>
      <c r="C1567" s="141">
        <f t="shared" si="72"/>
        <v>70.515000000000001</v>
      </c>
      <c r="E1567" s="51">
        <v>1567</v>
      </c>
      <c r="F1567">
        <v>7.0000000000000007E-2</v>
      </c>
      <c r="G1567" s="141">
        <f t="shared" si="73"/>
        <v>109.69000000000001</v>
      </c>
      <c r="I1567" s="51">
        <v>1567</v>
      </c>
      <c r="J1567">
        <v>0.125</v>
      </c>
      <c r="K1567" s="141">
        <f t="shared" si="74"/>
        <v>195.875</v>
      </c>
      <c r="M1567" s="51">
        <v>1567</v>
      </c>
      <c r="N1567">
        <v>899</v>
      </c>
    </row>
    <row r="1568" spans="1:14">
      <c r="A1568" s="51">
        <v>1568</v>
      </c>
      <c r="B1568" s="51">
        <v>4.4999999999999998E-2</v>
      </c>
      <c r="C1568" s="141">
        <f t="shared" si="72"/>
        <v>70.56</v>
      </c>
      <c r="E1568" s="51">
        <v>1568</v>
      </c>
      <c r="F1568">
        <v>7.0000000000000007E-2</v>
      </c>
      <c r="G1568" s="141">
        <f t="shared" si="73"/>
        <v>109.76</v>
      </c>
      <c r="I1568" s="51">
        <v>1568</v>
      </c>
      <c r="J1568">
        <v>0.125</v>
      </c>
      <c r="K1568" s="141">
        <f t="shared" si="74"/>
        <v>196</v>
      </c>
      <c r="M1568" s="51">
        <v>1568</v>
      </c>
      <c r="N1568">
        <v>899</v>
      </c>
    </row>
    <row r="1569" spans="1:14">
      <c r="A1569" s="51">
        <v>1569</v>
      </c>
      <c r="B1569" s="51">
        <v>4.4999999999999998E-2</v>
      </c>
      <c r="C1569" s="141">
        <f t="shared" si="72"/>
        <v>70.605000000000004</v>
      </c>
      <c r="E1569" s="51">
        <v>1569</v>
      </c>
      <c r="F1569">
        <v>7.0000000000000007E-2</v>
      </c>
      <c r="G1569" s="141">
        <f t="shared" si="73"/>
        <v>109.83000000000001</v>
      </c>
      <c r="I1569" s="51">
        <v>1569</v>
      </c>
      <c r="J1569">
        <v>0.125</v>
      </c>
      <c r="K1569" s="141">
        <f t="shared" si="74"/>
        <v>196.125</v>
      </c>
      <c r="M1569" s="51">
        <v>1569</v>
      </c>
      <c r="N1569">
        <v>899</v>
      </c>
    </row>
    <row r="1570" spans="1:14">
      <c r="A1570" s="51">
        <v>1570</v>
      </c>
      <c r="B1570" s="51">
        <v>4.4999999999999998E-2</v>
      </c>
      <c r="C1570" s="141">
        <f t="shared" si="72"/>
        <v>70.649999999999991</v>
      </c>
      <c r="E1570" s="51">
        <v>1570</v>
      </c>
      <c r="F1570">
        <v>7.0000000000000007E-2</v>
      </c>
      <c r="G1570" s="141">
        <f t="shared" si="73"/>
        <v>109.9</v>
      </c>
      <c r="I1570" s="51">
        <v>1570</v>
      </c>
      <c r="J1570">
        <v>0.125</v>
      </c>
      <c r="K1570" s="141">
        <f t="shared" si="74"/>
        <v>196.25</v>
      </c>
      <c r="M1570" s="51">
        <v>1570</v>
      </c>
      <c r="N1570">
        <v>899</v>
      </c>
    </row>
    <row r="1571" spans="1:14">
      <c r="A1571" s="51">
        <v>1571</v>
      </c>
      <c r="B1571" s="51">
        <v>4.4999999999999998E-2</v>
      </c>
      <c r="C1571" s="141">
        <f t="shared" si="72"/>
        <v>70.694999999999993</v>
      </c>
      <c r="E1571" s="51">
        <v>1571</v>
      </c>
      <c r="F1571">
        <v>7.0000000000000007E-2</v>
      </c>
      <c r="G1571" s="141">
        <f t="shared" si="73"/>
        <v>109.97000000000001</v>
      </c>
      <c r="I1571" s="51">
        <v>1571</v>
      </c>
      <c r="J1571">
        <v>0.125</v>
      </c>
      <c r="K1571" s="141">
        <f t="shared" si="74"/>
        <v>196.375</v>
      </c>
      <c r="M1571" s="51">
        <v>1571</v>
      </c>
      <c r="N1571">
        <v>899</v>
      </c>
    </row>
    <row r="1572" spans="1:14">
      <c r="A1572" s="51">
        <v>1572</v>
      </c>
      <c r="B1572" s="51">
        <v>4.4999999999999998E-2</v>
      </c>
      <c r="C1572" s="141">
        <f t="shared" si="72"/>
        <v>70.739999999999995</v>
      </c>
      <c r="E1572" s="51">
        <v>1572</v>
      </c>
      <c r="F1572">
        <v>7.0000000000000007E-2</v>
      </c>
      <c r="G1572" s="141">
        <f t="shared" si="73"/>
        <v>110.04</v>
      </c>
      <c r="I1572" s="51">
        <v>1572</v>
      </c>
      <c r="J1572">
        <v>0.125</v>
      </c>
      <c r="K1572" s="141">
        <f t="shared" si="74"/>
        <v>196.5</v>
      </c>
      <c r="M1572" s="51">
        <v>1572</v>
      </c>
      <c r="N1572">
        <v>899</v>
      </c>
    </row>
    <row r="1573" spans="1:14">
      <c r="A1573" s="51">
        <v>1573</v>
      </c>
      <c r="B1573" s="51">
        <v>4.4999999999999998E-2</v>
      </c>
      <c r="C1573" s="141">
        <f t="shared" si="72"/>
        <v>70.784999999999997</v>
      </c>
      <c r="E1573" s="51">
        <v>1573</v>
      </c>
      <c r="F1573">
        <v>7.0000000000000007E-2</v>
      </c>
      <c r="G1573" s="141">
        <f t="shared" si="73"/>
        <v>110.11000000000001</v>
      </c>
      <c r="I1573" s="51">
        <v>1573</v>
      </c>
      <c r="J1573">
        <v>0.125</v>
      </c>
      <c r="K1573" s="141">
        <f t="shared" si="74"/>
        <v>196.625</v>
      </c>
      <c r="M1573" s="51">
        <v>1573</v>
      </c>
      <c r="N1573">
        <v>899</v>
      </c>
    </row>
    <row r="1574" spans="1:14">
      <c r="A1574" s="51">
        <v>1574</v>
      </c>
      <c r="B1574" s="51">
        <v>4.4999999999999998E-2</v>
      </c>
      <c r="C1574" s="141">
        <f t="shared" si="72"/>
        <v>70.83</v>
      </c>
      <c r="E1574" s="51">
        <v>1574</v>
      </c>
      <c r="F1574">
        <v>7.0000000000000007E-2</v>
      </c>
      <c r="G1574" s="141">
        <f t="shared" si="73"/>
        <v>110.18</v>
      </c>
      <c r="I1574" s="51">
        <v>1574</v>
      </c>
      <c r="J1574">
        <v>0.125</v>
      </c>
      <c r="K1574" s="141">
        <f t="shared" si="74"/>
        <v>196.75</v>
      </c>
      <c r="M1574" s="51">
        <v>1574</v>
      </c>
      <c r="N1574">
        <v>899</v>
      </c>
    </row>
    <row r="1575" spans="1:14">
      <c r="A1575" s="51">
        <v>1575</v>
      </c>
      <c r="B1575" s="51">
        <v>4.4999999999999998E-2</v>
      </c>
      <c r="C1575" s="141">
        <f t="shared" si="72"/>
        <v>70.875</v>
      </c>
      <c r="E1575" s="51">
        <v>1575</v>
      </c>
      <c r="F1575">
        <v>7.0000000000000007E-2</v>
      </c>
      <c r="G1575" s="141">
        <f t="shared" si="73"/>
        <v>110.25000000000001</v>
      </c>
      <c r="I1575" s="51">
        <v>1575</v>
      </c>
      <c r="J1575">
        <v>0.125</v>
      </c>
      <c r="K1575" s="141">
        <f t="shared" si="74"/>
        <v>196.875</v>
      </c>
      <c r="M1575" s="51">
        <v>1575</v>
      </c>
      <c r="N1575">
        <v>899</v>
      </c>
    </row>
    <row r="1576" spans="1:14">
      <c r="A1576" s="51">
        <v>1576</v>
      </c>
      <c r="B1576" s="51">
        <v>4.4999999999999998E-2</v>
      </c>
      <c r="C1576" s="141">
        <f t="shared" si="72"/>
        <v>70.92</v>
      </c>
      <c r="E1576" s="51">
        <v>1576</v>
      </c>
      <c r="F1576">
        <v>7.0000000000000007E-2</v>
      </c>
      <c r="G1576" s="141">
        <f t="shared" si="73"/>
        <v>110.32000000000001</v>
      </c>
      <c r="I1576" s="51">
        <v>1576</v>
      </c>
      <c r="J1576">
        <v>0.125</v>
      </c>
      <c r="K1576" s="141">
        <f t="shared" si="74"/>
        <v>197</v>
      </c>
      <c r="M1576" s="51">
        <v>1576</v>
      </c>
      <c r="N1576">
        <v>899</v>
      </c>
    </row>
    <row r="1577" spans="1:14">
      <c r="A1577" s="51">
        <v>1577</v>
      </c>
      <c r="B1577" s="51">
        <v>4.4999999999999998E-2</v>
      </c>
      <c r="C1577" s="141">
        <f t="shared" si="72"/>
        <v>70.965000000000003</v>
      </c>
      <c r="E1577" s="51">
        <v>1577</v>
      </c>
      <c r="F1577">
        <v>7.0000000000000007E-2</v>
      </c>
      <c r="G1577" s="141">
        <f t="shared" si="73"/>
        <v>110.39000000000001</v>
      </c>
      <c r="I1577" s="51">
        <v>1577</v>
      </c>
      <c r="J1577">
        <v>0.125</v>
      </c>
      <c r="K1577" s="141">
        <f t="shared" si="74"/>
        <v>197.125</v>
      </c>
      <c r="M1577" s="51">
        <v>1577</v>
      </c>
      <c r="N1577">
        <v>899</v>
      </c>
    </row>
    <row r="1578" spans="1:14">
      <c r="A1578" s="51">
        <v>1578</v>
      </c>
      <c r="B1578" s="51">
        <v>4.4999999999999998E-2</v>
      </c>
      <c r="C1578" s="141">
        <f t="shared" si="72"/>
        <v>71.009999999999991</v>
      </c>
      <c r="E1578" s="51">
        <v>1578</v>
      </c>
      <c r="F1578">
        <v>7.0000000000000007E-2</v>
      </c>
      <c r="G1578" s="141">
        <f t="shared" si="73"/>
        <v>110.46000000000001</v>
      </c>
      <c r="I1578" s="51">
        <v>1578</v>
      </c>
      <c r="J1578">
        <v>0.125</v>
      </c>
      <c r="K1578" s="141">
        <f t="shared" si="74"/>
        <v>197.25</v>
      </c>
      <c r="M1578" s="51">
        <v>1578</v>
      </c>
      <c r="N1578">
        <v>899</v>
      </c>
    </row>
    <row r="1579" spans="1:14">
      <c r="A1579" s="51">
        <v>1579</v>
      </c>
      <c r="B1579" s="51">
        <v>4.4999999999999998E-2</v>
      </c>
      <c r="C1579" s="141">
        <f t="shared" si="72"/>
        <v>71.054999999999993</v>
      </c>
      <c r="E1579" s="51">
        <v>1579</v>
      </c>
      <c r="F1579">
        <v>7.0000000000000007E-2</v>
      </c>
      <c r="G1579" s="141">
        <f t="shared" si="73"/>
        <v>110.53000000000002</v>
      </c>
      <c r="I1579" s="51">
        <v>1579</v>
      </c>
      <c r="J1579">
        <v>0.125</v>
      </c>
      <c r="K1579" s="141">
        <f t="shared" si="74"/>
        <v>197.375</v>
      </c>
      <c r="M1579" s="51">
        <v>1579</v>
      </c>
      <c r="N1579">
        <v>899</v>
      </c>
    </row>
    <row r="1580" spans="1:14">
      <c r="A1580" s="51">
        <v>1580</v>
      </c>
      <c r="B1580" s="51">
        <v>4.4999999999999998E-2</v>
      </c>
      <c r="C1580" s="141">
        <f t="shared" si="72"/>
        <v>71.099999999999994</v>
      </c>
      <c r="E1580" s="51">
        <v>1580</v>
      </c>
      <c r="F1580">
        <v>7.0000000000000007E-2</v>
      </c>
      <c r="G1580" s="141">
        <f t="shared" si="73"/>
        <v>110.60000000000001</v>
      </c>
      <c r="I1580" s="51">
        <v>1580</v>
      </c>
      <c r="J1580">
        <v>0.125</v>
      </c>
      <c r="K1580" s="141">
        <f t="shared" si="74"/>
        <v>197.5</v>
      </c>
      <c r="M1580" s="51">
        <v>1580</v>
      </c>
      <c r="N1580">
        <v>899</v>
      </c>
    </row>
    <row r="1581" spans="1:14">
      <c r="A1581" s="51">
        <v>1581</v>
      </c>
      <c r="B1581" s="51">
        <v>4.4999999999999998E-2</v>
      </c>
      <c r="C1581" s="141">
        <f t="shared" si="72"/>
        <v>71.144999999999996</v>
      </c>
      <c r="E1581" s="51">
        <v>1581</v>
      </c>
      <c r="F1581">
        <v>7.0000000000000007E-2</v>
      </c>
      <c r="G1581" s="141">
        <f t="shared" si="73"/>
        <v>110.67000000000002</v>
      </c>
      <c r="I1581" s="51">
        <v>1581</v>
      </c>
      <c r="J1581">
        <v>0.125</v>
      </c>
      <c r="K1581" s="141">
        <f t="shared" si="74"/>
        <v>197.625</v>
      </c>
      <c r="M1581" s="51">
        <v>1581</v>
      </c>
      <c r="N1581">
        <v>899</v>
      </c>
    </row>
    <row r="1582" spans="1:14">
      <c r="A1582" s="51">
        <v>1582</v>
      </c>
      <c r="B1582" s="51">
        <v>4.4999999999999998E-2</v>
      </c>
      <c r="C1582" s="141">
        <f t="shared" si="72"/>
        <v>71.19</v>
      </c>
      <c r="E1582" s="51">
        <v>1582</v>
      </c>
      <c r="F1582">
        <v>7.0000000000000007E-2</v>
      </c>
      <c r="G1582" s="141">
        <f t="shared" si="73"/>
        <v>110.74000000000001</v>
      </c>
      <c r="I1582" s="51">
        <v>1582</v>
      </c>
      <c r="J1582">
        <v>0.125</v>
      </c>
      <c r="K1582" s="141">
        <f t="shared" si="74"/>
        <v>197.75</v>
      </c>
      <c r="M1582" s="51">
        <v>1582</v>
      </c>
      <c r="N1582">
        <v>899</v>
      </c>
    </row>
    <row r="1583" spans="1:14">
      <c r="A1583" s="51">
        <v>1583</v>
      </c>
      <c r="B1583" s="51">
        <v>4.4999999999999998E-2</v>
      </c>
      <c r="C1583" s="141">
        <f t="shared" si="72"/>
        <v>71.234999999999999</v>
      </c>
      <c r="E1583" s="51">
        <v>1583</v>
      </c>
      <c r="F1583">
        <v>7.0000000000000007E-2</v>
      </c>
      <c r="G1583" s="141">
        <f t="shared" si="73"/>
        <v>110.81000000000002</v>
      </c>
      <c r="I1583" s="51">
        <v>1583</v>
      </c>
      <c r="J1583">
        <v>0.125</v>
      </c>
      <c r="K1583" s="141">
        <f t="shared" si="74"/>
        <v>197.875</v>
      </c>
      <c r="M1583" s="51">
        <v>1583</v>
      </c>
      <c r="N1583">
        <v>899</v>
      </c>
    </row>
    <row r="1584" spans="1:14">
      <c r="A1584" s="51">
        <v>1584</v>
      </c>
      <c r="B1584" s="51">
        <v>4.4999999999999998E-2</v>
      </c>
      <c r="C1584" s="141">
        <f t="shared" si="72"/>
        <v>71.28</v>
      </c>
      <c r="E1584" s="51">
        <v>1584</v>
      </c>
      <c r="F1584">
        <v>7.0000000000000007E-2</v>
      </c>
      <c r="G1584" s="141">
        <f t="shared" si="73"/>
        <v>110.88000000000001</v>
      </c>
      <c r="I1584" s="51">
        <v>1584</v>
      </c>
      <c r="J1584">
        <v>0.125</v>
      </c>
      <c r="K1584" s="141">
        <f t="shared" si="74"/>
        <v>198</v>
      </c>
      <c r="M1584" s="51">
        <v>1584</v>
      </c>
      <c r="N1584">
        <v>899</v>
      </c>
    </row>
    <row r="1585" spans="1:14">
      <c r="A1585" s="51">
        <v>1585</v>
      </c>
      <c r="B1585" s="51">
        <v>4.4999999999999998E-2</v>
      </c>
      <c r="C1585" s="141">
        <f t="shared" si="72"/>
        <v>71.325000000000003</v>
      </c>
      <c r="E1585" s="51">
        <v>1585</v>
      </c>
      <c r="F1585">
        <v>7.0000000000000007E-2</v>
      </c>
      <c r="G1585" s="141">
        <f t="shared" si="73"/>
        <v>110.95000000000002</v>
      </c>
      <c r="I1585" s="51">
        <v>1585</v>
      </c>
      <c r="J1585">
        <v>0.125</v>
      </c>
      <c r="K1585" s="141">
        <f t="shared" si="74"/>
        <v>198.125</v>
      </c>
      <c r="M1585" s="51">
        <v>1585</v>
      </c>
      <c r="N1585">
        <v>899</v>
      </c>
    </row>
    <row r="1586" spans="1:14">
      <c r="A1586" s="51">
        <v>1586</v>
      </c>
      <c r="B1586" s="51">
        <v>4.4999999999999998E-2</v>
      </c>
      <c r="C1586" s="141">
        <f t="shared" si="72"/>
        <v>71.36999999999999</v>
      </c>
      <c r="E1586" s="51">
        <v>1586</v>
      </c>
      <c r="F1586">
        <v>7.0000000000000007E-2</v>
      </c>
      <c r="G1586" s="141">
        <f t="shared" si="73"/>
        <v>111.02000000000001</v>
      </c>
      <c r="I1586" s="51">
        <v>1586</v>
      </c>
      <c r="J1586">
        <v>0.125</v>
      </c>
      <c r="K1586" s="141">
        <f t="shared" si="74"/>
        <v>198.25</v>
      </c>
      <c r="M1586" s="51">
        <v>1586</v>
      </c>
      <c r="N1586">
        <v>899</v>
      </c>
    </row>
    <row r="1587" spans="1:14">
      <c r="A1587" s="51">
        <v>1587</v>
      </c>
      <c r="B1587" s="51">
        <v>4.4999999999999998E-2</v>
      </c>
      <c r="C1587" s="141">
        <f t="shared" si="72"/>
        <v>71.414999999999992</v>
      </c>
      <c r="E1587" s="51">
        <v>1587</v>
      </c>
      <c r="F1587">
        <v>7.0000000000000007E-2</v>
      </c>
      <c r="G1587" s="141">
        <f t="shared" si="73"/>
        <v>111.09000000000002</v>
      </c>
      <c r="I1587" s="51">
        <v>1587</v>
      </c>
      <c r="J1587">
        <v>0.125</v>
      </c>
      <c r="K1587" s="141">
        <f t="shared" si="74"/>
        <v>198.375</v>
      </c>
      <c r="M1587" s="51">
        <v>1587</v>
      </c>
      <c r="N1587">
        <v>899</v>
      </c>
    </row>
    <row r="1588" spans="1:14">
      <c r="A1588" s="51">
        <v>1588</v>
      </c>
      <c r="B1588" s="51">
        <v>4.4999999999999998E-2</v>
      </c>
      <c r="C1588" s="141">
        <f t="shared" si="72"/>
        <v>71.459999999999994</v>
      </c>
      <c r="E1588" s="51">
        <v>1588</v>
      </c>
      <c r="F1588">
        <v>7.0000000000000007E-2</v>
      </c>
      <c r="G1588" s="141">
        <f t="shared" si="73"/>
        <v>111.16000000000001</v>
      </c>
      <c r="I1588" s="51">
        <v>1588</v>
      </c>
      <c r="J1588">
        <v>0.125</v>
      </c>
      <c r="K1588" s="141">
        <f t="shared" si="74"/>
        <v>198.5</v>
      </c>
      <c r="M1588" s="51">
        <v>1588</v>
      </c>
      <c r="N1588">
        <v>899</v>
      </c>
    </row>
    <row r="1589" spans="1:14">
      <c r="A1589" s="51">
        <v>1589</v>
      </c>
      <c r="B1589" s="51">
        <v>4.4999999999999998E-2</v>
      </c>
      <c r="C1589" s="141">
        <f t="shared" si="72"/>
        <v>71.504999999999995</v>
      </c>
      <c r="E1589" s="51">
        <v>1589</v>
      </c>
      <c r="F1589">
        <v>7.0000000000000007E-2</v>
      </c>
      <c r="G1589" s="141">
        <f t="shared" si="73"/>
        <v>111.23</v>
      </c>
      <c r="I1589" s="51">
        <v>1589</v>
      </c>
      <c r="J1589">
        <v>0.125</v>
      </c>
      <c r="K1589" s="141">
        <f t="shared" si="74"/>
        <v>198.625</v>
      </c>
      <c r="M1589" s="51">
        <v>1589</v>
      </c>
      <c r="N1589">
        <v>899</v>
      </c>
    </row>
    <row r="1590" spans="1:14">
      <c r="A1590" s="51">
        <v>1590</v>
      </c>
      <c r="B1590" s="51">
        <v>4.4999999999999998E-2</v>
      </c>
      <c r="C1590" s="141">
        <f t="shared" si="72"/>
        <v>71.55</v>
      </c>
      <c r="E1590" s="51">
        <v>1590</v>
      </c>
      <c r="F1590">
        <v>7.0000000000000007E-2</v>
      </c>
      <c r="G1590" s="141">
        <f t="shared" si="73"/>
        <v>111.30000000000001</v>
      </c>
      <c r="I1590" s="51">
        <v>1590</v>
      </c>
      <c r="J1590">
        <v>0.125</v>
      </c>
      <c r="K1590" s="141">
        <f t="shared" si="74"/>
        <v>198.75</v>
      </c>
      <c r="M1590" s="51">
        <v>1590</v>
      </c>
      <c r="N1590">
        <v>899</v>
      </c>
    </row>
    <row r="1591" spans="1:14">
      <c r="A1591" s="51">
        <v>1591</v>
      </c>
      <c r="B1591" s="51">
        <v>4.4999999999999998E-2</v>
      </c>
      <c r="C1591" s="141">
        <f t="shared" si="72"/>
        <v>71.594999999999999</v>
      </c>
      <c r="E1591" s="51">
        <v>1591</v>
      </c>
      <c r="F1591">
        <v>7.0000000000000007E-2</v>
      </c>
      <c r="G1591" s="141">
        <f t="shared" si="73"/>
        <v>111.37</v>
      </c>
      <c r="I1591" s="51">
        <v>1591</v>
      </c>
      <c r="J1591">
        <v>0.125</v>
      </c>
      <c r="K1591" s="141">
        <f t="shared" si="74"/>
        <v>198.875</v>
      </c>
      <c r="M1591" s="51">
        <v>1591</v>
      </c>
      <c r="N1591">
        <v>899</v>
      </c>
    </row>
    <row r="1592" spans="1:14">
      <c r="A1592" s="51">
        <v>1592</v>
      </c>
      <c r="B1592" s="51">
        <v>4.4999999999999998E-2</v>
      </c>
      <c r="C1592" s="141">
        <f t="shared" si="72"/>
        <v>71.64</v>
      </c>
      <c r="E1592" s="51">
        <v>1592</v>
      </c>
      <c r="F1592">
        <v>7.0000000000000007E-2</v>
      </c>
      <c r="G1592" s="141">
        <f t="shared" si="73"/>
        <v>111.44000000000001</v>
      </c>
      <c r="I1592" s="51">
        <v>1592</v>
      </c>
      <c r="J1592">
        <v>0.125</v>
      </c>
      <c r="K1592" s="141">
        <f t="shared" si="74"/>
        <v>199</v>
      </c>
      <c r="M1592" s="51">
        <v>1592</v>
      </c>
      <c r="N1592">
        <v>899</v>
      </c>
    </row>
    <row r="1593" spans="1:14">
      <c r="A1593" s="51">
        <v>1593</v>
      </c>
      <c r="B1593" s="51">
        <v>4.4999999999999998E-2</v>
      </c>
      <c r="C1593" s="141">
        <f t="shared" si="72"/>
        <v>71.685000000000002</v>
      </c>
      <c r="E1593" s="51">
        <v>1593</v>
      </c>
      <c r="F1593">
        <v>7.0000000000000007E-2</v>
      </c>
      <c r="G1593" s="141">
        <f t="shared" si="73"/>
        <v>111.51</v>
      </c>
      <c r="I1593" s="51">
        <v>1593</v>
      </c>
      <c r="J1593">
        <v>0.125</v>
      </c>
      <c r="K1593" s="141">
        <f t="shared" si="74"/>
        <v>199.125</v>
      </c>
      <c r="M1593" s="51">
        <v>1593</v>
      </c>
      <c r="N1593">
        <v>899</v>
      </c>
    </row>
    <row r="1594" spans="1:14">
      <c r="A1594" s="51">
        <v>1594</v>
      </c>
      <c r="B1594" s="51">
        <v>4.4999999999999998E-2</v>
      </c>
      <c r="C1594" s="141">
        <f t="shared" si="72"/>
        <v>71.73</v>
      </c>
      <c r="E1594" s="51">
        <v>1594</v>
      </c>
      <c r="F1594">
        <v>7.0000000000000007E-2</v>
      </c>
      <c r="G1594" s="141">
        <f t="shared" si="73"/>
        <v>111.58000000000001</v>
      </c>
      <c r="I1594" s="51">
        <v>1594</v>
      </c>
      <c r="J1594">
        <v>0.125</v>
      </c>
      <c r="K1594" s="141">
        <f t="shared" si="74"/>
        <v>199.25</v>
      </c>
      <c r="M1594" s="51">
        <v>1594</v>
      </c>
      <c r="N1594">
        <v>899</v>
      </c>
    </row>
    <row r="1595" spans="1:14">
      <c r="A1595" s="51">
        <v>1595</v>
      </c>
      <c r="B1595" s="51">
        <v>4.4999999999999998E-2</v>
      </c>
      <c r="C1595" s="141">
        <f t="shared" si="72"/>
        <v>71.774999999999991</v>
      </c>
      <c r="E1595" s="51">
        <v>1595</v>
      </c>
      <c r="F1595">
        <v>7.0000000000000007E-2</v>
      </c>
      <c r="G1595" s="141">
        <f t="shared" si="73"/>
        <v>111.65</v>
      </c>
      <c r="I1595" s="51">
        <v>1595</v>
      </c>
      <c r="J1595">
        <v>0.125</v>
      </c>
      <c r="K1595" s="141">
        <f t="shared" si="74"/>
        <v>199.375</v>
      </c>
      <c r="M1595" s="51">
        <v>1595</v>
      </c>
      <c r="N1595">
        <v>899</v>
      </c>
    </row>
    <row r="1596" spans="1:14">
      <c r="A1596" s="51">
        <v>1596</v>
      </c>
      <c r="B1596" s="51">
        <v>4.4999999999999998E-2</v>
      </c>
      <c r="C1596" s="141">
        <f t="shared" si="72"/>
        <v>71.819999999999993</v>
      </c>
      <c r="E1596" s="51">
        <v>1596</v>
      </c>
      <c r="F1596">
        <v>7.0000000000000007E-2</v>
      </c>
      <c r="G1596" s="141">
        <f t="shared" si="73"/>
        <v>111.72000000000001</v>
      </c>
      <c r="I1596" s="51">
        <v>1596</v>
      </c>
      <c r="J1596">
        <v>0.125</v>
      </c>
      <c r="K1596" s="141">
        <f t="shared" si="74"/>
        <v>199.5</v>
      </c>
      <c r="M1596" s="51">
        <v>1596</v>
      </c>
      <c r="N1596">
        <v>899</v>
      </c>
    </row>
    <row r="1597" spans="1:14">
      <c r="A1597" s="51">
        <v>1597</v>
      </c>
      <c r="B1597" s="51">
        <v>4.4999999999999998E-2</v>
      </c>
      <c r="C1597" s="141">
        <f t="shared" si="72"/>
        <v>71.864999999999995</v>
      </c>
      <c r="E1597" s="51">
        <v>1597</v>
      </c>
      <c r="F1597">
        <v>7.0000000000000007E-2</v>
      </c>
      <c r="G1597" s="141">
        <f t="shared" si="73"/>
        <v>111.79</v>
      </c>
      <c r="I1597" s="51">
        <v>1597</v>
      </c>
      <c r="J1597">
        <v>0.125</v>
      </c>
      <c r="K1597" s="141">
        <f t="shared" si="74"/>
        <v>199.625</v>
      </c>
      <c r="M1597" s="51">
        <v>1597</v>
      </c>
      <c r="N1597">
        <v>899</v>
      </c>
    </row>
    <row r="1598" spans="1:14">
      <c r="A1598" s="51">
        <v>1598</v>
      </c>
      <c r="B1598" s="51">
        <v>4.4999999999999998E-2</v>
      </c>
      <c r="C1598" s="141">
        <f t="shared" si="72"/>
        <v>71.91</v>
      </c>
      <c r="E1598" s="51">
        <v>1598</v>
      </c>
      <c r="F1598">
        <v>7.0000000000000007E-2</v>
      </c>
      <c r="G1598" s="141">
        <f t="shared" si="73"/>
        <v>111.86000000000001</v>
      </c>
      <c r="I1598" s="51">
        <v>1598</v>
      </c>
      <c r="J1598">
        <v>0.125</v>
      </c>
      <c r="K1598" s="141">
        <f t="shared" si="74"/>
        <v>199.75</v>
      </c>
      <c r="M1598" s="51">
        <v>1598</v>
      </c>
      <c r="N1598">
        <v>899</v>
      </c>
    </row>
    <row r="1599" spans="1:14">
      <c r="A1599" s="51">
        <v>1599</v>
      </c>
      <c r="B1599" s="51">
        <v>4.4999999999999998E-2</v>
      </c>
      <c r="C1599" s="141">
        <f t="shared" si="72"/>
        <v>71.954999999999998</v>
      </c>
      <c r="E1599" s="51">
        <v>1599</v>
      </c>
      <c r="F1599">
        <v>7.0000000000000007E-2</v>
      </c>
      <c r="G1599" s="141">
        <f t="shared" si="73"/>
        <v>111.93</v>
      </c>
      <c r="I1599" s="51">
        <v>1599</v>
      </c>
      <c r="J1599">
        <v>0.125</v>
      </c>
      <c r="K1599" s="141">
        <f t="shared" si="74"/>
        <v>199.875</v>
      </c>
      <c r="M1599" s="51">
        <v>1599</v>
      </c>
      <c r="N1599">
        <v>899</v>
      </c>
    </row>
    <row r="1600" spans="1:14">
      <c r="A1600" s="51">
        <v>1600</v>
      </c>
      <c r="B1600" s="51">
        <v>4.4999999999999998E-2</v>
      </c>
      <c r="C1600" s="141">
        <f t="shared" si="72"/>
        <v>72</v>
      </c>
      <c r="E1600" s="51">
        <v>1600</v>
      </c>
      <c r="F1600">
        <v>7.0000000000000007E-2</v>
      </c>
      <c r="G1600" s="141">
        <f t="shared" si="73"/>
        <v>112.00000000000001</v>
      </c>
      <c r="I1600" s="51">
        <v>1600</v>
      </c>
      <c r="J1600">
        <v>0.125</v>
      </c>
      <c r="K1600" s="141">
        <f t="shared" si="74"/>
        <v>200</v>
      </c>
      <c r="M1600" s="51">
        <v>1600</v>
      </c>
      <c r="N1600">
        <v>899</v>
      </c>
    </row>
    <row r="1601" spans="1:14">
      <c r="A1601" s="51">
        <v>1601</v>
      </c>
      <c r="B1601" s="51">
        <v>4.4999999999999998E-2</v>
      </c>
      <c r="C1601" s="141">
        <f t="shared" si="72"/>
        <v>72.045000000000002</v>
      </c>
      <c r="E1601" s="51">
        <v>1601</v>
      </c>
      <c r="F1601">
        <v>7.0000000000000007E-2</v>
      </c>
      <c r="G1601" s="141">
        <f t="shared" si="73"/>
        <v>112.07000000000001</v>
      </c>
      <c r="I1601" s="51">
        <v>1601</v>
      </c>
      <c r="J1601">
        <v>0.125</v>
      </c>
      <c r="K1601" s="141">
        <f t="shared" si="74"/>
        <v>200.125</v>
      </c>
      <c r="M1601" s="51">
        <v>1601</v>
      </c>
      <c r="N1601">
        <v>899</v>
      </c>
    </row>
    <row r="1602" spans="1:14">
      <c r="A1602" s="51">
        <v>1602</v>
      </c>
      <c r="B1602" s="51">
        <v>4.4999999999999998E-2</v>
      </c>
      <c r="C1602" s="141">
        <f t="shared" ref="C1602:C1665" si="75">MAX(A1602*B1602, 8.99)</f>
        <v>72.09</v>
      </c>
      <c r="E1602" s="51">
        <v>1602</v>
      </c>
      <c r="F1602">
        <v>7.0000000000000007E-2</v>
      </c>
      <c r="G1602" s="141">
        <f t="shared" ref="G1602:G1665" si="76">MAX(E1602*F1602, 9.99)</f>
        <v>112.14000000000001</v>
      </c>
      <c r="I1602" s="51">
        <v>1602</v>
      </c>
      <c r="J1602">
        <v>0.125</v>
      </c>
      <c r="K1602" s="141">
        <f t="shared" ref="K1602:K1665" si="77">MAX(I1602*J1602, 19.99)</f>
        <v>200.25</v>
      </c>
      <c r="M1602" s="51">
        <v>1602</v>
      </c>
      <c r="N1602">
        <v>899</v>
      </c>
    </row>
    <row r="1603" spans="1:14">
      <c r="A1603" s="51">
        <v>1603</v>
      </c>
      <c r="B1603" s="51">
        <v>4.4999999999999998E-2</v>
      </c>
      <c r="C1603" s="141">
        <f t="shared" si="75"/>
        <v>72.134999999999991</v>
      </c>
      <c r="E1603" s="51">
        <v>1603</v>
      </c>
      <c r="F1603">
        <v>7.0000000000000007E-2</v>
      </c>
      <c r="G1603" s="141">
        <f t="shared" si="76"/>
        <v>112.21000000000001</v>
      </c>
      <c r="I1603" s="51">
        <v>1603</v>
      </c>
      <c r="J1603">
        <v>0.125</v>
      </c>
      <c r="K1603" s="141">
        <f t="shared" si="77"/>
        <v>200.375</v>
      </c>
      <c r="M1603" s="51">
        <v>1603</v>
      </c>
      <c r="N1603">
        <v>899</v>
      </c>
    </row>
    <row r="1604" spans="1:14">
      <c r="A1604" s="51">
        <v>1604</v>
      </c>
      <c r="B1604" s="51">
        <v>4.4999999999999998E-2</v>
      </c>
      <c r="C1604" s="141">
        <f t="shared" si="75"/>
        <v>72.179999999999993</v>
      </c>
      <c r="E1604" s="51">
        <v>1604</v>
      </c>
      <c r="F1604">
        <v>7.0000000000000007E-2</v>
      </c>
      <c r="G1604" s="141">
        <f t="shared" si="76"/>
        <v>112.28000000000002</v>
      </c>
      <c r="I1604" s="51">
        <v>1604</v>
      </c>
      <c r="J1604">
        <v>0.125</v>
      </c>
      <c r="K1604" s="141">
        <f t="shared" si="77"/>
        <v>200.5</v>
      </c>
      <c r="M1604" s="51">
        <v>1604</v>
      </c>
      <c r="N1604">
        <v>899</v>
      </c>
    </row>
    <row r="1605" spans="1:14">
      <c r="A1605" s="51">
        <v>1605</v>
      </c>
      <c r="B1605" s="51">
        <v>4.4999999999999998E-2</v>
      </c>
      <c r="C1605" s="141">
        <f t="shared" si="75"/>
        <v>72.224999999999994</v>
      </c>
      <c r="E1605" s="51">
        <v>1605</v>
      </c>
      <c r="F1605">
        <v>7.0000000000000007E-2</v>
      </c>
      <c r="G1605" s="141">
        <f t="shared" si="76"/>
        <v>112.35000000000001</v>
      </c>
      <c r="I1605" s="51">
        <v>1605</v>
      </c>
      <c r="J1605">
        <v>0.125</v>
      </c>
      <c r="K1605" s="141">
        <f t="shared" si="77"/>
        <v>200.625</v>
      </c>
      <c r="M1605" s="51">
        <v>1605</v>
      </c>
      <c r="N1605">
        <v>899</v>
      </c>
    </row>
    <row r="1606" spans="1:14">
      <c r="A1606" s="51">
        <v>1606</v>
      </c>
      <c r="B1606" s="51">
        <v>4.4999999999999998E-2</v>
      </c>
      <c r="C1606" s="141">
        <f t="shared" si="75"/>
        <v>72.27</v>
      </c>
      <c r="E1606" s="51">
        <v>1606</v>
      </c>
      <c r="F1606">
        <v>7.0000000000000007E-2</v>
      </c>
      <c r="G1606" s="141">
        <f t="shared" si="76"/>
        <v>112.42000000000002</v>
      </c>
      <c r="I1606" s="51">
        <v>1606</v>
      </c>
      <c r="J1606">
        <v>0.125</v>
      </c>
      <c r="K1606" s="141">
        <f t="shared" si="77"/>
        <v>200.75</v>
      </c>
      <c r="M1606" s="51">
        <v>1606</v>
      </c>
      <c r="N1606">
        <v>899</v>
      </c>
    </row>
    <row r="1607" spans="1:14">
      <c r="A1607" s="51">
        <v>1607</v>
      </c>
      <c r="B1607" s="51">
        <v>4.4999999999999998E-2</v>
      </c>
      <c r="C1607" s="141">
        <f t="shared" si="75"/>
        <v>72.314999999999998</v>
      </c>
      <c r="E1607" s="51">
        <v>1607</v>
      </c>
      <c r="F1607">
        <v>7.0000000000000007E-2</v>
      </c>
      <c r="G1607" s="141">
        <f t="shared" si="76"/>
        <v>112.49000000000001</v>
      </c>
      <c r="I1607" s="51">
        <v>1607</v>
      </c>
      <c r="J1607">
        <v>0.125</v>
      </c>
      <c r="K1607" s="141">
        <f t="shared" si="77"/>
        <v>200.875</v>
      </c>
      <c r="M1607" s="51">
        <v>1607</v>
      </c>
      <c r="N1607">
        <v>899</v>
      </c>
    </row>
    <row r="1608" spans="1:14">
      <c r="A1608" s="51">
        <v>1608</v>
      </c>
      <c r="B1608" s="51">
        <v>4.4999999999999998E-2</v>
      </c>
      <c r="C1608" s="141">
        <f t="shared" si="75"/>
        <v>72.36</v>
      </c>
      <c r="E1608" s="51">
        <v>1608</v>
      </c>
      <c r="F1608">
        <v>7.0000000000000007E-2</v>
      </c>
      <c r="G1608" s="141">
        <f t="shared" si="76"/>
        <v>112.56000000000002</v>
      </c>
      <c r="I1608" s="51">
        <v>1608</v>
      </c>
      <c r="J1608">
        <v>0.125</v>
      </c>
      <c r="K1608" s="141">
        <f t="shared" si="77"/>
        <v>201</v>
      </c>
      <c r="M1608" s="51">
        <v>1608</v>
      </c>
      <c r="N1608">
        <v>899</v>
      </c>
    </row>
    <row r="1609" spans="1:14">
      <c r="A1609" s="51">
        <v>1609</v>
      </c>
      <c r="B1609" s="51">
        <v>4.4999999999999998E-2</v>
      </c>
      <c r="C1609" s="141">
        <f t="shared" si="75"/>
        <v>72.405000000000001</v>
      </c>
      <c r="E1609" s="51">
        <v>1609</v>
      </c>
      <c r="F1609">
        <v>7.0000000000000007E-2</v>
      </c>
      <c r="G1609" s="141">
        <f t="shared" si="76"/>
        <v>112.63000000000001</v>
      </c>
      <c r="I1609" s="51">
        <v>1609</v>
      </c>
      <c r="J1609">
        <v>0.125</v>
      </c>
      <c r="K1609" s="141">
        <f t="shared" si="77"/>
        <v>201.125</v>
      </c>
      <c r="M1609" s="51">
        <v>1609</v>
      </c>
      <c r="N1609">
        <v>899</v>
      </c>
    </row>
    <row r="1610" spans="1:14">
      <c r="A1610" s="51">
        <v>1610</v>
      </c>
      <c r="B1610" s="51">
        <v>4.4999999999999998E-2</v>
      </c>
      <c r="C1610" s="141">
        <f t="shared" si="75"/>
        <v>72.45</v>
      </c>
      <c r="E1610" s="51">
        <v>1610</v>
      </c>
      <c r="F1610">
        <v>7.0000000000000007E-2</v>
      </c>
      <c r="G1610" s="141">
        <f t="shared" si="76"/>
        <v>112.70000000000002</v>
      </c>
      <c r="I1610" s="51">
        <v>1610</v>
      </c>
      <c r="J1610">
        <v>0.125</v>
      </c>
      <c r="K1610" s="141">
        <f t="shared" si="77"/>
        <v>201.25</v>
      </c>
      <c r="M1610" s="51">
        <v>1610</v>
      </c>
      <c r="N1610">
        <v>899</v>
      </c>
    </row>
    <row r="1611" spans="1:14">
      <c r="A1611" s="51">
        <v>1611</v>
      </c>
      <c r="B1611" s="51">
        <v>4.4999999999999998E-2</v>
      </c>
      <c r="C1611" s="141">
        <f t="shared" si="75"/>
        <v>72.49499999999999</v>
      </c>
      <c r="E1611" s="51">
        <v>1611</v>
      </c>
      <c r="F1611">
        <v>7.0000000000000007E-2</v>
      </c>
      <c r="G1611" s="141">
        <f t="shared" si="76"/>
        <v>112.77000000000001</v>
      </c>
      <c r="I1611" s="51">
        <v>1611</v>
      </c>
      <c r="J1611">
        <v>0.125</v>
      </c>
      <c r="K1611" s="141">
        <f t="shared" si="77"/>
        <v>201.375</v>
      </c>
      <c r="M1611" s="51">
        <v>1611</v>
      </c>
      <c r="N1611">
        <v>899</v>
      </c>
    </row>
    <row r="1612" spans="1:14">
      <c r="A1612" s="51">
        <v>1612</v>
      </c>
      <c r="B1612" s="51">
        <v>4.4999999999999998E-2</v>
      </c>
      <c r="C1612" s="141">
        <f t="shared" si="75"/>
        <v>72.539999999999992</v>
      </c>
      <c r="E1612" s="51">
        <v>1612</v>
      </c>
      <c r="F1612">
        <v>7.0000000000000007E-2</v>
      </c>
      <c r="G1612" s="141">
        <f t="shared" si="76"/>
        <v>112.84000000000002</v>
      </c>
      <c r="I1612" s="51">
        <v>1612</v>
      </c>
      <c r="J1612">
        <v>0.125</v>
      </c>
      <c r="K1612" s="141">
        <f t="shared" si="77"/>
        <v>201.5</v>
      </c>
      <c r="M1612" s="51">
        <v>1612</v>
      </c>
      <c r="N1612">
        <v>899</v>
      </c>
    </row>
    <row r="1613" spans="1:14">
      <c r="A1613" s="51">
        <v>1613</v>
      </c>
      <c r="B1613" s="51">
        <v>4.4999999999999998E-2</v>
      </c>
      <c r="C1613" s="141">
        <f t="shared" si="75"/>
        <v>72.584999999999994</v>
      </c>
      <c r="E1613" s="51">
        <v>1613</v>
      </c>
      <c r="F1613">
        <v>7.0000000000000007E-2</v>
      </c>
      <c r="G1613" s="141">
        <f t="shared" si="76"/>
        <v>112.91000000000001</v>
      </c>
      <c r="I1613" s="51">
        <v>1613</v>
      </c>
      <c r="J1613">
        <v>0.125</v>
      </c>
      <c r="K1613" s="141">
        <f t="shared" si="77"/>
        <v>201.625</v>
      </c>
      <c r="M1613" s="51">
        <v>1613</v>
      </c>
      <c r="N1613">
        <v>899</v>
      </c>
    </row>
    <row r="1614" spans="1:14">
      <c r="A1614" s="51">
        <v>1614</v>
      </c>
      <c r="B1614" s="51">
        <v>4.4999999999999998E-2</v>
      </c>
      <c r="C1614" s="141">
        <f t="shared" si="75"/>
        <v>72.63</v>
      </c>
      <c r="E1614" s="51">
        <v>1614</v>
      </c>
      <c r="F1614">
        <v>7.0000000000000007E-2</v>
      </c>
      <c r="G1614" s="141">
        <f t="shared" si="76"/>
        <v>112.98</v>
      </c>
      <c r="I1614" s="51">
        <v>1614</v>
      </c>
      <c r="J1614">
        <v>0.125</v>
      </c>
      <c r="K1614" s="141">
        <f t="shared" si="77"/>
        <v>201.75</v>
      </c>
      <c r="M1614" s="51">
        <v>1614</v>
      </c>
      <c r="N1614">
        <v>899</v>
      </c>
    </row>
    <row r="1615" spans="1:14">
      <c r="A1615" s="51">
        <v>1615</v>
      </c>
      <c r="B1615" s="51">
        <v>4.4999999999999998E-2</v>
      </c>
      <c r="C1615" s="141">
        <f t="shared" si="75"/>
        <v>72.674999999999997</v>
      </c>
      <c r="E1615" s="51">
        <v>1615</v>
      </c>
      <c r="F1615">
        <v>7.0000000000000007E-2</v>
      </c>
      <c r="G1615" s="141">
        <f t="shared" si="76"/>
        <v>113.05000000000001</v>
      </c>
      <c r="I1615" s="51">
        <v>1615</v>
      </c>
      <c r="J1615">
        <v>0.125</v>
      </c>
      <c r="K1615" s="141">
        <f t="shared" si="77"/>
        <v>201.875</v>
      </c>
      <c r="M1615" s="51">
        <v>1615</v>
      </c>
      <c r="N1615">
        <v>899</v>
      </c>
    </row>
    <row r="1616" spans="1:14">
      <c r="A1616" s="51">
        <v>1616</v>
      </c>
      <c r="B1616" s="51">
        <v>4.4999999999999998E-2</v>
      </c>
      <c r="C1616" s="141">
        <f t="shared" si="75"/>
        <v>72.72</v>
      </c>
      <c r="E1616" s="51">
        <v>1616</v>
      </c>
      <c r="F1616">
        <v>7.0000000000000007E-2</v>
      </c>
      <c r="G1616" s="141">
        <f t="shared" si="76"/>
        <v>113.12</v>
      </c>
      <c r="I1616" s="51">
        <v>1616</v>
      </c>
      <c r="J1616">
        <v>0.125</v>
      </c>
      <c r="K1616" s="141">
        <f t="shared" si="77"/>
        <v>202</v>
      </c>
      <c r="M1616" s="51">
        <v>1616</v>
      </c>
      <c r="N1616">
        <v>899</v>
      </c>
    </row>
    <row r="1617" spans="1:14">
      <c r="A1617" s="51">
        <v>1617</v>
      </c>
      <c r="B1617" s="51">
        <v>4.4999999999999998E-2</v>
      </c>
      <c r="C1617" s="141">
        <f t="shared" si="75"/>
        <v>72.765000000000001</v>
      </c>
      <c r="E1617" s="51">
        <v>1617</v>
      </c>
      <c r="F1617">
        <v>7.0000000000000007E-2</v>
      </c>
      <c r="G1617" s="141">
        <f t="shared" si="76"/>
        <v>113.19000000000001</v>
      </c>
      <c r="I1617" s="51">
        <v>1617</v>
      </c>
      <c r="J1617">
        <v>0.125</v>
      </c>
      <c r="K1617" s="141">
        <f t="shared" si="77"/>
        <v>202.125</v>
      </c>
      <c r="M1617" s="51">
        <v>1617</v>
      </c>
      <c r="N1617">
        <v>899</v>
      </c>
    </row>
    <row r="1618" spans="1:14">
      <c r="A1618" s="51">
        <v>1618</v>
      </c>
      <c r="B1618" s="51">
        <v>4.4999999999999998E-2</v>
      </c>
      <c r="C1618" s="141">
        <f t="shared" si="75"/>
        <v>72.81</v>
      </c>
      <c r="E1618" s="51">
        <v>1618</v>
      </c>
      <c r="F1618">
        <v>7.0000000000000007E-2</v>
      </c>
      <c r="G1618" s="141">
        <f t="shared" si="76"/>
        <v>113.26</v>
      </c>
      <c r="I1618" s="51">
        <v>1618</v>
      </c>
      <c r="J1618">
        <v>0.125</v>
      </c>
      <c r="K1618" s="141">
        <f t="shared" si="77"/>
        <v>202.25</v>
      </c>
      <c r="M1618" s="51">
        <v>1618</v>
      </c>
      <c r="N1618">
        <v>899</v>
      </c>
    </row>
    <row r="1619" spans="1:14">
      <c r="A1619" s="51">
        <v>1619</v>
      </c>
      <c r="B1619" s="51">
        <v>4.4999999999999998E-2</v>
      </c>
      <c r="C1619" s="141">
        <f t="shared" si="75"/>
        <v>72.855000000000004</v>
      </c>
      <c r="E1619" s="51">
        <v>1619</v>
      </c>
      <c r="F1619">
        <v>7.0000000000000007E-2</v>
      </c>
      <c r="G1619" s="141">
        <f t="shared" si="76"/>
        <v>113.33000000000001</v>
      </c>
      <c r="I1619" s="51">
        <v>1619</v>
      </c>
      <c r="J1619">
        <v>0.125</v>
      </c>
      <c r="K1619" s="141">
        <f t="shared" si="77"/>
        <v>202.375</v>
      </c>
      <c r="M1619" s="51">
        <v>1619</v>
      </c>
      <c r="N1619">
        <v>899</v>
      </c>
    </row>
    <row r="1620" spans="1:14">
      <c r="A1620" s="51">
        <v>1620</v>
      </c>
      <c r="B1620" s="51">
        <v>4.4999999999999998E-2</v>
      </c>
      <c r="C1620" s="141">
        <f t="shared" si="75"/>
        <v>72.899999999999991</v>
      </c>
      <c r="E1620" s="51">
        <v>1620</v>
      </c>
      <c r="F1620">
        <v>7.0000000000000007E-2</v>
      </c>
      <c r="G1620" s="141">
        <f t="shared" si="76"/>
        <v>113.4</v>
      </c>
      <c r="I1620" s="51">
        <v>1620</v>
      </c>
      <c r="J1620">
        <v>0.125</v>
      </c>
      <c r="K1620" s="141">
        <f t="shared" si="77"/>
        <v>202.5</v>
      </c>
      <c r="M1620" s="51">
        <v>1620</v>
      </c>
      <c r="N1620">
        <v>899</v>
      </c>
    </row>
    <row r="1621" spans="1:14">
      <c r="A1621" s="51">
        <v>1621</v>
      </c>
      <c r="B1621" s="51">
        <v>4.4999999999999998E-2</v>
      </c>
      <c r="C1621" s="141">
        <f t="shared" si="75"/>
        <v>72.944999999999993</v>
      </c>
      <c r="E1621" s="51">
        <v>1621</v>
      </c>
      <c r="F1621">
        <v>7.0000000000000007E-2</v>
      </c>
      <c r="G1621" s="141">
        <f t="shared" si="76"/>
        <v>113.47000000000001</v>
      </c>
      <c r="I1621" s="51">
        <v>1621</v>
      </c>
      <c r="J1621">
        <v>0.125</v>
      </c>
      <c r="K1621" s="141">
        <f t="shared" si="77"/>
        <v>202.625</v>
      </c>
      <c r="M1621" s="51">
        <v>1621</v>
      </c>
      <c r="N1621">
        <v>899</v>
      </c>
    </row>
    <row r="1622" spans="1:14">
      <c r="A1622" s="51">
        <v>1622</v>
      </c>
      <c r="B1622" s="51">
        <v>4.4999999999999998E-2</v>
      </c>
      <c r="C1622" s="141">
        <f t="shared" si="75"/>
        <v>72.989999999999995</v>
      </c>
      <c r="E1622" s="51">
        <v>1622</v>
      </c>
      <c r="F1622">
        <v>7.0000000000000007E-2</v>
      </c>
      <c r="G1622" s="141">
        <f t="shared" si="76"/>
        <v>113.54</v>
      </c>
      <c r="I1622" s="51">
        <v>1622</v>
      </c>
      <c r="J1622">
        <v>0.125</v>
      </c>
      <c r="K1622" s="141">
        <f t="shared" si="77"/>
        <v>202.75</v>
      </c>
      <c r="M1622" s="51">
        <v>1622</v>
      </c>
      <c r="N1622">
        <v>899</v>
      </c>
    </row>
    <row r="1623" spans="1:14">
      <c r="A1623" s="51">
        <v>1623</v>
      </c>
      <c r="B1623" s="51">
        <v>4.4999999999999998E-2</v>
      </c>
      <c r="C1623" s="141">
        <f t="shared" si="75"/>
        <v>73.034999999999997</v>
      </c>
      <c r="E1623" s="51">
        <v>1623</v>
      </c>
      <c r="F1623">
        <v>7.0000000000000007E-2</v>
      </c>
      <c r="G1623" s="141">
        <f t="shared" si="76"/>
        <v>113.61000000000001</v>
      </c>
      <c r="I1623" s="51">
        <v>1623</v>
      </c>
      <c r="J1623">
        <v>0.125</v>
      </c>
      <c r="K1623" s="141">
        <f t="shared" si="77"/>
        <v>202.875</v>
      </c>
      <c r="M1623" s="51">
        <v>1623</v>
      </c>
      <c r="N1623">
        <v>899</v>
      </c>
    </row>
    <row r="1624" spans="1:14">
      <c r="A1624" s="51">
        <v>1624</v>
      </c>
      <c r="B1624" s="51">
        <v>4.4999999999999998E-2</v>
      </c>
      <c r="C1624" s="141">
        <f t="shared" si="75"/>
        <v>73.08</v>
      </c>
      <c r="E1624" s="51">
        <v>1624</v>
      </c>
      <c r="F1624">
        <v>7.0000000000000007E-2</v>
      </c>
      <c r="G1624" s="141">
        <f t="shared" si="76"/>
        <v>113.68</v>
      </c>
      <c r="I1624" s="51">
        <v>1624</v>
      </c>
      <c r="J1624">
        <v>0.125</v>
      </c>
      <c r="K1624" s="141">
        <f t="shared" si="77"/>
        <v>203</v>
      </c>
      <c r="M1624" s="51">
        <v>1624</v>
      </c>
      <c r="N1624">
        <v>899</v>
      </c>
    </row>
    <row r="1625" spans="1:14">
      <c r="A1625" s="51">
        <v>1625</v>
      </c>
      <c r="B1625" s="51">
        <v>4.4999999999999998E-2</v>
      </c>
      <c r="C1625" s="141">
        <f t="shared" si="75"/>
        <v>73.125</v>
      </c>
      <c r="E1625" s="51">
        <v>1625</v>
      </c>
      <c r="F1625">
        <v>7.0000000000000007E-2</v>
      </c>
      <c r="G1625" s="141">
        <f t="shared" si="76"/>
        <v>113.75000000000001</v>
      </c>
      <c r="I1625" s="51">
        <v>1625</v>
      </c>
      <c r="J1625">
        <v>0.125</v>
      </c>
      <c r="K1625" s="141">
        <f t="shared" si="77"/>
        <v>203.125</v>
      </c>
      <c r="M1625" s="51">
        <v>1625</v>
      </c>
      <c r="N1625">
        <v>899</v>
      </c>
    </row>
    <row r="1626" spans="1:14">
      <c r="A1626" s="51">
        <v>1626</v>
      </c>
      <c r="B1626" s="51">
        <v>4.4999999999999998E-2</v>
      </c>
      <c r="C1626" s="141">
        <f t="shared" si="75"/>
        <v>73.17</v>
      </c>
      <c r="E1626" s="51">
        <v>1626</v>
      </c>
      <c r="F1626">
        <v>7.0000000000000007E-2</v>
      </c>
      <c r="G1626" s="141">
        <f t="shared" si="76"/>
        <v>113.82000000000001</v>
      </c>
      <c r="I1626" s="51">
        <v>1626</v>
      </c>
      <c r="J1626">
        <v>0.125</v>
      </c>
      <c r="K1626" s="141">
        <f t="shared" si="77"/>
        <v>203.25</v>
      </c>
      <c r="M1626" s="51">
        <v>1626</v>
      </c>
      <c r="N1626">
        <v>899</v>
      </c>
    </row>
    <row r="1627" spans="1:14">
      <c r="A1627" s="51">
        <v>1627</v>
      </c>
      <c r="B1627" s="51">
        <v>4.4999999999999998E-2</v>
      </c>
      <c r="C1627" s="141">
        <f t="shared" si="75"/>
        <v>73.215000000000003</v>
      </c>
      <c r="E1627" s="51">
        <v>1627</v>
      </c>
      <c r="F1627">
        <v>7.0000000000000007E-2</v>
      </c>
      <c r="G1627" s="141">
        <f t="shared" si="76"/>
        <v>113.89000000000001</v>
      </c>
      <c r="I1627" s="51">
        <v>1627</v>
      </c>
      <c r="J1627">
        <v>0.125</v>
      </c>
      <c r="K1627" s="141">
        <f t="shared" si="77"/>
        <v>203.375</v>
      </c>
      <c r="M1627" s="51">
        <v>1627</v>
      </c>
      <c r="N1627">
        <v>899</v>
      </c>
    </row>
    <row r="1628" spans="1:14">
      <c r="A1628" s="51">
        <v>1628</v>
      </c>
      <c r="B1628" s="51">
        <v>4.4999999999999998E-2</v>
      </c>
      <c r="C1628" s="141">
        <f t="shared" si="75"/>
        <v>73.259999999999991</v>
      </c>
      <c r="E1628" s="51">
        <v>1628</v>
      </c>
      <c r="F1628">
        <v>7.0000000000000007E-2</v>
      </c>
      <c r="G1628" s="141">
        <f t="shared" si="76"/>
        <v>113.96000000000001</v>
      </c>
      <c r="I1628" s="51">
        <v>1628</v>
      </c>
      <c r="J1628">
        <v>0.125</v>
      </c>
      <c r="K1628" s="141">
        <f t="shared" si="77"/>
        <v>203.5</v>
      </c>
      <c r="M1628" s="51">
        <v>1628</v>
      </c>
      <c r="N1628">
        <v>899</v>
      </c>
    </row>
    <row r="1629" spans="1:14">
      <c r="A1629" s="51">
        <v>1629</v>
      </c>
      <c r="B1629" s="51">
        <v>4.4999999999999998E-2</v>
      </c>
      <c r="C1629" s="141">
        <f t="shared" si="75"/>
        <v>73.304999999999993</v>
      </c>
      <c r="E1629" s="51">
        <v>1629</v>
      </c>
      <c r="F1629">
        <v>7.0000000000000007E-2</v>
      </c>
      <c r="G1629" s="141">
        <f t="shared" si="76"/>
        <v>114.03000000000002</v>
      </c>
      <c r="I1629" s="51">
        <v>1629</v>
      </c>
      <c r="J1629">
        <v>0.125</v>
      </c>
      <c r="K1629" s="141">
        <f t="shared" si="77"/>
        <v>203.625</v>
      </c>
      <c r="M1629" s="51">
        <v>1629</v>
      </c>
      <c r="N1629">
        <v>899</v>
      </c>
    </row>
    <row r="1630" spans="1:14">
      <c r="A1630" s="51">
        <v>1630</v>
      </c>
      <c r="B1630" s="51">
        <v>4.4999999999999998E-2</v>
      </c>
      <c r="C1630" s="141">
        <f t="shared" si="75"/>
        <v>73.349999999999994</v>
      </c>
      <c r="E1630" s="51">
        <v>1630</v>
      </c>
      <c r="F1630">
        <v>7.0000000000000007E-2</v>
      </c>
      <c r="G1630" s="141">
        <f t="shared" si="76"/>
        <v>114.10000000000001</v>
      </c>
      <c r="I1630" s="51">
        <v>1630</v>
      </c>
      <c r="J1630">
        <v>0.125</v>
      </c>
      <c r="K1630" s="141">
        <f t="shared" si="77"/>
        <v>203.75</v>
      </c>
      <c r="M1630" s="51">
        <v>1630</v>
      </c>
      <c r="N1630">
        <v>899</v>
      </c>
    </row>
    <row r="1631" spans="1:14">
      <c r="A1631" s="51">
        <v>1631</v>
      </c>
      <c r="B1631" s="51">
        <v>4.4999999999999998E-2</v>
      </c>
      <c r="C1631" s="141">
        <f t="shared" si="75"/>
        <v>73.394999999999996</v>
      </c>
      <c r="E1631" s="51">
        <v>1631</v>
      </c>
      <c r="F1631">
        <v>7.0000000000000007E-2</v>
      </c>
      <c r="G1631" s="141">
        <f t="shared" si="76"/>
        <v>114.17000000000002</v>
      </c>
      <c r="I1631" s="51">
        <v>1631</v>
      </c>
      <c r="J1631">
        <v>0.125</v>
      </c>
      <c r="K1631" s="141">
        <f t="shared" si="77"/>
        <v>203.875</v>
      </c>
      <c r="M1631" s="51">
        <v>1631</v>
      </c>
      <c r="N1631">
        <v>899</v>
      </c>
    </row>
    <row r="1632" spans="1:14">
      <c r="A1632" s="51">
        <v>1632</v>
      </c>
      <c r="B1632" s="51">
        <v>4.4999999999999998E-2</v>
      </c>
      <c r="C1632" s="141">
        <f t="shared" si="75"/>
        <v>73.44</v>
      </c>
      <c r="E1632" s="51">
        <v>1632</v>
      </c>
      <c r="F1632">
        <v>7.0000000000000007E-2</v>
      </c>
      <c r="G1632" s="141">
        <f t="shared" si="76"/>
        <v>114.24000000000001</v>
      </c>
      <c r="I1632" s="51">
        <v>1632</v>
      </c>
      <c r="J1632">
        <v>0.125</v>
      </c>
      <c r="K1632" s="141">
        <f t="shared" si="77"/>
        <v>204</v>
      </c>
      <c r="M1632" s="51">
        <v>1632</v>
      </c>
      <c r="N1632">
        <v>899</v>
      </c>
    </row>
    <row r="1633" spans="1:14">
      <c r="A1633" s="51">
        <v>1633</v>
      </c>
      <c r="B1633" s="51">
        <v>4.4999999999999998E-2</v>
      </c>
      <c r="C1633" s="141">
        <f t="shared" si="75"/>
        <v>73.484999999999999</v>
      </c>
      <c r="E1633" s="51">
        <v>1633</v>
      </c>
      <c r="F1633">
        <v>7.0000000000000007E-2</v>
      </c>
      <c r="G1633" s="141">
        <f t="shared" si="76"/>
        <v>114.31000000000002</v>
      </c>
      <c r="I1633" s="51">
        <v>1633</v>
      </c>
      <c r="J1633">
        <v>0.125</v>
      </c>
      <c r="K1633" s="141">
        <f t="shared" si="77"/>
        <v>204.125</v>
      </c>
      <c r="M1633" s="51">
        <v>1633</v>
      </c>
      <c r="N1633">
        <v>899</v>
      </c>
    </row>
    <row r="1634" spans="1:14">
      <c r="A1634" s="51">
        <v>1634</v>
      </c>
      <c r="B1634" s="51">
        <v>4.4999999999999998E-2</v>
      </c>
      <c r="C1634" s="141">
        <f t="shared" si="75"/>
        <v>73.53</v>
      </c>
      <c r="E1634" s="51">
        <v>1634</v>
      </c>
      <c r="F1634">
        <v>7.0000000000000007E-2</v>
      </c>
      <c r="G1634" s="141">
        <f t="shared" si="76"/>
        <v>114.38000000000001</v>
      </c>
      <c r="I1634" s="51">
        <v>1634</v>
      </c>
      <c r="J1634">
        <v>0.125</v>
      </c>
      <c r="K1634" s="141">
        <f t="shared" si="77"/>
        <v>204.25</v>
      </c>
      <c r="M1634" s="51">
        <v>1634</v>
      </c>
      <c r="N1634">
        <v>899</v>
      </c>
    </row>
    <row r="1635" spans="1:14">
      <c r="A1635" s="51">
        <v>1635</v>
      </c>
      <c r="B1635" s="51">
        <v>4.4999999999999998E-2</v>
      </c>
      <c r="C1635" s="141">
        <f t="shared" si="75"/>
        <v>73.575000000000003</v>
      </c>
      <c r="E1635" s="51">
        <v>1635</v>
      </c>
      <c r="F1635">
        <v>7.0000000000000007E-2</v>
      </c>
      <c r="G1635" s="141">
        <f t="shared" si="76"/>
        <v>114.45000000000002</v>
      </c>
      <c r="I1635" s="51">
        <v>1635</v>
      </c>
      <c r="J1635">
        <v>0.125</v>
      </c>
      <c r="K1635" s="141">
        <f t="shared" si="77"/>
        <v>204.375</v>
      </c>
      <c r="M1635" s="51">
        <v>1635</v>
      </c>
      <c r="N1635">
        <v>899</v>
      </c>
    </row>
    <row r="1636" spans="1:14">
      <c r="A1636" s="51">
        <v>1636</v>
      </c>
      <c r="B1636" s="51">
        <v>4.4999999999999998E-2</v>
      </c>
      <c r="C1636" s="141">
        <f t="shared" si="75"/>
        <v>73.61999999999999</v>
      </c>
      <c r="E1636" s="51">
        <v>1636</v>
      </c>
      <c r="F1636">
        <v>7.0000000000000007E-2</v>
      </c>
      <c r="G1636" s="141">
        <f t="shared" si="76"/>
        <v>114.52000000000001</v>
      </c>
      <c r="I1636" s="51">
        <v>1636</v>
      </c>
      <c r="J1636">
        <v>0.125</v>
      </c>
      <c r="K1636" s="141">
        <f t="shared" si="77"/>
        <v>204.5</v>
      </c>
      <c r="M1636" s="51">
        <v>1636</v>
      </c>
      <c r="N1636">
        <v>899</v>
      </c>
    </row>
    <row r="1637" spans="1:14">
      <c r="A1637" s="51">
        <v>1637</v>
      </c>
      <c r="B1637" s="51">
        <v>4.4999999999999998E-2</v>
      </c>
      <c r="C1637" s="141">
        <f t="shared" si="75"/>
        <v>73.664999999999992</v>
      </c>
      <c r="E1637" s="51">
        <v>1637</v>
      </c>
      <c r="F1637">
        <v>7.0000000000000007E-2</v>
      </c>
      <c r="G1637" s="141">
        <f t="shared" si="76"/>
        <v>114.59000000000002</v>
      </c>
      <c r="I1637" s="51">
        <v>1637</v>
      </c>
      <c r="J1637">
        <v>0.125</v>
      </c>
      <c r="K1637" s="141">
        <f t="shared" si="77"/>
        <v>204.625</v>
      </c>
      <c r="M1637" s="51">
        <v>1637</v>
      </c>
      <c r="N1637">
        <v>899</v>
      </c>
    </row>
    <row r="1638" spans="1:14">
      <c r="A1638" s="51">
        <v>1638</v>
      </c>
      <c r="B1638" s="51">
        <v>4.4999999999999998E-2</v>
      </c>
      <c r="C1638" s="141">
        <f t="shared" si="75"/>
        <v>73.709999999999994</v>
      </c>
      <c r="E1638" s="51">
        <v>1638</v>
      </c>
      <c r="F1638">
        <v>7.0000000000000007E-2</v>
      </c>
      <c r="G1638" s="141">
        <f t="shared" si="76"/>
        <v>114.66000000000001</v>
      </c>
      <c r="I1638" s="51">
        <v>1638</v>
      </c>
      <c r="J1638">
        <v>0.125</v>
      </c>
      <c r="K1638" s="141">
        <f t="shared" si="77"/>
        <v>204.75</v>
      </c>
      <c r="M1638" s="51">
        <v>1638</v>
      </c>
      <c r="N1638">
        <v>899</v>
      </c>
    </row>
    <row r="1639" spans="1:14">
      <c r="A1639" s="51">
        <v>1639</v>
      </c>
      <c r="B1639" s="51">
        <v>4.4999999999999998E-2</v>
      </c>
      <c r="C1639" s="141">
        <f t="shared" si="75"/>
        <v>73.754999999999995</v>
      </c>
      <c r="E1639" s="51">
        <v>1639</v>
      </c>
      <c r="F1639">
        <v>7.0000000000000007E-2</v>
      </c>
      <c r="G1639" s="141">
        <f t="shared" si="76"/>
        <v>114.73</v>
      </c>
      <c r="I1639" s="51">
        <v>1639</v>
      </c>
      <c r="J1639">
        <v>0.125</v>
      </c>
      <c r="K1639" s="141">
        <f t="shared" si="77"/>
        <v>204.875</v>
      </c>
      <c r="M1639" s="51">
        <v>1639</v>
      </c>
      <c r="N1639">
        <v>899</v>
      </c>
    </row>
    <row r="1640" spans="1:14">
      <c r="A1640" s="51">
        <v>1640</v>
      </c>
      <c r="B1640" s="51">
        <v>4.4999999999999998E-2</v>
      </c>
      <c r="C1640" s="141">
        <f t="shared" si="75"/>
        <v>73.8</v>
      </c>
      <c r="E1640" s="51">
        <v>1640</v>
      </c>
      <c r="F1640">
        <v>7.0000000000000007E-2</v>
      </c>
      <c r="G1640" s="141">
        <f t="shared" si="76"/>
        <v>114.80000000000001</v>
      </c>
      <c r="I1640" s="51">
        <v>1640</v>
      </c>
      <c r="J1640">
        <v>0.125</v>
      </c>
      <c r="K1640" s="141">
        <f t="shared" si="77"/>
        <v>205</v>
      </c>
      <c r="M1640" s="51">
        <v>1640</v>
      </c>
      <c r="N1640">
        <v>899</v>
      </c>
    </row>
    <row r="1641" spans="1:14">
      <c r="A1641" s="51">
        <v>1641</v>
      </c>
      <c r="B1641" s="51">
        <v>4.4999999999999998E-2</v>
      </c>
      <c r="C1641" s="141">
        <f t="shared" si="75"/>
        <v>73.844999999999999</v>
      </c>
      <c r="E1641" s="51">
        <v>1641</v>
      </c>
      <c r="F1641">
        <v>7.0000000000000007E-2</v>
      </c>
      <c r="G1641" s="141">
        <f t="shared" si="76"/>
        <v>114.87</v>
      </c>
      <c r="I1641" s="51">
        <v>1641</v>
      </c>
      <c r="J1641">
        <v>0.125</v>
      </c>
      <c r="K1641" s="141">
        <f t="shared" si="77"/>
        <v>205.125</v>
      </c>
      <c r="M1641" s="51">
        <v>1641</v>
      </c>
      <c r="N1641">
        <v>899</v>
      </c>
    </row>
    <row r="1642" spans="1:14">
      <c r="A1642" s="51">
        <v>1642</v>
      </c>
      <c r="B1642" s="51">
        <v>4.4999999999999998E-2</v>
      </c>
      <c r="C1642" s="141">
        <f t="shared" si="75"/>
        <v>73.89</v>
      </c>
      <c r="E1642" s="51">
        <v>1642</v>
      </c>
      <c r="F1642">
        <v>7.0000000000000007E-2</v>
      </c>
      <c r="G1642" s="141">
        <f t="shared" si="76"/>
        <v>114.94000000000001</v>
      </c>
      <c r="I1642" s="51">
        <v>1642</v>
      </c>
      <c r="J1642">
        <v>0.125</v>
      </c>
      <c r="K1642" s="141">
        <f t="shared" si="77"/>
        <v>205.25</v>
      </c>
      <c r="M1642" s="51">
        <v>1642</v>
      </c>
      <c r="N1642">
        <v>899</v>
      </c>
    </row>
    <row r="1643" spans="1:14">
      <c r="A1643" s="51">
        <v>1643</v>
      </c>
      <c r="B1643" s="51">
        <v>4.4999999999999998E-2</v>
      </c>
      <c r="C1643" s="141">
        <f t="shared" si="75"/>
        <v>73.935000000000002</v>
      </c>
      <c r="E1643" s="51">
        <v>1643</v>
      </c>
      <c r="F1643">
        <v>7.0000000000000007E-2</v>
      </c>
      <c r="G1643" s="141">
        <f t="shared" si="76"/>
        <v>115.01</v>
      </c>
      <c r="I1643" s="51">
        <v>1643</v>
      </c>
      <c r="J1643">
        <v>0.125</v>
      </c>
      <c r="K1643" s="141">
        <f t="shared" si="77"/>
        <v>205.375</v>
      </c>
      <c r="M1643" s="51">
        <v>1643</v>
      </c>
      <c r="N1643">
        <v>899</v>
      </c>
    </row>
    <row r="1644" spans="1:14">
      <c r="A1644" s="51">
        <v>1644</v>
      </c>
      <c r="B1644" s="51">
        <v>4.4999999999999998E-2</v>
      </c>
      <c r="C1644" s="141">
        <f t="shared" si="75"/>
        <v>73.98</v>
      </c>
      <c r="E1644" s="51">
        <v>1644</v>
      </c>
      <c r="F1644">
        <v>7.0000000000000007E-2</v>
      </c>
      <c r="G1644" s="141">
        <f t="shared" si="76"/>
        <v>115.08000000000001</v>
      </c>
      <c r="I1644" s="51">
        <v>1644</v>
      </c>
      <c r="J1644">
        <v>0.125</v>
      </c>
      <c r="K1644" s="141">
        <f t="shared" si="77"/>
        <v>205.5</v>
      </c>
      <c r="M1644" s="51">
        <v>1644</v>
      </c>
      <c r="N1644">
        <v>899</v>
      </c>
    </row>
    <row r="1645" spans="1:14">
      <c r="A1645" s="51">
        <v>1645</v>
      </c>
      <c r="B1645" s="51">
        <v>4.4999999999999998E-2</v>
      </c>
      <c r="C1645" s="141">
        <f t="shared" si="75"/>
        <v>74.024999999999991</v>
      </c>
      <c r="E1645" s="51">
        <v>1645</v>
      </c>
      <c r="F1645">
        <v>7.0000000000000007E-2</v>
      </c>
      <c r="G1645" s="141">
        <f t="shared" si="76"/>
        <v>115.15</v>
      </c>
      <c r="I1645" s="51">
        <v>1645</v>
      </c>
      <c r="J1645">
        <v>0.125</v>
      </c>
      <c r="K1645" s="141">
        <f t="shared" si="77"/>
        <v>205.625</v>
      </c>
      <c r="M1645" s="51">
        <v>1645</v>
      </c>
      <c r="N1645">
        <v>899</v>
      </c>
    </row>
    <row r="1646" spans="1:14">
      <c r="A1646" s="51">
        <v>1646</v>
      </c>
      <c r="B1646" s="51">
        <v>4.4999999999999998E-2</v>
      </c>
      <c r="C1646" s="141">
        <f t="shared" si="75"/>
        <v>74.069999999999993</v>
      </c>
      <c r="E1646" s="51">
        <v>1646</v>
      </c>
      <c r="F1646">
        <v>7.0000000000000007E-2</v>
      </c>
      <c r="G1646" s="141">
        <f t="shared" si="76"/>
        <v>115.22000000000001</v>
      </c>
      <c r="I1646" s="51">
        <v>1646</v>
      </c>
      <c r="J1646">
        <v>0.125</v>
      </c>
      <c r="K1646" s="141">
        <f t="shared" si="77"/>
        <v>205.75</v>
      </c>
      <c r="M1646" s="51">
        <v>1646</v>
      </c>
      <c r="N1646">
        <v>899</v>
      </c>
    </row>
    <row r="1647" spans="1:14">
      <c r="A1647" s="51">
        <v>1647</v>
      </c>
      <c r="B1647" s="51">
        <v>4.4999999999999998E-2</v>
      </c>
      <c r="C1647" s="141">
        <f t="shared" si="75"/>
        <v>74.114999999999995</v>
      </c>
      <c r="E1647" s="51">
        <v>1647</v>
      </c>
      <c r="F1647">
        <v>7.0000000000000007E-2</v>
      </c>
      <c r="G1647" s="141">
        <f t="shared" si="76"/>
        <v>115.29</v>
      </c>
      <c r="I1647" s="51">
        <v>1647</v>
      </c>
      <c r="J1647">
        <v>0.125</v>
      </c>
      <c r="K1647" s="141">
        <f t="shared" si="77"/>
        <v>205.875</v>
      </c>
      <c r="M1647" s="51">
        <v>1647</v>
      </c>
      <c r="N1647">
        <v>899</v>
      </c>
    </row>
    <row r="1648" spans="1:14">
      <c r="A1648" s="51">
        <v>1648</v>
      </c>
      <c r="B1648" s="51">
        <v>4.4999999999999998E-2</v>
      </c>
      <c r="C1648" s="141">
        <f t="shared" si="75"/>
        <v>74.16</v>
      </c>
      <c r="E1648" s="51">
        <v>1648</v>
      </c>
      <c r="F1648">
        <v>7.0000000000000007E-2</v>
      </c>
      <c r="G1648" s="141">
        <f t="shared" si="76"/>
        <v>115.36000000000001</v>
      </c>
      <c r="I1648" s="51">
        <v>1648</v>
      </c>
      <c r="J1648">
        <v>0.125</v>
      </c>
      <c r="K1648" s="141">
        <f t="shared" si="77"/>
        <v>206</v>
      </c>
      <c r="M1648" s="51">
        <v>1648</v>
      </c>
      <c r="N1648">
        <v>899</v>
      </c>
    </row>
    <row r="1649" spans="1:14">
      <c r="A1649" s="51">
        <v>1649</v>
      </c>
      <c r="B1649" s="51">
        <v>4.4999999999999998E-2</v>
      </c>
      <c r="C1649" s="141">
        <f t="shared" si="75"/>
        <v>74.204999999999998</v>
      </c>
      <c r="E1649" s="51">
        <v>1649</v>
      </c>
      <c r="F1649">
        <v>7.0000000000000007E-2</v>
      </c>
      <c r="G1649" s="141">
        <f t="shared" si="76"/>
        <v>115.43</v>
      </c>
      <c r="I1649" s="51">
        <v>1649</v>
      </c>
      <c r="J1649">
        <v>0.125</v>
      </c>
      <c r="K1649" s="141">
        <f t="shared" si="77"/>
        <v>206.125</v>
      </c>
      <c r="M1649" s="51">
        <v>1649</v>
      </c>
      <c r="N1649">
        <v>899</v>
      </c>
    </row>
    <row r="1650" spans="1:14">
      <c r="A1650" s="51">
        <v>1650</v>
      </c>
      <c r="B1650" s="51">
        <v>4.4999999999999998E-2</v>
      </c>
      <c r="C1650" s="141">
        <f t="shared" si="75"/>
        <v>74.25</v>
      </c>
      <c r="E1650" s="51">
        <v>1650</v>
      </c>
      <c r="F1650">
        <v>7.0000000000000007E-2</v>
      </c>
      <c r="G1650" s="141">
        <f t="shared" si="76"/>
        <v>115.50000000000001</v>
      </c>
      <c r="I1650" s="51">
        <v>1650</v>
      </c>
      <c r="J1650">
        <v>0.125</v>
      </c>
      <c r="K1650" s="141">
        <f t="shared" si="77"/>
        <v>206.25</v>
      </c>
      <c r="M1650" s="51">
        <v>1650</v>
      </c>
      <c r="N1650">
        <v>899</v>
      </c>
    </row>
    <row r="1651" spans="1:14">
      <c r="A1651" s="51">
        <v>1651</v>
      </c>
      <c r="B1651" s="51">
        <v>4.4999999999999998E-2</v>
      </c>
      <c r="C1651" s="141">
        <f t="shared" si="75"/>
        <v>74.295000000000002</v>
      </c>
      <c r="E1651" s="51">
        <v>1651</v>
      </c>
      <c r="F1651">
        <v>7.0000000000000007E-2</v>
      </c>
      <c r="G1651" s="141">
        <f t="shared" si="76"/>
        <v>115.57000000000001</v>
      </c>
      <c r="I1651" s="51">
        <v>1651</v>
      </c>
      <c r="J1651">
        <v>0.125</v>
      </c>
      <c r="K1651" s="141">
        <f t="shared" si="77"/>
        <v>206.375</v>
      </c>
      <c r="M1651" s="51">
        <v>1651</v>
      </c>
      <c r="N1651">
        <v>899</v>
      </c>
    </row>
    <row r="1652" spans="1:14">
      <c r="A1652" s="51">
        <v>1652</v>
      </c>
      <c r="B1652" s="51">
        <v>4.4999999999999998E-2</v>
      </c>
      <c r="C1652" s="141">
        <f t="shared" si="75"/>
        <v>74.34</v>
      </c>
      <c r="E1652" s="51">
        <v>1652</v>
      </c>
      <c r="F1652">
        <v>7.0000000000000007E-2</v>
      </c>
      <c r="G1652" s="141">
        <f t="shared" si="76"/>
        <v>115.64000000000001</v>
      </c>
      <c r="I1652" s="51">
        <v>1652</v>
      </c>
      <c r="J1652">
        <v>0.125</v>
      </c>
      <c r="K1652" s="141">
        <f t="shared" si="77"/>
        <v>206.5</v>
      </c>
      <c r="M1652" s="51">
        <v>1652</v>
      </c>
      <c r="N1652">
        <v>899</v>
      </c>
    </row>
    <row r="1653" spans="1:14">
      <c r="A1653" s="51">
        <v>1653</v>
      </c>
      <c r="B1653" s="51">
        <v>4.4999999999999998E-2</v>
      </c>
      <c r="C1653" s="141">
        <f t="shared" si="75"/>
        <v>74.384999999999991</v>
      </c>
      <c r="E1653" s="51">
        <v>1653</v>
      </c>
      <c r="F1653">
        <v>7.0000000000000007E-2</v>
      </c>
      <c r="G1653" s="141">
        <f t="shared" si="76"/>
        <v>115.71000000000001</v>
      </c>
      <c r="I1653" s="51">
        <v>1653</v>
      </c>
      <c r="J1653">
        <v>0.125</v>
      </c>
      <c r="K1653" s="141">
        <f t="shared" si="77"/>
        <v>206.625</v>
      </c>
      <c r="M1653" s="51">
        <v>1653</v>
      </c>
      <c r="N1653">
        <v>899</v>
      </c>
    </row>
    <row r="1654" spans="1:14">
      <c r="A1654" s="51">
        <v>1654</v>
      </c>
      <c r="B1654" s="51">
        <v>4.4999999999999998E-2</v>
      </c>
      <c r="C1654" s="141">
        <f t="shared" si="75"/>
        <v>74.429999999999993</v>
      </c>
      <c r="E1654" s="51">
        <v>1654</v>
      </c>
      <c r="F1654">
        <v>7.0000000000000007E-2</v>
      </c>
      <c r="G1654" s="141">
        <f t="shared" si="76"/>
        <v>115.78000000000002</v>
      </c>
      <c r="I1654" s="51">
        <v>1654</v>
      </c>
      <c r="J1654">
        <v>0.125</v>
      </c>
      <c r="K1654" s="141">
        <f t="shared" si="77"/>
        <v>206.75</v>
      </c>
      <c r="M1654" s="51">
        <v>1654</v>
      </c>
      <c r="N1654">
        <v>899</v>
      </c>
    </row>
    <row r="1655" spans="1:14">
      <c r="A1655" s="51">
        <v>1655</v>
      </c>
      <c r="B1655" s="51">
        <v>4.4999999999999998E-2</v>
      </c>
      <c r="C1655" s="141">
        <f t="shared" si="75"/>
        <v>74.474999999999994</v>
      </c>
      <c r="E1655" s="51">
        <v>1655</v>
      </c>
      <c r="F1655">
        <v>7.0000000000000007E-2</v>
      </c>
      <c r="G1655" s="141">
        <f t="shared" si="76"/>
        <v>115.85000000000001</v>
      </c>
      <c r="I1655" s="51">
        <v>1655</v>
      </c>
      <c r="J1655">
        <v>0.125</v>
      </c>
      <c r="K1655" s="141">
        <f t="shared" si="77"/>
        <v>206.875</v>
      </c>
      <c r="M1655" s="51">
        <v>1655</v>
      </c>
      <c r="N1655">
        <v>899</v>
      </c>
    </row>
    <row r="1656" spans="1:14">
      <c r="A1656" s="51">
        <v>1656</v>
      </c>
      <c r="B1656" s="51">
        <v>4.4999999999999998E-2</v>
      </c>
      <c r="C1656" s="141">
        <f t="shared" si="75"/>
        <v>74.52</v>
      </c>
      <c r="E1656" s="51">
        <v>1656</v>
      </c>
      <c r="F1656">
        <v>7.0000000000000007E-2</v>
      </c>
      <c r="G1656" s="141">
        <f t="shared" si="76"/>
        <v>115.92000000000002</v>
      </c>
      <c r="I1656" s="51">
        <v>1656</v>
      </c>
      <c r="J1656">
        <v>0.125</v>
      </c>
      <c r="K1656" s="141">
        <f t="shared" si="77"/>
        <v>207</v>
      </c>
      <c r="M1656" s="51">
        <v>1656</v>
      </c>
      <c r="N1656">
        <v>899</v>
      </c>
    </row>
    <row r="1657" spans="1:14">
      <c r="A1657" s="51">
        <v>1657</v>
      </c>
      <c r="B1657" s="51">
        <v>4.4999999999999998E-2</v>
      </c>
      <c r="C1657" s="141">
        <f t="shared" si="75"/>
        <v>74.564999999999998</v>
      </c>
      <c r="E1657" s="51">
        <v>1657</v>
      </c>
      <c r="F1657">
        <v>7.0000000000000007E-2</v>
      </c>
      <c r="G1657" s="141">
        <f t="shared" si="76"/>
        <v>115.99000000000001</v>
      </c>
      <c r="I1657" s="51">
        <v>1657</v>
      </c>
      <c r="J1657">
        <v>0.125</v>
      </c>
      <c r="K1657" s="141">
        <f t="shared" si="77"/>
        <v>207.125</v>
      </c>
      <c r="M1657" s="51">
        <v>1657</v>
      </c>
      <c r="N1657">
        <v>899</v>
      </c>
    </row>
    <row r="1658" spans="1:14">
      <c r="A1658" s="51">
        <v>1658</v>
      </c>
      <c r="B1658" s="51">
        <v>4.4999999999999998E-2</v>
      </c>
      <c r="C1658" s="141">
        <f t="shared" si="75"/>
        <v>74.61</v>
      </c>
      <c r="E1658" s="51">
        <v>1658</v>
      </c>
      <c r="F1658">
        <v>7.0000000000000007E-2</v>
      </c>
      <c r="G1658" s="141">
        <f t="shared" si="76"/>
        <v>116.06000000000002</v>
      </c>
      <c r="I1658" s="51">
        <v>1658</v>
      </c>
      <c r="J1658">
        <v>0.125</v>
      </c>
      <c r="K1658" s="141">
        <f t="shared" si="77"/>
        <v>207.25</v>
      </c>
      <c r="M1658" s="51">
        <v>1658</v>
      </c>
      <c r="N1658">
        <v>899</v>
      </c>
    </row>
    <row r="1659" spans="1:14">
      <c r="A1659" s="51">
        <v>1659</v>
      </c>
      <c r="B1659" s="51">
        <v>4.4999999999999998E-2</v>
      </c>
      <c r="C1659" s="141">
        <f t="shared" si="75"/>
        <v>74.655000000000001</v>
      </c>
      <c r="E1659" s="51">
        <v>1659</v>
      </c>
      <c r="F1659">
        <v>7.0000000000000007E-2</v>
      </c>
      <c r="G1659" s="141">
        <f t="shared" si="76"/>
        <v>116.13000000000001</v>
      </c>
      <c r="I1659" s="51">
        <v>1659</v>
      </c>
      <c r="J1659">
        <v>0.125</v>
      </c>
      <c r="K1659" s="141">
        <f t="shared" si="77"/>
        <v>207.375</v>
      </c>
      <c r="M1659" s="51">
        <v>1659</v>
      </c>
      <c r="N1659">
        <v>899</v>
      </c>
    </row>
    <row r="1660" spans="1:14">
      <c r="A1660" s="51">
        <v>1660</v>
      </c>
      <c r="B1660" s="51">
        <v>4.4999999999999998E-2</v>
      </c>
      <c r="C1660" s="141">
        <f t="shared" si="75"/>
        <v>74.7</v>
      </c>
      <c r="E1660" s="51">
        <v>1660</v>
      </c>
      <c r="F1660">
        <v>7.0000000000000007E-2</v>
      </c>
      <c r="G1660" s="141">
        <f t="shared" si="76"/>
        <v>116.20000000000002</v>
      </c>
      <c r="I1660" s="51">
        <v>1660</v>
      </c>
      <c r="J1660">
        <v>0.125</v>
      </c>
      <c r="K1660" s="141">
        <f t="shared" si="77"/>
        <v>207.5</v>
      </c>
      <c r="M1660" s="51">
        <v>1660</v>
      </c>
      <c r="N1660">
        <v>899</v>
      </c>
    </row>
    <row r="1661" spans="1:14">
      <c r="A1661" s="51">
        <v>1661</v>
      </c>
      <c r="B1661" s="51">
        <v>4.4999999999999998E-2</v>
      </c>
      <c r="C1661" s="141">
        <f t="shared" si="75"/>
        <v>74.74499999999999</v>
      </c>
      <c r="E1661" s="51">
        <v>1661</v>
      </c>
      <c r="F1661">
        <v>7.0000000000000007E-2</v>
      </c>
      <c r="G1661" s="141">
        <f t="shared" si="76"/>
        <v>116.27000000000001</v>
      </c>
      <c r="I1661" s="51">
        <v>1661</v>
      </c>
      <c r="J1661">
        <v>0.125</v>
      </c>
      <c r="K1661" s="141">
        <f t="shared" si="77"/>
        <v>207.625</v>
      </c>
      <c r="M1661" s="51">
        <v>1661</v>
      </c>
      <c r="N1661">
        <v>899</v>
      </c>
    </row>
    <row r="1662" spans="1:14">
      <c r="A1662" s="51">
        <v>1662</v>
      </c>
      <c r="B1662" s="51">
        <v>4.4999999999999998E-2</v>
      </c>
      <c r="C1662" s="141">
        <f t="shared" si="75"/>
        <v>74.789999999999992</v>
      </c>
      <c r="E1662" s="51">
        <v>1662</v>
      </c>
      <c r="F1662">
        <v>7.0000000000000007E-2</v>
      </c>
      <c r="G1662" s="141">
        <f t="shared" si="76"/>
        <v>116.34000000000002</v>
      </c>
      <c r="I1662" s="51">
        <v>1662</v>
      </c>
      <c r="J1662">
        <v>0.125</v>
      </c>
      <c r="K1662" s="141">
        <f t="shared" si="77"/>
        <v>207.75</v>
      </c>
      <c r="M1662" s="51">
        <v>1662</v>
      </c>
      <c r="N1662">
        <v>899</v>
      </c>
    </row>
    <row r="1663" spans="1:14">
      <c r="A1663" s="51">
        <v>1663</v>
      </c>
      <c r="B1663" s="51">
        <v>4.4999999999999998E-2</v>
      </c>
      <c r="C1663" s="141">
        <f t="shared" si="75"/>
        <v>74.834999999999994</v>
      </c>
      <c r="E1663" s="51">
        <v>1663</v>
      </c>
      <c r="F1663">
        <v>7.0000000000000007E-2</v>
      </c>
      <c r="G1663" s="141">
        <f t="shared" si="76"/>
        <v>116.41000000000001</v>
      </c>
      <c r="I1663" s="51">
        <v>1663</v>
      </c>
      <c r="J1663">
        <v>0.125</v>
      </c>
      <c r="K1663" s="141">
        <f t="shared" si="77"/>
        <v>207.875</v>
      </c>
      <c r="M1663" s="51">
        <v>1663</v>
      </c>
      <c r="N1663">
        <v>899</v>
      </c>
    </row>
    <row r="1664" spans="1:14">
      <c r="A1664" s="51">
        <v>1664</v>
      </c>
      <c r="B1664" s="51">
        <v>4.4999999999999998E-2</v>
      </c>
      <c r="C1664" s="141">
        <f t="shared" si="75"/>
        <v>74.88</v>
      </c>
      <c r="E1664" s="51">
        <v>1664</v>
      </c>
      <c r="F1664">
        <v>7.0000000000000007E-2</v>
      </c>
      <c r="G1664" s="141">
        <f t="shared" si="76"/>
        <v>116.48000000000002</v>
      </c>
      <c r="I1664" s="51">
        <v>1664</v>
      </c>
      <c r="J1664">
        <v>0.125</v>
      </c>
      <c r="K1664" s="141">
        <f t="shared" si="77"/>
        <v>208</v>
      </c>
      <c r="M1664" s="51">
        <v>1664</v>
      </c>
      <c r="N1664">
        <v>899</v>
      </c>
    </row>
    <row r="1665" spans="1:14">
      <c r="A1665" s="51">
        <v>1665</v>
      </c>
      <c r="B1665" s="51">
        <v>4.4999999999999998E-2</v>
      </c>
      <c r="C1665" s="141">
        <f t="shared" si="75"/>
        <v>74.924999999999997</v>
      </c>
      <c r="E1665" s="51">
        <v>1665</v>
      </c>
      <c r="F1665">
        <v>7.0000000000000007E-2</v>
      </c>
      <c r="G1665" s="141">
        <f t="shared" si="76"/>
        <v>116.55000000000001</v>
      </c>
      <c r="I1665" s="51">
        <v>1665</v>
      </c>
      <c r="J1665">
        <v>0.125</v>
      </c>
      <c r="K1665" s="141">
        <f t="shared" si="77"/>
        <v>208.125</v>
      </c>
      <c r="M1665" s="51">
        <v>1665</v>
      </c>
      <c r="N1665">
        <v>899</v>
      </c>
    </row>
    <row r="1666" spans="1:14">
      <c r="A1666" s="51">
        <v>1666</v>
      </c>
      <c r="B1666" s="51">
        <v>4.4999999999999998E-2</v>
      </c>
      <c r="C1666" s="141">
        <f t="shared" ref="C1666:C1729" si="78">MAX(A1666*B1666, 8.99)</f>
        <v>74.97</v>
      </c>
      <c r="E1666" s="51">
        <v>1666</v>
      </c>
      <c r="F1666">
        <v>7.0000000000000007E-2</v>
      </c>
      <c r="G1666" s="141">
        <f t="shared" ref="G1666:G1729" si="79">MAX(E1666*F1666, 9.99)</f>
        <v>116.62</v>
      </c>
      <c r="I1666" s="51">
        <v>1666</v>
      </c>
      <c r="J1666">
        <v>0.125</v>
      </c>
      <c r="K1666" s="141">
        <f t="shared" ref="K1666:K1729" si="80">MAX(I1666*J1666, 19.99)</f>
        <v>208.25</v>
      </c>
      <c r="M1666" s="51">
        <v>1666</v>
      </c>
      <c r="N1666">
        <v>899</v>
      </c>
    </row>
    <row r="1667" spans="1:14">
      <c r="A1667" s="51">
        <v>1667</v>
      </c>
      <c r="B1667" s="51">
        <v>4.4999999999999998E-2</v>
      </c>
      <c r="C1667" s="141">
        <f t="shared" si="78"/>
        <v>75.015000000000001</v>
      </c>
      <c r="E1667" s="51">
        <v>1667</v>
      </c>
      <c r="F1667">
        <v>7.0000000000000007E-2</v>
      </c>
      <c r="G1667" s="141">
        <f t="shared" si="79"/>
        <v>116.69000000000001</v>
      </c>
      <c r="I1667" s="51">
        <v>1667</v>
      </c>
      <c r="J1667">
        <v>0.125</v>
      </c>
      <c r="K1667" s="141">
        <f t="shared" si="80"/>
        <v>208.375</v>
      </c>
      <c r="M1667" s="51">
        <v>1667</v>
      </c>
      <c r="N1667">
        <v>899</v>
      </c>
    </row>
    <row r="1668" spans="1:14">
      <c r="A1668" s="51">
        <v>1668</v>
      </c>
      <c r="B1668" s="51">
        <v>4.4999999999999998E-2</v>
      </c>
      <c r="C1668" s="141">
        <f t="shared" si="78"/>
        <v>75.06</v>
      </c>
      <c r="E1668" s="51">
        <v>1668</v>
      </c>
      <c r="F1668">
        <v>7.0000000000000007E-2</v>
      </c>
      <c r="G1668" s="141">
        <f t="shared" si="79"/>
        <v>116.76</v>
      </c>
      <c r="I1668" s="51">
        <v>1668</v>
      </c>
      <c r="J1668">
        <v>0.125</v>
      </c>
      <c r="K1668" s="141">
        <f t="shared" si="80"/>
        <v>208.5</v>
      </c>
      <c r="M1668" s="51">
        <v>1668</v>
      </c>
      <c r="N1668">
        <v>899</v>
      </c>
    </row>
    <row r="1669" spans="1:14">
      <c r="A1669" s="51">
        <v>1669</v>
      </c>
      <c r="B1669" s="51">
        <v>4.4999999999999998E-2</v>
      </c>
      <c r="C1669" s="141">
        <f t="shared" si="78"/>
        <v>75.105000000000004</v>
      </c>
      <c r="E1669" s="51">
        <v>1669</v>
      </c>
      <c r="F1669">
        <v>7.0000000000000007E-2</v>
      </c>
      <c r="G1669" s="141">
        <f t="shared" si="79"/>
        <v>116.83000000000001</v>
      </c>
      <c r="I1669" s="51">
        <v>1669</v>
      </c>
      <c r="J1669">
        <v>0.125</v>
      </c>
      <c r="K1669" s="141">
        <f t="shared" si="80"/>
        <v>208.625</v>
      </c>
      <c r="M1669" s="51">
        <v>1669</v>
      </c>
      <c r="N1669">
        <v>899</v>
      </c>
    </row>
    <row r="1670" spans="1:14">
      <c r="A1670" s="51">
        <v>1670</v>
      </c>
      <c r="B1670" s="51">
        <v>4.4999999999999998E-2</v>
      </c>
      <c r="C1670" s="141">
        <f t="shared" si="78"/>
        <v>75.149999999999991</v>
      </c>
      <c r="E1670" s="51">
        <v>1670</v>
      </c>
      <c r="F1670">
        <v>7.0000000000000007E-2</v>
      </c>
      <c r="G1670" s="141">
        <f t="shared" si="79"/>
        <v>116.9</v>
      </c>
      <c r="I1670" s="51">
        <v>1670</v>
      </c>
      <c r="J1670">
        <v>0.125</v>
      </c>
      <c r="K1670" s="141">
        <f t="shared" si="80"/>
        <v>208.75</v>
      </c>
      <c r="M1670" s="51">
        <v>1670</v>
      </c>
      <c r="N1670">
        <v>899</v>
      </c>
    </row>
    <row r="1671" spans="1:14">
      <c r="A1671" s="51">
        <v>1671</v>
      </c>
      <c r="B1671" s="51">
        <v>4.4999999999999998E-2</v>
      </c>
      <c r="C1671" s="141">
        <f t="shared" si="78"/>
        <v>75.194999999999993</v>
      </c>
      <c r="E1671" s="51">
        <v>1671</v>
      </c>
      <c r="F1671">
        <v>7.0000000000000007E-2</v>
      </c>
      <c r="G1671" s="141">
        <f t="shared" si="79"/>
        <v>116.97000000000001</v>
      </c>
      <c r="I1671" s="51">
        <v>1671</v>
      </c>
      <c r="J1671">
        <v>0.125</v>
      </c>
      <c r="K1671" s="141">
        <f t="shared" si="80"/>
        <v>208.875</v>
      </c>
      <c r="M1671" s="51">
        <v>1671</v>
      </c>
      <c r="N1671">
        <v>899</v>
      </c>
    </row>
    <row r="1672" spans="1:14">
      <c r="A1672" s="51">
        <v>1672</v>
      </c>
      <c r="B1672" s="51">
        <v>4.4999999999999998E-2</v>
      </c>
      <c r="C1672" s="141">
        <f t="shared" si="78"/>
        <v>75.239999999999995</v>
      </c>
      <c r="E1672" s="51">
        <v>1672</v>
      </c>
      <c r="F1672">
        <v>7.0000000000000007E-2</v>
      </c>
      <c r="G1672" s="141">
        <f t="shared" si="79"/>
        <v>117.04</v>
      </c>
      <c r="I1672" s="51">
        <v>1672</v>
      </c>
      <c r="J1672">
        <v>0.125</v>
      </c>
      <c r="K1672" s="141">
        <f t="shared" si="80"/>
        <v>209</v>
      </c>
      <c r="M1672" s="51">
        <v>1672</v>
      </c>
      <c r="N1672">
        <v>899</v>
      </c>
    </row>
    <row r="1673" spans="1:14">
      <c r="A1673" s="51">
        <v>1673</v>
      </c>
      <c r="B1673" s="51">
        <v>4.4999999999999998E-2</v>
      </c>
      <c r="C1673" s="141">
        <f t="shared" si="78"/>
        <v>75.284999999999997</v>
      </c>
      <c r="E1673" s="51">
        <v>1673</v>
      </c>
      <c r="F1673">
        <v>7.0000000000000007E-2</v>
      </c>
      <c r="G1673" s="141">
        <f t="shared" si="79"/>
        <v>117.11000000000001</v>
      </c>
      <c r="I1673" s="51">
        <v>1673</v>
      </c>
      <c r="J1673">
        <v>0.125</v>
      </c>
      <c r="K1673" s="141">
        <f t="shared" si="80"/>
        <v>209.125</v>
      </c>
      <c r="M1673" s="51">
        <v>1673</v>
      </c>
      <c r="N1673">
        <v>899</v>
      </c>
    </row>
    <row r="1674" spans="1:14">
      <c r="A1674" s="51">
        <v>1674</v>
      </c>
      <c r="B1674" s="51">
        <v>4.4999999999999998E-2</v>
      </c>
      <c r="C1674" s="141">
        <f t="shared" si="78"/>
        <v>75.33</v>
      </c>
      <c r="E1674" s="51">
        <v>1674</v>
      </c>
      <c r="F1674">
        <v>7.0000000000000007E-2</v>
      </c>
      <c r="G1674" s="141">
        <f t="shared" si="79"/>
        <v>117.18</v>
      </c>
      <c r="I1674" s="51">
        <v>1674</v>
      </c>
      <c r="J1674">
        <v>0.125</v>
      </c>
      <c r="K1674" s="141">
        <f t="shared" si="80"/>
        <v>209.25</v>
      </c>
      <c r="M1674" s="51">
        <v>1674</v>
      </c>
      <c r="N1674">
        <v>899</v>
      </c>
    </row>
    <row r="1675" spans="1:14">
      <c r="A1675" s="51">
        <v>1675</v>
      </c>
      <c r="B1675" s="51">
        <v>4.4999999999999998E-2</v>
      </c>
      <c r="C1675" s="141">
        <f t="shared" si="78"/>
        <v>75.375</v>
      </c>
      <c r="E1675" s="51">
        <v>1675</v>
      </c>
      <c r="F1675">
        <v>7.0000000000000007E-2</v>
      </c>
      <c r="G1675" s="141">
        <f t="shared" si="79"/>
        <v>117.25000000000001</v>
      </c>
      <c r="I1675" s="51">
        <v>1675</v>
      </c>
      <c r="J1675">
        <v>0.125</v>
      </c>
      <c r="K1675" s="141">
        <f t="shared" si="80"/>
        <v>209.375</v>
      </c>
      <c r="M1675" s="51">
        <v>1675</v>
      </c>
      <c r="N1675">
        <v>899</v>
      </c>
    </row>
    <row r="1676" spans="1:14">
      <c r="A1676" s="51">
        <v>1676</v>
      </c>
      <c r="B1676" s="51">
        <v>4.4999999999999998E-2</v>
      </c>
      <c r="C1676" s="141">
        <f t="shared" si="78"/>
        <v>75.42</v>
      </c>
      <c r="E1676" s="51">
        <v>1676</v>
      </c>
      <c r="F1676">
        <v>7.0000000000000007E-2</v>
      </c>
      <c r="G1676" s="141">
        <f t="shared" si="79"/>
        <v>117.32000000000001</v>
      </c>
      <c r="I1676" s="51">
        <v>1676</v>
      </c>
      <c r="J1676">
        <v>0.125</v>
      </c>
      <c r="K1676" s="141">
        <f t="shared" si="80"/>
        <v>209.5</v>
      </c>
      <c r="M1676" s="51">
        <v>1676</v>
      </c>
      <c r="N1676">
        <v>899</v>
      </c>
    </row>
    <row r="1677" spans="1:14">
      <c r="A1677" s="51">
        <v>1677</v>
      </c>
      <c r="B1677" s="51">
        <v>4.4999999999999998E-2</v>
      </c>
      <c r="C1677" s="141">
        <f t="shared" si="78"/>
        <v>75.465000000000003</v>
      </c>
      <c r="E1677" s="51">
        <v>1677</v>
      </c>
      <c r="F1677">
        <v>7.0000000000000007E-2</v>
      </c>
      <c r="G1677" s="141">
        <f t="shared" si="79"/>
        <v>117.39000000000001</v>
      </c>
      <c r="I1677" s="51">
        <v>1677</v>
      </c>
      <c r="J1677">
        <v>0.125</v>
      </c>
      <c r="K1677" s="141">
        <f t="shared" si="80"/>
        <v>209.625</v>
      </c>
      <c r="M1677" s="51">
        <v>1677</v>
      </c>
      <c r="N1677">
        <v>899</v>
      </c>
    </row>
    <row r="1678" spans="1:14">
      <c r="A1678" s="51">
        <v>1678</v>
      </c>
      <c r="B1678" s="51">
        <v>4.4999999999999998E-2</v>
      </c>
      <c r="C1678" s="141">
        <f t="shared" si="78"/>
        <v>75.509999999999991</v>
      </c>
      <c r="E1678" s="51">
        <v>1678</v>
      </c>
      <c r="F1678">
        <v>7.0000000000000007E-2</v>
      </c>
      <c r="G1678" s="141">
        <f t="shared" si="79"/>
        <v>117.46000000000001</v>
      </c>
      <c r="I1678" s="51">
        <v>1678</v>
      </c>
      <c r="J1678">
        <v>0.125</v>
      </c>
      <c r="K1678" s="141">
        <f t="shared" si="80"/>
        <v>209.75</v>
      </c>
      <c r="M1678" s="51">
        <v>1678</v>
      </c>
      <c r="N1678">
        <v>899</v>
      </c>
    </row>
    <row r="1679" spans="1:14">
      <c r="A1679" s="51">
        <v>1679</v>
      </c>
      <c r="B1679" s="51">
        <v>4.4999999999999998E-2</v>
      </c>
      <c r="C1679" s="141">
        <f t="shared" si="78"/>
        <v>75.554999999999993</v>
      </c>
      <c r="E1679" s="51">
        <v>1679</v>
      </c>
      <c r="F1679">
        <v>7.0000000000000007E-2</v>
      </c>
      <c r="G1679" s="141">
        <f t="shared" si="79"/>
        <v>117.53000000000002</v>
      </c>
      <c r="I1679" s="51">
        <v>1679</v>
      </c>
      <c r="J1679">
        <v>0.125</v>
      </c>
      <c r="K1679" s="141">
        <f t="shared" si="80"/>
        <v>209.875</v>
      </c>
      <c r="M1679" s="51">
        <v>1679</v>
      </c>
      <c r="N1679">
        <v>899</v>
      </c>
    </row>
    <row r="1680" spans="1:14">
      <c r="A1680" s="51">
        <v>1680</v>
      </c>
      <c r="B1680" s="51">
        <v>4.4999999999999998E-2</v>
      </c>
      <c r="C1680" s="141">
        <f t="shared" si="78"/>
        <v>75.599999999999994</v>
      </c>
      <c r="E1680" s="51">
        <v>1680</v>
      </c>
      <c r="F1680">
        <v>7.0000000000000007E-2</v>
      </c>
      <c r="G1680" s="141">
        <f t="shared" si="79"/>
        <v>117.60000000000001</v>
      </c>
      <c r="I1680" s="51">
        <v>1680</v>
      </c>
      <c r="J1680">
        <v>0.125</v>
      </c>
      <c r="K1680" s="141">
        <f t="shared" si="80"/>
        <v>210</v>
      </c>
      <c r="M1680" s="51">
        <v>1680</v>
      </c>
      <c r="N1680">
        <v>899</v>
      </c>
    </row>
    <row r="1681" spans="1:14">
      <c r="A1681" s="51">
        <v>1681</v>
      </c>
      <c r="B1681" s="51">
        <v>4.4999999999999998E-2</v>
      </c>
      <c r="C1681" s="141">
        <f t="shared" si="78"/>
        <v>75.644999999999996</v>
      </c>
      <c r="E1681" s="51">
        <v>1681</v>
      </c>
      <c r="F1681">
        <v>7.0000000000000007E-2</v>
      </c>
      <c r="G1681" s="141">
        <f t="shared" si="79"/>
        <v>117.67000000000002</v>
      </c>
      <c r="I1681" s="51">
        <v>1681</v>
      </c>
      <c r="J1681">
        <v>0.125</v>
      </c>
      <c r="K1681" s="141">
        <f t="shared" si="80"/>
        <v>210.125</v>
      </c>
      <c r="M1681" s="51">
        <v>1681</v>
      </c>
      <c r="N1681">
        <v>899</v>
      </c>
    </row>
    <row r="1682" spans="1:14">
      <c r="A1682" s="51">
        <v>1682</v>
      </c>
      <c r="B1682" s="51">
        <v>4.4999999999999998E-2</v>
      </c>
      <c r="C1682" s="141">
        <f t="shared" si="78"/>
        <v>75.69</v>
      </c>
      <c r="E1682" s="51">
        <v>1682</v>
      </c>
      <c r="F1682">
        <v>7.0000000000000007E-2</v>
      </c>
      <c r="G1682" s="141">
        <f t="shared" si="79"/>
        <v>117.74000000000001</v>
      </c>
      <c r="I1682" s="51">
        <v>1682</v>
      </c>
      <c r="J1682">
        <v>0.125</v>
      </c>
      <c r="K1682" s="141">
        <f t="shared" si="80"/>
        <v>210.25</v>
      </c>
      <c r="M1682" s="51">
        <v>1682</v>
      </c>
      <c r="N1682">
        <v>899</v>
      </c>
    </row>
    <row r="1683" spans="1:14">
      <c r="A1683" s="51">
        <v>1683</v>
      </c>
      <c r="B1683" s="51">
        <v>4.4999999999999998E-2</v>
      </c>
      <c r="C1683" s="141">
        <f t="shared" si="78"/>
        <v>75.734999999999999</v>
      </c>
      <c r="E1683" s="51">
        <v>1683</v>
      </c>
      <c r="F1683">
        <v>7.0000000000000007E-2</v>
      </c>
      <c r="G1683" s="141">
        <f t="shared" si="79"/>
        <v>117.81000000000002</v>
      </c>
      <c r="I1683" s="51">
        <v>1683</v>
      </c>
      <c r="J1683">
        <v>0.125</v>
      </c>
      <c r="K1683" s="141">
        <f t="shared" si="80"/>
        <v>210.375</v>
      </c>
      <c r="M1683" s="51">
        <v>1683</v>
      </c>
      <c r="N1683">
        <v>899</v>
      </c>
    </row>
    <row r="1684" spans="1:14">
      <c r="A1684" s="51">
        <v>1684</v>
      </c>
      <c r="B1684" s="51">
        <v>4.4999999999999998E-2</v>
      </c>
      <c r="C1684" s="141">
        <f t="shared" si="78"/>
        <v>75.78</v>
      </c>
      <c r="E1684" s="51">
        <v>1684</v>
      </c>
      <c r="F1684">
        <v>7.0000000000000007E-2</v>
      </c>
      <c r="G1684" s="141">
        <f t="shared" si="79"/>
        <v>117.88000000000001</v>
      </c>
      <c r="I1684" s="51">
        <v>1684</v>
      </c>
      <c r="J1684">
        <v>0.125</v>
      </c>
      <c r="K1684" s="141">
        <f t="shared" si="80"/>
        <v>210.5</v>
      </c>
      <c r="M1684" s="51">
        <v>1684</v>
      </c>
      <c r="N1684">
        <v>899</v>
      </c>
    </row>
    <row r="1685" spans="1:14">
      <c r="A1685" s="51">
        <v>1685</v>
      </c>
      <c r="B1685" s="51">
        <v>4.4999999999999998E-2</v>
      </c>
      <c r="C1685" s="141">
        <f t="shared" si="78"/>
        <v>75.825000000000003</v>
      </c>
      <c r="E1685" s="51">
        <v>1685</v>
      </c>
      <c r="F1685">
        <v>7.0000000000000007E-2</v>
      </c>
      <c r="G1685" s="141">
        <f t="shared" si="79"/>
        <v>117.95000000000002</v>
      </c>
      <c r="I1685" s="51">
        <v>1685</v>
      </c>
      <c r="J1685">
        <v>0.125</v>
      </c>
      <c r="K1685" s="141">
        <f t="shared" si="80"/>
        <v>210.625</v>
      </c>
      <c r="M1685" s="51">
        <v>1685</v>
      </c>
      <c r="N1685">
        <v>899</v>
      </c>
    </row>
    <row r="1686" spans="1:14">
      <c r="A1686" s="51">
        <v>1686</v>
      </c>
      <c r="B1686" s="51">
        <v>4.4999999999999998E-2</v>
      </c>
      <c r="C1686" s="141">
        <f t="shared" si="78"/>
        <v>75.86999999999999</v>
      </c>
      <c r="E1686" s="51">
        <v>1686</v>
      </c>
      <c r="F1686">
        <v>7.0000000000000007E-2</v>
      </c>
      <c r="G1686" s="141">
        <f t="shared" si="79"/>
        <v>118.02000000000001</v>
      </c>
      <c r="I1686" s="51">
        <v>1686</v>
      </c>
      <c r="J1686">
        <v>0.125</v>
      </c>
      <c r="K1686" s="141">
        <f t="shared" si="80"/>
        <v>210.75</v>
      </c>
      <c r="M1686" s="51">
        <v>1686</v>
      </c>
      <c r="N1686">
        <v>899</v>
      </c>
    </row>
    <row r="1687" spans="1:14">
      <c r="A1687" s="51">
        <v>1687</v>
      </c>
      <c r="B1687" s="51">
        <v>4.4999999999999998E-2</v>
      </c>
      <c r="C1687" s="141">
        <f t="shared" si="78"/>
        <v>75.914999999999992</v>
      </c>
      <c r="E1687" s="51">
        <v>1687</v>
      </c>
      <c r="F1687">
        <v>7.0000000000000007E-2</v>
      </c>
      <c r="G1687" s="141">
        <f t="shared" si="79"/>
        <v>118.09000000000002</v>
      </c>
      <c r="I1687" s="51">
        <v>1687</v>
      </c>
      <c r="J1687">
        <v>0.125</v>
      </c>
      <c r="K1687" s="141">
        <f t="shared" si="80"/>
        <v>210.875</v>
      </c>
      <c r="M1687" s="51">
        <v>1687</v>
      </c>
      <c r="N1687">
        <v>899</v>
      </c>
    </row>
    <row r="1688" spans="1:14">
      <c r="A1688" s="51">
        <v>1688</v>
      </c>
      <c r="B1688" s="51">
        <v>4.4999999999999998E-2</v>
      </c>
      <c r="C1688" s="141">
        <f t="shared" si="78"/>
        <v>75.959999999999994</v>
      </c>
      <c r="E1688" s="51">
        <v>1688</v>
      </c>
      <c r="F1688">
        <v>7.0000000000000007E-2</v>
      </c>
      <c r="G1688" s="141">
        <f t="shared" si="79"/>
        <v>118.16000000000001</v>
      </c>
      <c r="I1688" s="51">
        <v>1688</v>
      </c>
      <c r="J1688">
        <v>0.125</v>
      </c>
      <c r="K1688" s="141">
        <f t="shared" si="80"/>
        <v>211</v>
      </c>
      <c r="M1688" s="51">
        <v>1688</v>
      </c>
      <c r="N1688">
        <v>899</v>
      </c>
    </row>
    <row r="1689" spans="1:14">
      <c r="A1689" s="51">
        <v>1689</v>
      </c>
      <c r="B1689" s="51">
        <v>4.4999999999999998E-2</v>
      </c>
      <c r="C1689" s="141">
        <f t="shared" si="78"/>
        <v>76.004999999999995</v>
      </c>
      <c r="E1689" s="51">
        <v>1689</v>
      </c>
      <c r="F1689">
        <v>7.0000000000000007E-2</v>
      </c>
      <c r="G1689" s="141">
        <f t="shared" si="79"/>
        <v>118.23000000000002</v>
      </c>
      <c r="I1689" s="51">
        <v>1689</v>
      </c>
      <c r="J1689">
        <v>0.125</v>
      </c>
      <c r="K1689" s="141">
        <f t="shared" si="80"/>
        <v>211.125</v>
      </c>
      <c r="M1689" s="51">
        <v>1689</v>
      </c>
      <c r="N1689">
        <v>899</v>
      </c>
    </row>
    <row r="1690" spans="1:14">
      <c r="A1690" s="51">
        <v>1690</v>
      </c>
      <c r="B1690" s="51">
        <v>4.4999999999999998E-2</v>
      </c>
      <c r="C1690" s="141">
        <f t="shared" si="78"/>
        <v>76.05</v>
      </c>
      <c r="E1690" s="51">
        <v>1690</v>
      </c>
      <c r="F1690">
        <v>7.0000000000000007E-2</v>
      </c>
      <c r="G1690" s="141">
        <f t="shared" si="79"/>
        <v>118.30000000000001</v>
      </c>
      <c r="I1690" s="51">
        <v>1690</v>
      </c>
      <c r="J1690">
        <v>0.125</v>
      </c>
      <c r="K1690" s="141">
        <f t="shared" si="80"/>
        <v>211.25</v>
      </c>
      <c r="M1690" s="51">
        <v>1690</v>
      </c>
      <c r="N1690">
        <v>899</v>
      </c>
    </row>
    <row r="1691" spans="1:14">
      <c r="A1691" s="51">
        <v>1691</v>
      </c>
      <c r="B1691" s="51">
        <v>4.4999999999999998E-2</v>
      </c>
      <c r="C1691" s="141">
        <f t="shared" si="78"/>
        <v>76.094999999999999</v>
      </c>
      <c r="E1691" s="51">
        <v>1691</v>
      </c>
      <c r="F1691">
        <v>7.0000000000000007E-2</v>
      </c>
      <c r="G1691" s="141">
        <f t="shared" si="79"/>
        <v>118.37</v>
      </c>
      <c r="I1691" s="51">
        <v>1691</v>
      </c>
      <c r="J1691">
        <v>0.125</v>
      </c>
      <c r="K1691" s="141">
        <f t="shared" si="80"/>
        <v>211.375</v>
      </c>
      <c r="M1691" s="51">
        <v>1691</v>
      </c>
      <c r="N1691">
        <v>899</v>
      </c>
    </row>
    <row r="1692" spans="1:14">
      <c r="A1692" s="51">
        <v>1692</v>
      </c>
      <c r="B1692" s="51">
        <v>4.4999999999999998E-2</v>
      </c>
      <c r="C1692" s="141">
        <f t="shared" si="78"/>
        <v>76.14</v>
      </c>
      <c r="E1692" s="51">
        <v>1692</v>
      </c>
      <c r="F1692">
        <v>7.0000000000000007E-2</v>
      </c>
      <c r="G1692" s="141">
        <f t="shared" si="79"/>
        <v>118.44000000000001</v>
      </c>
      <c r="I1692" s="51">
        <v>1692</v>
      </c>
      <c r="J1692">
        <v>0.125</v>
      </c>
      <c r="K1692" s="141">
        <f t="shared" si="80"/>
        <v>211.5</v>
      </c>
      <c r="M1692" s="51">
        <v>1692</v>
      </c>
      <c r="N1692">
        <v>899</v>
      </c>
    </row>
    <row r="1693" spans="1:14">
      <c r="A1693" s="51">
        <v>1693</v>
      </c>
      <c r="B1693" s="51">
        <v>4.4999999999999998E-2</v>
      </c>
      <c r="C1693" s="141">
        <f t="shared" si="78"/>
        <v>76.185000000000002</v>
      </c>
      <c r="E1693" s="51">
        <v>1693</v>
      </c>
      <c r="F1693">
        <v>7.0000000000000007E-2</v>
      </c>
      <c r="G1693" s="141">
        <f t="shared" si="79"/>
        <v>118.51</v>
      </c>
      <c r="I1693" s="51">
        <v>1693</v>
      </c>
      <c r="J1693">
        <v>0.125</v>
      </c>
      <c r="K1693" s="141">
        <f t="shared" si="80"/>
        <v>211.625</v>
      </c>
      <c r="M1693" s="51">
        <v>1693</v>
      </c>
      <c r="N1693">
        <v>899</v>
      </c>
    </row>
    <row r="1694" spans="1:14">
      <c r="A1694" s="51">
        <v>1694</v>
      </c>
      <c r="B1694" s="51">
        <v>4.4999999999999998E-2</v>
      </c>
      <c r="C1694" s="141">
        <f t="shared" si="78"/>
        <v>76.23</v>
      </c>
      <c r="E1694" s="51">
        <v>1694</v>
      </c>
      <c r="F1694">
        <v>7.0000000000000007E-2</v>
      </c>
      <c r="G1694" s="141">
        <f t="shared" si="79"/>
        <v>118.58000000000001</v>
      </c>
      <c r="I1694" s="51">
        <v>1694</v>
      </c>
      <c r="J1694">
        <v>0.125</v>
      </c>
      <c r="K1694" s="141">
        <f t="shared" si="80"/>
        <v>211.75</v>
      </c>
      <c r="M1694" s="51">
        <v>1694</v>
      </c>
      <c r="N1694">
        <v>899</v>
      </c>
    </row>
    <row r="1695" spans="1:14">
      <c r="A1695" s="51">
        <v>1695</v>
      </c>
      <c r="B1695" s="51">
        <v>4.4999999999999998E-2</v>
      </c>
      <c r="C1695" s="141">
        <f t="shared" si="78"/>
        <v>76.274999999999991</v>
      </c>
      <c r="E1695" s="51">
        <v>1695</v>
      </c>
      <c r="F1695">
        <v>7.0000000000000007E-2</v>
      </c>
      <c r="G1695" s="141">
        <f t="shared" si="79"/>
        <v>118.65</v>
      </c>
      <c r="I1695" s="51">
        <v>1695</v>
      </c>
      <c r="J1695">
        <v>0.125</v>
      </c>
      <c r="K1695" s="141">
        <f t="shared" si="80"/>
        <v>211.875</v>
      </c>
      <c r="M1695" s="51">
        <v>1695</v>
      </c>
      <c r="N1695">
        <v>899</v>
      </c>
    </row>
    <row r="1696" spans="1:14">
      <c r="A1696" s="51">
        <v>1696</v>
      </c>
      <c r="B1696" s="51">
        <v>4.4999999999999998E-2</v>
      </c>
      <c r="C1696" s="141">
        <f t="shared" si="78"/>
        <v>76.319999999999993</v>
      </c>
      <c r="E1696" s="51">
        <v>1696</v>
      </c>
      <c r="F1696">
        <v>7.0000000000000007E-2</v>
      </c>
      <c r="G1696" s="141">
        <f t="shared" si="79"/>
        <v>118.72000000000001</v>
      </c>
      <c r="I1696" s="51">
        <v>1696</v>
      </c>
      <c r="J1696">
        <v>0.125</v>
      </c>
      <c r="K1696" s="141">
        <f t="shared" si="80"/>
        <v>212</v>
      </c>
      <c r="M1696" s="51">
        <v>1696</v>
      </c>
      <c r="N1696">
        <v>899</v>
      </c>
    </row>
    <row r="1697" spans="1:14">
      <c r="A1697" s="51">
        <v>1697</v>
      </c>
      <c r="B1697" s="51">
        <v>4.4999999999999998E-2</v>
      </c>
      <c r="C1697" s="141">
        <f t="shared" si="78"/>
        <v>76.364999999999995</v>
      </c>
      <c r="E1697" s="51">
        <v>1697</v>
      </c>
      <c r="F1697">
        <v>7.0000000000000007E-2</v>
      </c>
      <c r="G1697" s="141">
        <f t="shared" si="79"/>
        <v>118.79</v>
      </c>
      <c r="I1697" s="51">
        <v>1697</v>
      </c>
      <c r="J1697">
        <v>0.125</v>
      </c>
      <c r="K1697" s="141">
        <f t="shared" si="80"/>
        <v>212.125</v>
      </c>
      <c r="M1697" s="51">
        <v>1697</v>
      </c>
      <c r="N1697">
        <v>899</v>
      </c>
    </row>
    <row r="1698" spans="1:14">
      <c r="A1698" s="51">
        <v>1698</v>
      </c>
      <c r="B1698" s="51">
        <v>4.4999999999999998E-2</v>
      </c>
      <c r="C1698" s="141">
        <f t="shared" si="78"/>
        <v>76.41</v>
      </c>
      <c r="E1698" s="51">
        <v>1698</v>
      </c>
      <c r="F1698">
        <v>7.0000000000000007E-2</v>
      </c>
      <c r="G1698" s="141">
        <f t="shared" si="79"/>
        <v>118.86000000000001</v>
      </c>
      <c r="I1698" s="51">
        <v>1698</v>
      </c>
      <c r="J1698">
        <v>0.125</v>
      </c>
      <c r="K1698" s="141">
        <f t="shared" si="80"/>
        <v>212.25</v>
      </c>
      <c r="M1698" s="51">
        <v>1698</v>
      </c>
      <c r="N1698">
        <v>899</v>
      </c>
    </row>
    <row r="1699" spans="1:14">
      <c r="A1699" s="51">
        <v>1699</v>
      </c>
      <c r="B1699" s="51">
        <v>4.4999999999999998E-2</v>
      </c>
      <c r="C1699" s="141">
        <f t="shared" si="78"/>
        <v>76.454999999999998</v>
      </c>
      <c r="E1699" s="51">
        <v>1699</v>
      </c>
      <c r="F1699">
        <v>7.0000000000000007E-2</v>
      </c>
      <c r="G1699" s="141">
        <f t="shared" si="79"/>
        <v>118.93</v>
      </c>
      <c r="I1699" s="51">
        <v>1699</v>
      </c>
      <c r="J1699">
        <v>0.125</v>
      </c>
      <c r="K1699" s="141">
        <f t="shared" si="80"/>
        <v>212.375</v>
      </c>
      <c r="M1699" s="51">
        <v>1699</v>
      </c>
      <c r="N1699">
        <v>899</v>
      </c>
    </row>
    <row r="1700" spans="1:14">
      <c r="A1700" s="51">
        <v>1700</v>
      </c>
      <c r="B1700" s="51">
        <v>4.4999999999999998E-2</v>
      </c>
      <c r="C1700" s="141">
        <f t="shared" si="78"/>
        <v>76.5</v>
      </c>
      <c r="E1700" s="51">
        <v>1700</v>
      </c>
      <c r="F1700">
        <v>7.0000000000000007E-2</v>
      </c>
      <c r="G1700" s="141">
        <f t="shared" si="79"/>
        <v>119.00000000000001</v>
      </c>
      <c r="I1700" s="51">
        <v>1700</v>
      </c>
      <c r="J1700">
        <v>0.125</v>
      </c>
      <c r="K1700" s="141">
        <f t="shared" si="80"/>
        <v>212.5</v>
      </c>
      <c r="M1700" s="51">
        <v>1700</v>
      </c>
      <c r="N1700">
        <v>899</v>
      </c>
    </row>
    <row r="1701" spans="1:14">
      <c r="A1701" s="51">
        <v>1701</v>
      </c>
      <c r="B1701" s="51">
        <v>4.4999999999999998E-2</v>
      </c>
      <c r="C1701" s="141">
        <f t="shared" si="78"/>
        <v>76.545000000000002</v>
      </c>
      <c r="E1701" s="51">
        <v>1701</v>
      </c>
      <c r="F1701">
        <v>7.0000000000000007E-2</v>
      </c>
      <c r="G1701" s="141">
        <f t="shared" si="79"/>
        <v>119.07000000000001</v>
      </c>
      <c r="I1701" s="51">
        <v>1701</v>
      </c>
      <c r="J1701">
        <v>0.125</v>
      </c>
      <c r="K1701" s="141">
        <f t="shared" si="80"/>
        <v>212.625</v>
      </c>
      <c r="M1701" s="51">
        <v>1701</v>
      </c>
      <c r="N1701">
        <v>899</v>
      </c>
    </row>
    <row r="1702" spans="1:14">
      <c r="A1702" s="51">
        <v>1702</v>
      </c>
      <c r="B1702" s="51">
        <v>4.4999999999999998E-2</v>
      </c>
      <c r="C1702" s="141">
        <f t="shared" si="78"/>
        <v>76.59</v>
      </c>
      <c r="E1702" s="51">
        <v>1702</v>
      </c>
      <c r="F1702">
        <v>7.0000000000000007E-2</v>
      </c>
      <c r="G1702" s="141">
        <f t="shared" si="79"/>
        <v>119.14000000000001</v>
      </c>
      <c r="I1702" s="51">
        <v>1702</v>
      </c>
      <c r="J1702">
        <v>0.125</v>
      </c>
      <c r="K1702" s="141">
        <f t="shared" si="80"/>
        <v>212.75</v>
      </c>
      <c r="M1702" s="51">
        <v>1702</v>
      </c>
      <c r="N1702">
        <v>899</v>
      </c>
    </row>
    <row r="1703" spans="1:14">
      <c r="A1703" s="51">
        <v>1703</v>
      </c>
      <c r="B1703" s="51">
        <v>4.4999999999999998E-2</v>
      </c>
      <c r="C1703" s="141">
        <f t="shared" si="78"/>
        <v>76.634999999999991</v>
      </c>
      <c r="E1703" s="51">
        <v>1703</v>
      </c>
      <c r="F1703">
        <v>7.0000000000000007E-2</v>
      </c>
      <c r="G1703" s="141">
        <f t="shared" si="79"/>
        <v>119.21000000000001</v>
      </c>
      <c r="I1703" s="51">
        <v>1703</v>
      </c>
      <c r="J1703">
        <v>0.125</v>
      </c>
      <c r="K1703" s="141">
        <f t="shared" si="80"/>
        <v>212.875</v>
      </c>
      <c r="M1703" s="51">
        <v>1703</v>
      </c>
      <c r="N1703">
        <v>899</v>
      </c>
    </row>
    <row r="1704" spans="1:14">
      <c r="A1704" s="51">
        <v>1704</v>
      </c>
      <c r="B1704" s="51">
        <v>4.4999999999999998E-2</v>
      </c>
      <c r="C1704" s="141">
        <f t="shared" si="78"/>
        <v>76.679999999999993</v>
      </c>
      <c r="E1704" s="51">
        <v>1704</v>
      </c>
      <c r="F1704">
        <v>7.0000000000000007E-2</v>
      </c>
      <c r="G1704" s="141">
        <f t="shared" si="79"/>
        <v>119.28000000000002</v>
      </c>
      <c r="I1704" s="51">
        <v>1704</v>
      </c>
      <c r="J1704">
        <v>0.125</v>
      </c>
      <c r="K1704" s="141">
        <f t="shared" si="80"/>
        <v>213</v>
      </c>
      <c r="M1704" s="51">
        <v>1704</v>
      </c>
      <c r="N1704">
        <v>899</v>
      </c>
    </row>
    <row r="1705" spans="1:14">
      <c r="A1705" s="51">
        <v>1705</v>
      </c>
      <c r="B1705" s="51">
        <v>4.4999999999999998E-2</v>
      </c>
      <c r="C1705" s="141">
        <f t="shared" si="78"/>
        <v>76.724999999999994</v>
      </c>
      <c r="E1705" s="51">
        <v>1705</v>
      </c>
      <c r="F1705">
        <v>7.0000000000000007E-2</v>
      </c>
      <c r="G1705" s="141">
        <f t="shared" si="79"/>
        <v>119.35000000000001</v>
      </c>
      <c r="I1705" s="51">
        <v>1705</v>
      </c>
      <c r="J1705">
        <v>0.125</v>
      </c>
      <c r="K1705" s="141">
        <f t="shared" si="80"/>
        <v>213.125</v>
      </c>
      <c r="M1705" s="51">
        <v>1705</v>
      </c>
      <c r="N1705">
        <v>899</v>
      </c>
    </row>
    <row r="1706" spans="1:14">
      <c r="A1706" s="51">
        <v>1706</v>
      </c>
      <c r="B1706" s="51">
        <v>4.4999999999999998E-2</v>
      </c>
      <c r="C1706" s="141">
        <f t="shared" si="78"/>
        <v>76.77</v>
      </c>
      <c r="E1706" s="51">
        <v>1706</v>
      </c>
      <c r="F1706">
        <v>7.0000000000000007E-2</v>
      </c>
      <c r="G1706" s="141">
        <f t="shared" si="79"/>
        <v>119.42000000000002</v>
      </c>
      <c r="I1706" s="51">
        <v>1706</v>
      </c>
      <c r="J1706">
        <v>0.125</v>
      </c>
      <c r="K1706" s="141">
        <f t="shared" si="80"/>
        <v>213.25</v>
      </c>
      <c r="M1706" s="51">
        <v>1706</v>
      </c>
      <c r="N1706">
        <v>899</v>
      </c>
    </row>
    <row r="1707" spans="1:14">
      <c r="A1707" s="51">
        <v>1707</v>
      </c>
      <c r="B1707" s="51">
        <v>4.4999999999999998E-2</v>
      </c>
      <c r="C1707" s="141">
        <f t="shared" si="78"/>
        <v>76.814999999999998</v>
      </c>
      <c r="E1707" s="51">
        <v>1707</v>
      </c>
      <c r="F1707">
        <v>7.0000000000000007E-2</v>
      </c>
      <c r="G1707" s="141">
        <f t="shared" si="79"/>
        <v>119.49000000000001</v>
      </c>
      <c r="I1707" s="51">
        <v>1707</v>
      </c>
      <c r="J1707">
        <v>0.125</v>
      </c>
      <c r="K1707" s="141">
        <f t="shared" si="80"/>
        <v>213.375</v>
      </c>
      <c r="M1707" s="51">
        <v>1707</v>
      </c>
      <c r="N1707">
        <v>899</v>
      </c>
    </row>
    <row r="1708" spans="1:14">
      <c r="A1708" s="51">
        <v>1708</v>
      </c>
      <c r="B1708" s="51">
        <v>4.4999999999999998E-2</v>
      </c>
      <c r="C1708" s="141">
        <f t="shared" si="78"/>
        <v>76.86</v>
      </c>
      <c r="E1708" s="51">
        <v>1708</v>
      </c>
      <c r="F1708">
        <v>7.0000000000000007E-2</v>
      </c>
      <c r="G1708" s="141">
        <f t="shared" si="79"/>
        <v>119.56000000000002</v>
      </c>
      <c r="I1708" s="51">
        <v>1708</v>
      </c>
      <c r="J1708">
        <v>0.125</v>
      </c>
      <c r="K1708" s="141">
        <f t="shared" si="80"/>
        <v>213.5</v>
      </c>
      <c r="M1708" s="51">
        <v>1708</v>
      </c>
      <c r="N1708">
        <v>899</v>
      </c>
    </row>
    <row r="1709" spans="1:14">
      <c r="A1709" s="51">
        <v>1709</v>
      </c>
      <c r="B1709" s="51">
        <v>4.4999999999999998E-2</v>
      </c>
      <c r="C1709" s="141">
        <f t="shared" si="78"/>
        <v>76.905000000000001</v>
      </c>
      <c r="E1709" s="51">
        <v>1709</v>
      </c>
      <c r="F1709">
        <v>7.0000000000000007E-2</v>
      </c>
      <c r="G1709" s="141">
        <f t="shared" si="79"/>
        <v>119.63000000000001</v>
      </c>
      <c r="I1709" s="51">
        <v>1709</v>
      </c>
      <c r="J1709">
        <v>0.125</v>
      </c>
      <c r="K1709" s="141">
        <f t="shared" si="80"/>
        <v>213.625</v>
      </c>
      <c r="M1709" s="51">
        <v>1709</v>
      </c>
      <c r="N1709">
        <v>899</v>
      </c>
    </row>
    <row r="1710" spans="1:14">
      <c r="A1710" s="51">
        <v>1710</v>
      </c>
      <c r="B1710" s="51">
        <v>4.4999999999999998E-2</v>
      </c>
      <c r="C1710" s="141">
        <f t="shared" si="78"/>
        <v>76.95</v>
      </c>
      <c r="E1710" s="51">
        <v>1710</v>
      </c>
      <c r="F1710">
        <v>7.0000000000000007E-2</v>
      </c>
      <c r="G1710" s="141">
        <f t="shared" si="79"/>
        <v>119.70000000000002</v>
      </c>
      <c r="I1710" s="51">
        <v>1710</v>
      </c>
      <c r="J1710">
        <v>0.125</v>
      </c>
      <c r="K1710" s="141">
        <f t="shared" si="80"/>
        <v>213.75</v>
      </c>
      <c r="M1710" s="51">
        <v>1710</v>
      </c>
      <c r="N1710">
        <v>899</v>
      </c>
    </row>
    <row r="1711" spans="1:14">
      <c r="A1711" s="51">
        <v>1711</v>
      </c>
      <c r="B1711" s="51">
        <v>4.4999999999999998E-2</v>
      </c>
      <c r="C1711" s="141">
        <f t="shared" si="78"/>
        <v>76.99499999999999</v>
      </c>
      <c r="E1711" s="51">
        <v>1711</v>
      </c>
      <c r="F1711">
        <v>7.0000000000000007E-2</v>
      </c>
      <c r="G1711" s="141">
        <f t="shared" si="79"/>
        <v>119.77000000000001</v>
      </c>
      <c r="I1711" s="51">
        <v>1711</v>
      </c>
      <c r="J1711">
        <v>0.125</v>
      </c>
      <c r="K1711" s="141">
        <f t="shared" si="80"/>
        <v>213.875</v>
      </c>
      <c r="M1711" s="51">
        <v>1711</v>
      </c>
      <c r="N1711">
        <v>899</v>
      </c>
    </row>
    <row r="1712" spans="1:14">
      <c r="A1712" s="51">
        <v>1712</v>
      </c>
      <c r="B1712" s="51">
        <v>4.4999999999999998E-2</v>
      </c>
      <c r="C1712" s="141">
        <f t="shared" si="78"/>
        <v>77.039999999999992</v>
      </c>
      <c r="E1712" s="51">
        <v>1712</v>
      </c>
      <c r="F1712">
        <v>7.0000000000000007E-2</v>
      </c>
      <c r="G1712" s="141">
        <f t="shared" si="79"/>
        <v>119.84000000000002</v>
      </c>
      <c r="I1712" s="51">
        <v>1712</v>
      </c>
      <c r="J1712">
        <v>0.125</v>
      </c>
      <c r="K1712" s="141">
        <f t="shared" si="80"/>
        <v>214</v>
      </c>
      <c r="M1712" s="51">
        <v>1712</v>
      </c>
      <c r="N1712">
        <v>899</v>
      </c>
    </row>
    <row r="1713" spans="1:14">
      <c r="A1713" s="51">
        <v>1713</v>
      </c>
      <c r="B1713" s="51">
        <v>4.4999999999999998E-2</v>
      </c>
      <c r="C1713" s="141">
        <f t="shared" si="78"/>
        <v>77.084999999999994</v>
      </c>
      <c r="E1713" s="51">
        <v>1713</v>
      </c>
      <c r="F1713">
        <v>7.0000000000000007E-2</v>
      </c>
      <c r="G1713" s="141">
        <f t="shared" si="79"/>
        <v>119.91000000000001</v>
      </c>
      <c r="I1713" s="51">
        <v>1713</v>
      </c>
      <c r="J1713">
        <v>0.125</v>
      </c>
      <c r="K1713" s="141">
        <f t="shared" si="80"/>
        <v>214.125</v>
      </c>
      <c r="M1713" s="51">
        <v>1713</v>
      </c>
      <c r="N1713">
        <v>899</v>
      </c>
    </row>
    <row r="1714" spans="1:14">
      <c r="A1714" s="51">
        <v>1714</v>
      </c>
      <c r="B1714" s="51">
        <v>4.4999999999999998E-2</v>
      </c>
      <c r="C1714" s="141">
        <f t="shared" si="78"/>
        <v>77.13</v>
      </c>
      <c r="E1714" s="51">
        <v>1714</v>
      </c>
      <c r="F1714">
        <v>7.0000000000000007E-2</v>
      </c>
      <c r="G1714" s="141">
        <f t="shared" si="79"/>
        <v>119.98000000000002</v>
      </c>
      <c r="I1714" s="51">
        <v>1714</v>
      </c>
      <c r="J1714">
        <v>0.125</v>
      </c>
      <c r="K1714" s="141">
        <f t="shared" si="80"/>
        <v>214.25</v>
      </c>
      <c r="M1714" s="51">
        <v>1714</v>
      </c>
      <c r="N1714">
        <v>899</v>
      </c>
    </row>
    <row r="1715" spans="1:14">
      <c r="A1715" s="51">
        <v>1715</v>
      </c>
      <c r="B1715" s="51">
        <v>4.4999999999999998E-2</v>
      </c>
      <c r="C1715" s="141">
        <f t="shared" si="78"/>
        <v>77.174999999999997</v>
      </c>
      <c r="E1715" s="51">
        <v>1715</v>
      </c>
      <c r="F1715">
        <v>7.0000000000000007E-2</v>
      </c>
      <c r="G1715" s="141">
        <f t="shared" si="79"/>
        <v>120.05000000000001</v>
      </c>
      <c r="I1715" s="51">
        <v>1715</v>
      </c>
      <c r="J1715">
        <v>0.125</v>
      </c>
      <c r="K1715" s="141">
        <f t="shared" si="80"/>
        <v>214.375</v>
      </c>
      <c r="M1715" s="51">
        <v>1715</v>
      </c>
      <c r="N1715">
        <v>899</v>
      </c>
    </row>
    <row r="1716" spans="1:14">
      <c r="A1716" s="51">
        <v>1716</v>
      </c>
      <c r="B1716" s="51">
        <v>4.4999999999999998E-2</v>
      </c>
      <c r="C1716" s="141">
        <f t="shared" si="78"/>
        <v>77.22</v>
      </c>
      <c r="E1716" s="51">
        <v>1716</v>
      </c>
      <c r="F1716">
        <v>7.0000000000000007E-2</v>
      </c>
      <c r="G1716" s="141">
        <f t="shared" si="79"/>
        <v>120.12</v>
      </c>
      <c r="I1716" s="51">
        <v>1716</v>
      </c>
      <c r="J1716">
        <v>0.125</v>
      </c>
      <c r="K1716" s="141">
        <f t="shared" si="80"/>
        <v>214.5</v>
      </c>
      <c r="M1716" s="51">
        <v>1716</v>
      </c>
      <c r="N1716">
        <v>899</v>
      </c>
    </row>
    <row r="1717" spans="1:14">
      <c r="A1717" s="51">
        <v>1717</v>
      </c>
      <c r="B1717" s="51">
        <v>4.4999999999999998E-2</v>
      </c>
      <c r="C1717" s="141">
        <f t="shared" si="78"/>
        <v>77.265000000000001</v>
      </c>
      <c r="E1717" s="51">
        <v>1717</v>
      </c>
      <c r="F1717">
        <v>7.0000000000000007E-2</v>
      </c>
      <c r="G1717" s="141">
        <f t="shared" si="79"/>
        <v>120.19000000000001</v>
      </c>
      <c r="I1717" s="51">
        <v>1717</v>
      </c>
      <c r="J1717">
        <v>0.125</v>
      </c>
      <c r="K1717" s="141">
        <f t="shared" si="80"/>
        <v>214.625</v>
      </c>
      <c r="M1717" s="51">
        <v>1717</v>
      </c>
      <c r="N1717">
        <v>899</v>
      </c>
    </row>
    <row r="1718" spans="1:14">
      <c r="A1718" s="51">
        <v>1718</v>
      </c>
      <c r="B1718" s="51">
        <v>4.4999999999999998E-2</v>
      </c>
      <c r="C1718" s="141">
        <f t="shared" si="78"/>
        <v>77.31</v>
      </c>
      <c r="E1718" s="51">
        <v>1718</v>
      </c>
      <c r="F1718">
        <v>7.0000000000000007E-2</v>
      </c>
      <c r="G1718" s="141">
        <f t="shared" si="79"/>
        <v>120.26</v>
      </c>
      <c r="I1718" s="51">
        <v>1718</v>
      </c>
      <c r="J1718">
        <v>0.125</v>
      </c>
      <c r="K1718" s="141">
        <f t="shared" si="80"/>
        <v>214.75</v>
      </c>
      <c r="M1718" s="51">
        <v>1718</v>
      </c>
      <c r="N1718">
        <v>899</v>
      </c>
    </row>
    <row r="1719" spans="1:14">
      <c r="A1719" s="51">
        <v>1719</v>
      </c>
      <c r="B1719" s="51">
        <v>4.4999999999999998E-2</v>
      </c>
      <c r="C1719" s="141">
        <f t="shared" si="78"/>
        <v>77.355000000000004</v>
      </c>
      <c r="E1719" s="51">
        <v>1719</v>
      </c>
      <c r="F1719">
        <v>7.0000000000000007E-2</v>
      </c>
      <c r="G1719" s="141">
        <f t="shared" si="79"/>
        <v>120.33000000000001</v>
      </c>
      <c r="I1719" s="51">
        <v>1719</v>
      </c>
      <c r="J1719">
        <v>0.125</v>
      </c>
      <c r="K1719" s="141">
        <f t="shared" si="80"/>
        <v>214.875</v>
      </c>
      <c r="M1719" s="51">
        <v>1719</v>
      </c>
      <c r="N1719">
        <v>899</v>
      </c>
    </row>
    <row r="1720" spans="1:14">
      <c r="A1720" s="51">
        <v>1720</v>
      </c>
      <c r="B1720" s="51">
        <v>4.4999999999999998E-2</v>
      </c>
      <c r="C1720" s="141">
        <f t="shared" si="78"/>
        <v>77.399999999999991</v>
      </c>
      <c r="E1720" s="51">
        <v>1720</v>
      </c>
      <c r="F1720">
        <v>7.0000000000000007E-2</v>
      </c>
      <c r="G1720" s="141">
        <f t="shared" si="79"/>
        <v>120.4</v>
      </c>
      <c r="I1720" s="51">
        <v>1720</v>
      </c>
      <c r="J1720">
        <v>0.125</v>
      </c>
      <c r="K1720" s="141">
        <f t="shared" si="80"/>
        <v>215</v>
      </c>
      <c r="M1720" s="51">
        <v>1720</v>
      </c>
      <c r="N1720">
        <v>899</v>
      </c>
    </row>
    <row r="1721" spans="1:14">
      <c r="A1721" s="51">
        <v>1721</v>
      </c>
      <c r="B1721" s="51">
        <v>4.4999999999999998E-2</v>
      </c>
      <c r="C1721" s="141">
        <f t="shared" si="78"/>
        <v>77.444999999999993</v>
      </c>
      <c r="E1721" s="51">
        <v>1721</v>
      </c>
      <c r="F1721">
        <v>7.0000000000000007E-2</v>
      </c>
      <c r="G1721" s="141">
        <f t="shared" si="79"/>
        <v>120.47000000000001</v>
      </c>
      <c r="I1721" s="51">
        <v>1721</v>
      </c>
      <c r="J1721">
        <v>0.125</v>
      </c>
      <c r="K1721" s="141">
        <f t="shared" si="80"/>
        <v>215.125</v>
      </c>
      <c r="M1721" s="51">
        <v>1721</v>
      </c>
      <c r="N1721">
        <v>899</v>
      </c>
    </row>
    <row r="1722" spans="1:14">
      <c r="A1722" s="51">
        <v>1722</v>
      </c>
      <c r="B1722" s="51">
        <v>4.4999999999999998E-2</v>
      </c>
      <c r="C1722" s="141">
        <f t="shared" si="78"/>
        <v>77.489999999999995</v>
      </c>
      <c r="E1722" s="51">
        <v>1722</v>
      </c>
      <c r="F1722">
        <v>7.0000000000000007E-2</v>
      </c>
      <c r="G1722" s="141">
        <f t="shared" si="79"/>
        <v>120.54</v>
      </c>
      <c r="I1722" s="51">
        <v>1722</v>
      </c>
      <c r="J1722">
        <v>0.125</v>
      </c>
      <c r="K1722" s="141">
        <f t="shared" si="80"/>
        <v>215.25</v>
      </c>
      <c r="M1722" s="51">
        <v>1722</v>
      </c>
      <c r="N1722">
        <v>899</v>
      </c>
    </row>
    <row r="1723" spans="1:14">
      <c r="A1723" s="51">
        <v>1723</v>
      </c>
      <c r="B1723" s="51">
        <v>4.4999999999999998E-2</v>
      </c>
      <c r="C1723" s="141">
        <f t="shared" si="78"/>
        <v>77.534999999999997</v>
      </c>
      <c r="E1723" s="51">
        <v>1723</v>
      </c>
      <c r="F1723">
        <v>7.0000000000000007E-2</v>
      </c>
      <c r="G1723" s="141">
        <f t="shared" si="79"/>
        <v>120.61000000000001</v>
      </c>
      <c r="I1723" s="51">
        <v>1723</v>
      </c>
      <c r="J1723">
        <v>0.125</v>
      </c>
      <c r="K1723" s="141">
        <f t="shared" si="80"/>
        <v>215.375</v>
      </c>
      <c r="M1723" s="51">
        <v>1723</v>
      </c>
      <c r="N1723">
        <v>899</v>
      </c>
    </row>
    <row r="1724" spans="1:14">
      <c r="A1724" s="51">
        <v>1724</v>
      </c>
      <c r="B1724" s="51">
        <v>4.4999999999999998E-2</v>
      </c>
      <c r="C1724" s="141">
        <f t="shared" si="78"/>
        <v>77.58</v>
      </c>
      <c r="E1724" s="51">
        <v>1724</v>
      </c>
      <c r="F1724">
        <v>7.0000000000000007E-2</v>
      </c>
      <c r="G1724" s="141">
        <f t="shared" si="79"/>
        <v>120.68</v>
      </c>
      <c r="I1724" s="51">
        <v>1724</v>
      </c>
      <c r="J1724">
        <v>0.125</v>
      </c>
      <c r="K1724" s="141">
        <f t="shared" si="80"/>
        <v>215.5</v>
      </c>
      <c r="M1724" s="51">
        <v>1724</v>
      </c>
      <c r="N1724">
        <v>899</v>
      </c>
    </row>
    <row r="1725" spans="1:14">
      <c r="A1725" s="51">
        <v>1725</v>
      </c>
      <c r="B1725" s="51">
        <v>4.4999999999999998E-2</v>
      </c>
      <c r="C1725" s="141">
        <f t="shared" si="78"/>
        <v>77.625</v>
      </c>
      <c r="E1725" s="51">
        <v>1725</v>
      </c>
      <c r="F1725">
        <v>7.0000000000000007E-2</v>
      </c>
      <c r="G1725" s="141">
        <f t="shared" si="79"/>
        <v>120.75000000000001</v>
      </c>
      <c r="I1725" s="51">
        <v>1725</v>
      </c>
      <c r="J1725">
        <v>0.125</v>
      </c>
      <c r="K1725" s="141">
        <f t="shared" si="80"/>
        <v>215.625</v>
      </c>
      <c r="M1725" s="51">
        <v>1725</v>
      </c>
      <c r="N1725">
        <v>899</v>
      </c>
    </row>
    <row r="1726" spans="1:14">
      <c r="A1726" s="51">
        <v>1726</v>
      </c>
      <c r="B1726" s="51">
        <v>4.4999999999999998E-2</v>
      </c>
      <c r="C1726" s="141">
        <f t="shared" si="78"/>
        <v>77.67</v>
      </c>
      <c r="E1726" s="51">
        <v>1726</v>
      </c>
      <c r="F1726">
        <v>7.0000000000000007E-2</v>
      </c>
      <c r="G1726" s="141">
        <f t="shared" si="79"/>
        <v>120.82000000000001</v>
      </c>
      <c r="I1726" s="51">
        <v>1726</v>
      </c>
      <c r="J1726">
        <v>0.125</v>
      </c>
      <c r="K1726" s="141">
        <f t="shared" si="80"/>
        <v>215.75</v>
      </c>
      <c r="M1726" s="51">
        <v>1726</v>
      </c>
      <c r="N1726">
        <v>899</v>
      </c>
    </row>
    <row r="1727" spans="1:14">
      <c r="A1727" s="51">
        <v>1727</v>
      </c>
      <c r="B1727" s="51">
        <v>4.4999999999999998E-2</v>
      </c>
      <c r="C1727" s="141">
        <f t="shared" si="78"/>
        <v>77.715000000000003</v>
      </c>
      <c r="E1727" s="51">
        <v>1727</v>
      </c>
      <c r="F1727">
        <v>7.0000000000000007E-2</v>
      </c>
      <c r="G1727" s="141">
        <f t="shared" si="79"/>
        <v>120.89000000000001</v>
      </c>
      <c r="I1727" s="51">
        <v>1727</v>
      </c>
      <c r="J1727">
        <v>0.125</v>
      </c>
      <c r="K1727" s="141">
        <f t="shared" si="80"/>
        <v>215.875</v>
      </c>
      <c r="M1727" s="51">
        <v>1727</v>
      </c>
      <c r="N1727">
        <v>899</v>
      </c>
    </row>
    <row r="1728" spans="1:14">
      <c r="A1728" s="51">
        <v>1728</v>
      </c>
      <c r="B1728" s="51">
        <v>4.4999999999999998E-2</v>
      </c>
      <c r="C1728" s="141">
        <f t="shared" si="78"/>
        <v>77.759999999999991</v>
      </c>
      <c r="E1728" s="51">
        <v>1728</v>
      </c>
      <c r="F1728">
        <v>7.0000000000000007E-2</v>
      </c>
      <c r="G1728" s="141">
        <f t="shared" si="79"/>
        <v>120.96000000000001</v>
      </c>
      <c r="I1728" s="51">
        <v>1728</v>
      </c>
      <c r="J1728">
        <v>0.125</v>
      </c>
      <c r="K1728" s="141">
        <f t="shared" si="80"/>
        <v>216</v>
      </c>
      <c r="M1728" s="51">
        <v>1728</v>
      </c>
      <c r="N1728">
        <v>899</v>
      </c>
    </row>
    <row r="1729" spans="1:14">
      <c r="A1729" s="51">
        <v>1729</v>
      </c>
      <c r="B1729" s="51">
        <v>4.4999999999999998E-2</v>
      </c>
      <c r="C1729" s="141">
        <f t="shared" si="78"/>
        <v>77.804999999999993</v>
      </c>
      <c r="E1729" s="51">
        <v>1729</v>
      </c>
      <c r="F1729">
        <v>7.0000000000000007E-2</v>
      </c>
      <c r="G1729" s="141">
        <f t="shared" si="79"/>
        <v>121.03000000000002</v>
      </c>
      <c r="I1729" s="51">
        <v>1729</v>
      </c>
      <c r="J1729">
        <v>0.125</v>
      </c>
      <c r="K1729" s="141">
        <f t="shared" si="80"/>
        <v>216.125</v>
      </c>
      <c r="M1729" s="51">
        <v>1729</v>
      </c>
      <c r="N1729">
        <v>899</v>
      </c>
    </row>
    <row r="1730" spans="1:14">
      <c r="A1730" s="51">
        <v>1730</v>
      </c>
      <c r="B1730" s="51">
        <v>4.4999999999999998E-2</v>
      </c>
      <c r="C1730" s="141">
        <f t="shared" ref="C1730:C1793" si="81">MAX(A1730*B1730, 8.99)</f>
        <v>77.849999999999994</v>
      </c>
      <c r="E1730" s="51">
        <v>1730</v>
      </c>
      <c r="F1730">
        <v>7.0000000000000007E-2</v>
      </c>
      <c r="G1730" s="141">
        <f t="shared" ref="G1730:G1793" si="82">MAX(E1730*F1730, 9.99)</f>
        <v>121.10000000000001</v>
      </c>
      <c r="I1730" s="51">
        <v>1730</v>
      </c>
      <c r="J1730">
        <v>0.125</v>
      </c>
      <c r="K1730" s="141">
        <f t="shared" ref="K1730:K1793" si="83">MAX(I1730*J1730, 19.99)</f>
        <v>216.25</v>
      </c>
      <c r="M1730" s="51">
        <v>1730</v>
      </c>
      <c r="N1730">
        <v>899</v>
      </c>
    </row>
    <row r="1731" spans="1:14">
      <c r="A1731" s="51">
        <v>1731</v>
      </c>
      <c r="B1731" s="51">
        <v>4.4999999999999998E-2</v>
      </c>
      <c r="C1731" s="141">
        <f t="shared" si="81"/>
        <v>77.894999999999996</v>
      </c>
      <c r="E1731" s="51">
        <v>1731</v>
      </c>
      <c r="F1731">
        <v>7.0000000000000007E-2</v>
      </c>
      <c r="G1731" s="141">
        <f t="shared" si="82"/>
        <v>121.17000000000002</v>
      </c>
      <c r="I1731" s="51">
        <v>1731</v>
      </c>
      <c r="J1731">
        <v>0.125</v>
      </c>
      <c r="K1731" s="141">
        <f t="shared" si="83"/>
        <v>216.375</v>
      </c>
      <c r="M1731" s="51">
        <v>1731</v>
      </c>
      <c r="N1731">
        <v>899</v>
      </c>
    </row>
    <row r="1732" spans="1:14">
      <c r="A1732" s="51">
        <v>1732</v>
      </c>
      <c r="B1732" s="51">
        <v>4.4999999999999998E-2</v>
      </c>
      <c r="C1732" s="141">
        <f t="shared" si="81"/>
        <v>77.94</v>
      </c>
      <c r="E1732" s="51">
        <v>1732</v>
      </c>
      <c r="F1732">
        <v>7.0000000000000007E-2</v>
      </c>
      <c r="G1732" s="141">
        <f t="shared" si="82"/>
        <v>121.24000000000001</v>
      </c>
      <c r="I1732" s="51">
        <v>1732</v>
      </c>
      <c r="J1732">
        <v>0.125</v>
      </c>
      <c r="K1732" s="141">
        <f t="shared" si="83"/>
        <v>216.5</v>
      </c>
      <c r="M1732" s="51">
        <v>1732</v>
      </c>
      <c r="N1732">
        <v>899</v>
      </c>
    </row>
    <row r="1733" spans="1:14">
      <c r="A1733" s="51">
        <v>1733</v>
      </c>
      <c r="B1733" s="51">
        <v>4.4999999999999998E-2</v>
      </c>
      <c r="C1733" s="141">
        <f t="shared" si="81"/>
        <v>77.984999999999999</v>
      </c>
      <c r="E1733" s="51">
        <v>1733</v>
      </c>
      <c r="F1733">
        <v>7.0000000000000007E-2</v>
      </c>
      <c r="G1733" s="141">
        <f t="shared" si="82"/>
        <v>121.31000000000002</v>
      </c>
      <c r="I1733" s="51">
        <v>1733</v>
      </c>
      <c r="J1733">
        <v>0.125</v>
      </c>
      <c r="K1733" s="141">
        <f t="shared" si="83"/>
        <v>216.625</v>
      </c>
      <c r="M1733" s="51">
        <v>1733</v>
      </c>
      <c r="N1733">
        <v>899</v>
      </c>
    </row>
    <row r="1734" spans="1:14">
      <c r="A1734" s="51">
        <v>1734</v>
      </c>
      <c r="B1734" s="51">
        <v>4.4999999999999998E-2</v>
      </c>
      <c r="C1734" s="141">
        <f t="shared" si="81"/>
        <v>78.03</v>
      </c>
      <c r="E1734" s="51">
        <v>1734</v>
      </c>
      <c r="F1734">
        <v>7.0000000000000007E-2</v>
      </c>
      <c r="G1734" s="141">
        <f t="shared" si="82"/>
        <v>121.38000000000001</v>
      </c>
      <c r="I1734" s="51">
        <v>1734</v>
      </c>
      <c r="J1734">
        <v>0.125</v>
      </c>
      <c r="K1734" s="141">
        <f t="shared" si="83"/>
        <v>216.75</v>
      </c>
      <c r="M1734" s="51">
        <v>1734</v>
      </c>
      <c r="N1734">
        <v>899</v>
      </c>
    </row>
    <row r="1735" spans="1:14">
      <c r="A1735" s="51">
        <v>1735</v>
      </c>
      <c r="B1735" s="51">
        <v>4.4999999999999998E-2</v>
      </c>
      <c r="C1735" s="141">
        <f t="shared" si="81"/>
        <v>78.075000000000003</v>
      </c>
      <c r="E1735" s="51">
        <v>1735</v>
      </c>
      <c r="F1735">
        <v>7.0000000000000007E-2</v>
      </c>
      <c r="G1735" s="141">
        <f t="shared" si="82"/>
        <v>121.45000000000002</v>
      </c>
      <c r="I1735" s="51">
        <v>1735</v>
      </c>
      <c r="J1735">
        <v>0.125</v>
      </c>
      <c r="K1735" s="141">
        <f t="shared" si="83"/>
        <v>216.875</v>
      </c>
      <c r="M1735" s="51">
        <v>1735</v>
      </c>
      <c r="N1735">
        <v>899</v>
      </c>
    </row>
    <row r="1736" spans="1:14">
      <c r="A1736" s="51">
        <v>1736</v>
      </c>
      <c r="B1736" s="51">
        <v>4.4999999999999998E-2</v>
      </c>
      <c r="C1736" s="141">
        <f t="shared" si="81"/>
        <v>78.11999999999999</v>
      </c>
      <c r="E1736" s="51">
        <v>1736</v>
      </c>
      <c r="F1736">
        <v>7.0000000000000007E-2</v>
      </c>
      <c r="G1736" s="141">
        <f t="shared" si="82"/>
        <v>121.52000000000001</v>
      </c>
      <c r="I1736" s="51">
        <v>1736</v>
      </c>
      <c r="J1736">
        <v>0.125</v>
      </c>
      <c r="K1736" s="141">
        <f t="shared" si="83"/>
        <v>217</v>
      </c>
      <c r="M1736" s="51">
        <v>1736</v>
      </c>
      <c r="N1736">
        <v>899</v>
      </c>
    </row>
    <row r="1737" spans="1:14">
      <c r="A1737" s="51">
        <v>1737</v>
      </c>
      <c r="B1737" s="51">
        <v>4.4999999999999998E-2</v>
      </c>
      <c r="C1737" s="141">
        <f t="shared" si="81"/>
        <v>78.164999999999992</v>
      </c>
      <c r="E1737" s="51">
        <v>1737</v>
      </c>
      <c r="F1737">
        <v>7.0000000000000007E-2</v>
      </c>
      <c r="G1737" s="141">
        <f t="shared" si="82"/>
        <v>121.59000000000002</v>
      </c>
      <c r="I1737" s="51">
        <v>1737</v>
      </c>
      <c r="J1737">
        <v>0.125</v>
      </c>
      <c r="K1737" s="141">
        <f t="shared" si="83"/>
        <v>217.125</v>
      </c>
      <c r="M1737" s="51">
        <v>1737</v>
      </c>
      <c r="N1737">
        <v>899</v>
      </c>
    </row>
    <row r="1738" spans="1:14">
      <c r="A1738" s="51">
        <v>1738</v>
      </c>
      <c r="B1738" s="51">
        <v>4.4999999999999998E-2</v>
      </c>
      <c r="C1738" s="141">
        <f t="shared" si="81"/>
        <v>78.209999999999994</v>
      </c>
      <c r="E1738" s="51">
        <v>1738</v>
      </c>
      <c r="F1738">
        <v>7.0000000000000007E-2</v>
      </c>
      <c r="G1738" s="141">
        <f t="shared" si="82"/>
        <v>121.66000000000001</v>
      </c>
      <c r="I1738" s="51">
        <v>1738</v>
      </c>
      <c r="J1738">
        <v>0.125</v>
      </c>
      <c r="K1738" s="141">
        <f t="shared" si="83"/>
        <v>217.25</v>
      </c>
      <c r="M1738" s="51">
        <v>1738</v>
      </c>
      <c r="N1738">
        <v>899</v>
      </c>
    </row>
    <row r="1739" spans="1:14">
      <c r="A1739" s="51">
        <v>1739</v>
      </c>
      <c r="B1739" s="51">
        <v>4.4999999999999998E-2</v>
      </c>
      <c r="C1739" s="141">
        <f t="shared" si="81"/>
        <v>78.254999999999995</v>
      </c>
      <c r="E1739" s="51">
        <v>1739</v>
      </c>
      <c r="F1739">
        <v>7.0000000000000007E-2</v>
      </c>
      <c r="G1739" s="141">
        <f t="shared" si="82"/>
        <v>121.73000000000002</v>
      </c>
      <c r="I1739" s="51">
        <v>1739</v>
      </c>
      <c r="J1739">
        <v>0.125</v>
      </c>
      <c r="K1739" s="141">
        <f t="shared" si="83"/>
        <v>217.375</v>
      </c>
      <c r="M1739" s="51">
        <v>1739</v>
      </c>
      <c r="N1739">
        <v>899</v>
      </c>
    </row>
    <row r="1740" spans="1:14">
      <c r="A1740" s="51">
        <v>1740</v>
      </c>
      <c r="B1740" s="51">
        <v>4.4999999999999998E-2</v>
      </c>
      <c r="C1740" s="141">
        <f t="shared" si="81"/>
        <v>78.3</v>
      </c>
      <c r="E1740" s="51">
        <v>1740</v>
      </c>
      <c r="F1740">
        <v>7.0000000000000007E-2</v>
      </c>
      <c r="G1740" s="141">
        <f t="shared" si="82"/>
        <v>121.80000000000001</v>
      </c>
      <c r="I1740" s="51">
        <v>1740</v>
      </c>
      <c r="J1740">
        <v>0.125</v>
      </c>
      <c r="K1740" s="141">
        <f t="shared" si="83"/>
        <v>217.5</v>
      </c>
      <c r="M1740" s="51">
        <v>1740</v>
      </c>
      <c r="N1740">
        <v>899</v>
      </c>
    </row>
    <row r="1741" spans="1:14">
      <c r="A1741" s="51">
        <v>1741</v>
      </c>
      <c r="B1741" s="51">
        <v>4.4999999999999998E-2</v>
      </c>
      <c r="C1741" s="141">
        <f t="shared" si="81"/>
        <v>78.344999999999999</v>
      </c>
      <c r="E1741" s="51">
        <v>1741</v>
      </c>
      <c r="F1741">
        <v>7.0000000000000007E-2</v>
      </c>
      <c r="G1741" s="141">
        <f t="shared" si="82"/>
        <v>121.87</v>
      </c>
      <c r="I1741" s="51">
        <v>1741</v>
      </c>
      <c r="J1741">
        <v>0.125</v>
      </c>
      <c r="K1741" s="141">
        <f t="shared" si="83"/>
        <v>217.625</v>
      </c>
      <c r="M1741" s="51">
        <v>1741</v>
      </c>
      <c r="N1741">
        <v>899</v>
      </c>
    </row>
    <row r="1742" spans="1:14">
      <c r="A1742" s="51">
        <v>1742</v>
      </c>
      <c r="B1742" s="51">
        <v>4.4999999999999998E-2</v>
      </c>
      <c r="C1742" s="141">
        <f t="shared" si="81"/>
        <v>78.39</v>
      </c>
      <c r="E1742" s="51">
        <v>1742</v>
      </c>
      <c r="F1742">
        <v>7.0000000000000007E-2</v>
      </c>
      <c r="G1742" s="141">
        <f t="shared" si="82"/>
        <v>121.94000000000001</v>
      </c>
      <c r="I1742" s="51">
        <v>1742</v>
      </c>
      <c r="J1742">
        <v>0.125</v>
      </c>
      <c r="K1742" s="141">
        <f t="shared" si="83"/>
        <v>217.75</v>
      </c>
      <c r="M1742" s="51">
        <v>1742</v>
      </c>
      <c r="N1742">
        <v>899</v>
      </c>
    </row>
    <row r="1743" spans="1:14">
      <c r="A1743" s="51">
        <v>1743</v>
      </c>
      <c r="B1743" s="51">
        <v>4.4999999999999998E-2</v>
      </c>
      <c r="C1743" s="141">
        <f t="shared" si="81"/>
        <v>78.435000000000002</v>
      </c>
      <c r="E1743" s="51">
        <v>1743</v>
      </c>
      <c r="F1743">
        <v>7.0000000000000007E-2</v>
      </c>
      <c r="G1743" s="141">
        <f t="shared" si="82"/>
        <v>122.01</v>
      </c>
      <c r="I1743" s="51">
        <v>1743</v>
      </c>
      <c r="J1743">
        <v>0.125</v>
      </c>
      <c r="K1743" s="141">
        <f t="shared" si="83"/>
        <v>217.875</v>
      </c>
      <c r="M1743" s="51">
        <v>1743</v>
      </c>
      <c r="N1743">
        <v>899</v>
      </c>
    </row>
    <row r="1744" spans="1:14">
      <c r="A1744" s="51">
        <v>1744</v>
      </c>
      <c r="B1744" s="51">
        <v>4.4999999999999998E-2</v>
      </c>
      <c r="C1744" s="141">
        <f t="shared" si="81"/>
        <v>78.48</v>
      </c>
      <c r="E1744" s="51">
        <v>1744</v>
      </c>
      <c r="F1744">
        <v>7.0000000000000007E-2</v>
      </c>
      <c r="G1744" s="141">
        <f t="shared" si="82"/>
        <v>122.08000000000001</v>
      </c>
      <c r="I1744" s="51">
        <v>1744</v>
      </c>
      <c r="J1744">
        <v>0.125</v>
      </c>
      <c r="K1744" s="141">
        <f t="shared" si="83"/>
        <v>218</v>
      </c>
      <c r="M1744" s="51">
        <v>1744</v>
      </c>
      <c r="N1744">
        <v>899</v>
      </c>
    </row>
    <row r="1745" spans="1:14">
      <c r="A1745" s="51">
        <v>1745</v>
      </c>
      <c r="B1745" s="51">
        <v>4.4999999999999998E-2</v>
      </c>
      <c r="C1745" s="141">
        <f t="shared" si="81"/>
        <v>78.524999999999991</v>
      </c>
      <c r="E1745" s="51">
        <v>1745</v>
      </c>
      <c r="F1745">
        <v>7.0000000000000007E-2</v>
      </c>
      <c r="G1745" s="141">
        <f t="shared" si="82"/>
        <v>122.15</v>
      </c>
      <c r="I1745" s="51">
        <v>1745</v>
      </c>
      <c r="J1745">
        <v>0.125</v>
      </c>
      <c r="K1745" s="141">
        <f t="shared" si="83"/>
        <v>218.125</v>
      </c>
      <c r="M1745" s="51">
        <v>1745</v>
      </c>
      <c r="N1745">
        <v>899</v>
      </c>
    </row>
    <row r="1746" spans="1:14">
      <c r="A1746" s="51">
        <v>1746</v>
      </c>
      <c r="B1746" s="51">
        <v>4.4999999999999998E-2</v>
      </c>
      <c r="C1746" s="141">
        <f t="shared" si="81"/>
        <v>78.569999999999993</v>
      </c>
      <c r="E1746" s="51">
        <v>1746</v>
      </c>
      <c r="F1746">
        <v>7.0000000000000007E-2</v>
      </c>
      <c r="G1746" s="141">
        <f t="shared" si="82"/>
        <v>122.22000000000001</v>
      </c>
      <c r="I1746" s="51">
        <v>1746</v>
      </c>
      <c r="J1746">
        <v>0.125</v>
      </c>
      <c r="K1746" s="141">
        <f t="shared" si="83"/>
        <v>218.25</v>
      </c>
      <c r="M1746" s="51">
        <v>1746</v>
      </c>
      <c r="N1746">
        <v>899</v>
      </c>
    </row>
    <row r="1747" spans="1:14">
      <c r="A1747" s="51">
        <v>1747</v>
      </c>
      <c r="B1747" s="51">
        <v>4.4999999999999998E-2</v>
      </c>
      <c r="C1747" s="141">
        <f t="shared" si="81"/>
        <v>78.614999999999995</v>
      </c>
      <c r="E1747" s="51">
        <v>1747</v>
      </c>
      <c r="F1747">
        <v>7.0000000000000007E-2</v>
      </c>
      <c r="G1747" s="141">
        <f t="shared" si="82"/>
        <v>122.29</v>
      </c>
      <c r="I1747" s="51">
        <v>1747</v>
      </c>
      <c r="J1747">
        <v>0.125</v>
      </c>
      <c r="K1747" s="141">
        <f t="shared" si="83"/>
        <v>218.375</v>
      </c>
      <c r="M1747" s="51">
        <v>1747</v>
      </c>
      <c r="N1747">
        <v>899</v>
      </c>
    </row>
    <row r="1748" spans="1:14">
      <c r="A1748" s="51">
        <v>1748</v>
      </c>
      <c r="B1748" s="51">
        <v>4.4999999999999998E-2</v>
      </c>
      <c r="C1748" s="141">
        <f t="shared" si="81"/>
        <v>78.66</v>
      </c>
      <c r="E1748" s="51">
        <v>1748</v>
      </c>
      <c r="F1748">
        <v>7.0000000000000007E-2</v>
      </c>
      <c r="G1748" s="141">
        <f t="shared" si="82"/>
        <v>122.36000000000001</v>
      </c>
      <c r="I1748" s="51">
        <v>1748</v>
      </c>
      <c r="J1748">
        <v>0.125</v>
      </c>
      <c r="K1748" s="141">
        <f t="shared" si="83"/>
        <v>218.5</v>
      </c>
      <c r="M1748" s="51">
        <v>1748</v>
      </c>
      <c r="N1748">
        <v>899</v>
      </c>
    </row>
    <row r="1749" spans="1:14">
      <c r="A1749" s="51">
        <v>1749</v>
      </c>
      <c r="B1749" s="51">
        <v>4.4999999999999998E-2</v>
      </c>
      <c r="C1749" s="141">
        <f t="shared" si="81"/>
        <v>78.704999999999998</v>
      </c>
      <c r="E1749" s="51">
        <v>1749</v>
      </c>
      <c r="F1749">
        <v>7.0000000000000007E-2</v>
      </c>
      <c r="G1749" s="141">
        <f t="shared" si="82"/>
        <v>122.43</v>
      </c>
      <c r="I1749" s="51">
        <v>1749</v>
      </c>
      <c r="J1749">
        <v>0.125</v>
      </c>
      <c r="K1749" s="141">
        <f t="shared" si="83"/>
        <v>218.625</v>
      </c>
      <c r="M1749" s="51">
        <v>1749</v>
      </c>
      <c r="N1749">
        <v>899</v>
      </c>
    </row>
    <row r="1750" spans="1:14">
      <c r="A1750" s="51">
        <v>1750</v>
      </c>
      <c r="B1750" s="51">
        <v>4.4999999999999998E-2</v>
      </c>
      <c r="C1750" s="141">
        <f t="shared" si="81"/>
        <v>78.75</v>
      </c>
      <c r="E1750" s="51">
        <v>1750</v>
      </c>
      <c r="F1750">
        <v>7.0000000000000007E-2</v>
      </c>
      <c r="G1750" s="141">
        <f t="shared" si="82"/>
        <v>122.50000000000001</v>
      </c>
      <c r="I1750" s="51">
        <v>1750</v>
      </c>
      <c r="J1750">
        <v>0.125</v>
      </c>
      <c r="K1750" s="141">
        <f t="shared" si="83"/>
        <v>218.75</v>
      </c>
      <c r="M1750" s="51">
        <v>1750</v>
      </c>
      <c r="N1750">
        <v>899</v>
      </c>
    </row>
    <row r="1751" spans="1:14">
      <c r="A1751" s="51">
        <v>1751</v>
      </c>
      <c r="B1751" s="51">
        <v>4.4999999999999998E-2</v>
      </c>
      <c r="C1751" s="141">
        <f t="shared" si="81"/>
        <v>78.795000000000002</v>
      </c>
      <c r="E1751" s="51">
        <v>1751</v>
      </c>
      <c r="F1751">
        <v>7.0000000000000007E-2</v>
      </c>
      <c r="G1751" s="141">
        <f t="shared" si="82"/>
        <v>122.57000000000001</v>
      </c>
      <c r="I1751" s="51">
        <v>1751</v>
      </c>
      <c r="J1751">
        <v>0.125</v>
      </c>
      <c r="K1751" s="141">
        <f t="shared" si="83"/>
        <v>218.875</v>
      </c>
      <c r="M1751" s="51">
        <v>1751</v>
      </c>
      <c r="N1751">
        <v>899</v>
      </c>
    </row>
    <row r="1752" spans="1:14">
      <c r="A1752" s="51">
        <v>1752</v>
      </c>
      <c r="B1752" s="51">
        <v>4.4999999999999998E-2</v>
      </c>
      <c r="C1752" s="141">
        <f t="shared" si="81"/>
        <v>78.84</v>
      </c>
      <c r="E1752" s="51">
        <v>1752</v>
      </c>
      <c r="F1752">
        <v>7.0000000000000007E-2</v>
      </c>
      <c r="G1752" s="141">
        <f t="shared" si="82"/>
        <v>122.64000000000001</v>
      </c>
      <c r="I1752" s="51">
        <v>1752</v>
      </c>
      <c r="J1752">
        <v>0.125</v>
      </c>
      <c r="K1752" s="141">
        <f t="shared" si="83"/>
        <v>219</v>
      </c>
      <c r="M1752" s="51">
        <v>1752</v>
      </c>
      <c r="N1752">
        <v>899</v>
      </c>
    </row>
    <row r="1753" spans="1:14">
      <c r="A1753" s="51">
        <v>1753</v>
      </c>
      <c r="B1753" s="51">
        <v>4.4999999999999998E-2</v>
      </c>
      <c r="C1753" s="141">
        <f t="shared" si="81"/>
        <v>78.884999999999991</v>
      </c>
      <c r="E1753" s="51">
        <v>1753</v>
      </c>
      <c r="F1753">
        <v>7.0000000000000007E-2</v>
      </c>
      <c r="G1753" s="141">
        <f t="shared" si="82"/>
        <v>122.71000000000001</v>
      </c>
      <c r="I1753" s="51">
        <v>1753</v>
      </c>
      <c r="J1753">
        <v>0.125</v>
      </c>
      <c r="K1753" s="141">
        <f t="shared" si="83"/>
        <v>219.125</v>
      </c>
      <c r="M1753" s="51">
        <v>1753</v>
      </c>
      <c r="N1753">
        <v>899</v>
      </c>
    </row>
    <row r="1754" spans="1:14">
      <c r="A1754" s="51">
        <v>1754</v>
      </c>
      <c r="B1754" s="51">
        <v>4.4999999999999998E-2</v>
      </c>
      <c r="C1754" s="141">
        <f t="shared" si="81"/>
        <v>78.929999999999993</v>
      </c>
      <c r="E1754" s="51">
        <v>1754</v>
      </c>
      <c r="F1754">
        <v>7.0000000000000007E-2</v>
      </c>
      <c r="G1754" s="141">
        <f t="shared" si="82"/>
        <v>122.78000000000002</v>
      </c>
      <c r="I1754" s="51">
        <v>1754</v>
      </c>
      <c r="J1754">
        <v>0.125</v>
      </c>
      <c r="K1754" s="141">
        <f t="shared" si="83"/>
        <v>219.25</v>
      </c>
      <c r="M1754" s="51">
        <v>1754</v>
      </c>
      <c r="N1754">
        <v>899</v>
      </c>
    </row>
    <row r="1755" spans="1:14">
      <c r="A1755" s="51">
        <v>1755</v>
      </c>
      <c r="B1755" s="51">
        <v>4.4999999999999998E-2</v>
      </c>
      <c r="C1755" s="141">
        <f t="shared" si="81"/>
        <v>78.974999999999994</v>
      </c>
      <c r="E1755" s="51">
        <v>1755</v>
      </c>
      <c r="F1755">
        <v>7.0000000000000007E-2</v>
      </c>
      <c r="G1755" s="141">
        <f t="shared" si="82"/>
        <v>122.85000000000001</v>
      </c>
      <c r="I1755" s="51">
        <v>1755</v>
      </c>
      <c r="J1755">
        <v>0.125</v>
      </c>
      <c r="K1755" s="141">
        <f t="shared" si="83"/>
        <v>219.375</v>
      </c>
      <c r="M1755" s="51">
        <v>1755</v>
      </c>
      <c r="N1755">
        <v>899</v>
      </c>
    </row>
    <row r="1756" spans="1:14">
      <c r="A1756" s="51">
        <v>1756</v>
      </c>
      <c r="B1756" s="51">
        <v>4.4999999999999998E-2</v>
      </c>
      <c r="C1756" s="141">
        <f t="shared" si="81"/>
        <v>79.02</v>
      </c>
      <c r="E1756" s="51">
        <v>1756</v>
      </c>
      <c r="F1756">
        <v>7.0000000000000007E-2</v>
      </c>
      <c r="G1756" s="141">
        <f t="shared" si="82"/>
        <v>122.92000000000002</v>
      </c>
      <c r="I1756" s="51">
        <v>1756</v>
      </c>
      <c r="J1756">
        <v>0.125</v>
      </c>
      <c r="K1756" s="141">
        <f t="shared" si="83"/>
        <v>219.5</v>
      </c>
      <c r="M1756" s="51">
        <v>1756</v>
      </c>
      <c r="N1756">
        <v>899</v>
      </c>
    </row>
    <row r="1757" spans="1:14">
      <c r="A1757" s="51">
        <v>1757</v>
      </c>
      <c r="B1757" s="51">
        <v>4.4999999999999998E-2</v>
      </c>
      <c r="C1757" s="141">
        <f t="shared" si="81"/>
        <v>79.064999999999998</v>
      </c>
      <c r="E1757" s="51">
        <v>1757</v>
      </c>
      <c r="F1757">
        <v>7.0000000000000007E-2</v>
      </c>
      <c r="G1757" s="141">
        <f t="shared" si="82"/>
        <v>122.99000000000001</v>
      </c>
      <c r="I1757" s="51">
        <v>1757</v>
      </c>
      <c r="J1757">
        <v>0.125</v>
      </c>
      <c r="K1757" s="141">
        <f t="shared" si="83"/>
        <v>219.625</v>
      </c>
      <c r="M1757" s="51">
        <v>1757</v>
      </c>
      <c r="N1757">
        <v>899</v>
      </c>
    </row>
    <row r="1758" spans="1:14">
      <c r="A1758" s="51">
        <v>1758</v>
      </c>
      <c r="B1758" s="51">
        <v>4.4999999999999998E-2</v>
      </c>
      <c r="C1758" s="141">
        <f t="shared" si="81"/>
        <v>79.11</v>
      </c>
      <c r="E1758" s="51">
        <v>1758</v>
      </c>
      <c r="F1758">
        <v>7.0000000000000007E-2</v>
      </c>
      <c r="G1758" s="141">
        <f t="shared" si="82"/>
        <v>123.06000000000002</v>
      </c>
      <c r="I1758" s="51">
        <v>1758</v>
      </c>
      <c r="J1758">
        <v>0.125</v>
      </c>
      <c r="K1758" s="141">
        <f t="shared" si="83"/>
        <v>219.75</v>
      </c>
      <c r="M1758" s="51">
        <v>1758</v>
      </c>
      <c r="N1758">
        <v>899</v>
      </c>
    </row>
    <row r="1759" spans="1:14">
      <c r="A1759" s="51">
        <v>1759</v>
      </c>
      <c r="B1759" s="51">
        <v>4.4999999999999998E-2</v>
      </c>
      <c r="C1759" s="141">
        <f t="shared" si="81"/>
        <v>79.155000000000001</v>
      </c>
      <c r="E1759" s="51">
        <v>1759</v>
      </c>
      <c r="F1759">
        <v>7.0000000000000007E-2</v>
      </c>
      <c r="G1759" s="141">
        <f t="shared" si="82"/>
        <v>123.13000000000001</v>
      </c>
      <c r="I1759" s="51">
        <v>1759</v>
      </c>
      <c r="J1759">
        <v>0.125</v>
      </c>
      <c r="K1759" s="141">
        <f t="shared" si="83"/>
        <v>219.875</v>
      </c>
      <c r="M1759" s="51">
        <v>1759</v>
      </c>
      <c r="N1759">
        <v>899</v>
      </c>
    </row>
    <row r="1760" spans="1:14">
      <c r="A1760" s="51">
        <v>1760</v>
      </c>
      <c r="B1760" s="51">
        <v>4.4999999999999998E-2</v>
      </c>
      <c r="C1760" s="141">
        <f t="shared" si="81"/>
        <v>79.2</v>
      </c>
      <c r="E1760" s="51">
        <v>1760</v>
      </c>
      <c r="F1760">
        <v>7.0000000000000007E-2</v>
      </c>
      <c r="G1760" s="141">
        <f t="shared" si="82"/>
        <v>123.20000000000002</v>
      </c>
      <c r="I1760" s="51">
        <v>1760</v>
      </c>
      <c r="J1760">
        <v>0.125</v>
      </c>
      <c r="K1760" s="141">
        <f t="shared" si="83"/>
        <v>220</v>
      </c>
      <c r="M1760" s="51">
        <v>1760</v>
      </c>
      <c r="N1760">
        <v>899</v>
      </c>
    </row>
    <row r="1761" spans="1:14">
      <c r="A1761" s="51">
        <v>1761</v>
      </c>
      <c r="B1761" s="51">
        <v>4.4999999999999998E-2</v>
      </c>
      <c r="C1761" s="141">
        <f t="shared" si="81"/>
        <v>79.24499999999999</v>
      </c>
      <c r="E1761" s="51">
        <v>1761</v>
      </c>
      <c r="F1761">
        <v>7.0000000000000007E-2</v>
      </c>
      <c r="G1761" s="141">
        <f t="shared" si="82"/>
        <v>123.27000000000001</v>
      </c>
      <c r="I1761" s="51">
        <v>1761</v>
      </c>
      <c r="J1761">
        <v>0.125</v>
      </c>
      <c r="K1761" s="141">
        <f t="shared" si="83"/>
        <v>220.125</v>
      </c>
      <c r="M1761" s="51">
        <v>1761</v>
      </c>
      <c r="N1761">
        <v>899</v>
      </c>
    </row>
    <row r="1762" spans="1:14">
      <c r="A1762" s="51">
        <v>1762</v>
      </c>
      <c r="B1762" s="51">
        <v>4.4999999999999998E-2</v>
      </c>
      <c r="C1762" s="141">
        <f t="shared" si="81"/>
        <v>79.289999999999992</v>
      </c>
      <c r="E1762" s="51">
        <v>1762</v>
      </c>
      <c r="F1762">
        <v>7.0000000000000007E-2</v>
      </c>
      <c r="G1762" s="141">
        <f t="shared" si="82"/>
        <v>123.34000000000002</v>
      </c>
      <c r="I1762" s="51">
        <v>1762</v>
      </c>
      <c r="J1762">
        <v>0.125</v>
      </c>
      <c r="K1762" s="141">
        <f t="shared" si="83"/>
        <v>220.25</v>
      </c>
      <c r="M1762" s="51">
        <v>1762</v>
      </c>
      <c r="N1762">
        <v>899</v>
      </c>
    </row>
    <row r="1763" spans="1:14">
      <c r="A1763" s="51">
        <v>1763</v>
      </c>
      <c r="B1763" s="51">
        <v>4.4999999999999998E-2</v>
      </c>
      <c r="C1763" s="141">
        <f t="shared" si="81"/>
        <v>79.334999999999994</v>
      </c>
      <c r="E1763" s="51">
        <v>1763</v>
      </c>
      <c r="F1763">
        <v>7.0000000000000007E-2</v>
      </c>
      <c r="G1763" s="141">
        <f t="shared" si="82"/>
        <v>123.41000000000001</v>
      </c>
      <c r="I1763" s="51">
        <v>1763</v>
      </c>
      <c r="J1763">
        <v>0.125</v>
      </c>
      <c r="K1763" s="141">
        <f t="shared" si="83"/>
        <v>220.375</v>
      </c>
      <c r="M1763" s="51">
        <v>1763</v>
      </c>
      <c r="N1763">
        <v>899</v>
      </c>
    </row>
    <row r="1764" spans="1:14">
      <c r="A1764" s="51">
        <v>1764</v>
      </c>
      <c r="B1764" s="51">
        <v>4.4999999999999998E-2</v>
      </c>
      <c r="C1764" s="141">
        <f t="shared" si="81"/>
        <v>79.38</v>
      </c>
      <c r="E1764" s="51">
        <v>1764</v>
      </c>
      <c r="F1764">
        <v>7.0000000000000007E-2</v>
      </c>
      <c r="G1764" s="141">
        <f t="shared" si="82"/>
        <v>123.48000000000002</v>
      </c>
      <c r="I1764" s="51">
        <v>1764</v>
      </c>
      <c r="J1764">
        <v>0.125</v>
      </c>
      <c r="K1764" s="141">
        <f t="shared" si="83"/>
        <v>220.5</v>
      </c>
      <c r="M1764" s="51">
        <v>1764</v>
      </c>
      <c r="N1764">
        <v>899</v>
      </c>
    </row>
    <row r="1765" spans="1:14">
      <c r="A1765" s="51">
        <v>1765</v>
      </c>
      <c r="B1765" s="51">
        <v>4.4999999999999998E-2</v>
      </c>
      <c r="C1765" s="141">
        <f t="shared" si="81"/>
        <v>79.424999999999997</v>
      </c>
      <c r="E1765" s="51">
        <v>1765</v>
      </c>
      <c r="F1765">
        <v>7.0000000000000007E-2</v>
      </c>
      <c r="G1765" s="141">
        <f t="shared" si="82"/>
        <v>123.55000000000001</v>
      </c>
      <c r="I1765" s="51">
        <v>1765</v>
      </c>
      <c r="J1765">
        <v>0.125</v>
      </c>
      <c r="K1765" s="141">
        <f t="shared" si="83"/>
        <v>220.625</v>
      </c>
      <c r="M1765" s="51">
        <v>1765</v>
      </c>
      <c r="N1765">
        <v>899</v>
      </c>
    </row>
    <row r="1766" spans="1:14">
      <c r="A1766" s="51">
        <v>1766</v>
      </c>
      <c r="B1766" s="51">
        <v>4.4999999999999998E-2</v>
      </c>
      <c r="C1766" s="141">
        <f t="shared" si="81"/>
        <v>79.47</v>
      </c>
      <c r="E1766" s="51">
        <v>1766</v>
      </c>
      <c r="F1766">
        <v>7.0000000000000007E-2</v>
      </c>
      <c r="G1766" s="141">
        <f t="shared" si="82"/>
        <v>123.62000000000002</v>
      </c>
      <c r="I1766" s="51">
        <v>1766</v>
      </c>
      <c r="J1766">
        <v>0.125</v>
      </c>
      <c r="K1766" s="141">
        <f t="shared" si="83"/>
        <v>220.75</v>
      </c>
      <c r="M1766" s="51">
        <v>1766</v>
      </c>
      <c r="N1766">
        <v>899</v>
      </c>
    </row>
    <row r="1767" spans="1:14">
      <c r="A1767" s="51">
        <v>1767</v>
      </c>
      <c r="B1767" s="51">
        <v>4.4999999999999998E-2</v>
      </c>
      <c r="C1767" s="141">
        <f t="shared" si="81"/>
        <v>79.515000000000001</v>
      </c>
      <c r="E1767" s="51">
        <v>1767</v>
      </c>
      <c r="F1767">
        <v>7.0000000000000007E-2</v>
      </c>
      <c r="G1767" s="141">
        <f t="shared" si="82"/>
        <v>123.69000000000001</v>
      </c>
      <c r="I1767" s="51">
        <v>1767</v>
      </c>
      <c r="J1767">
        <v>0.125</v>
      </c>
      <c r="K1767" s="141">
        <f t="shared" si="83"/>
        <v>220.875</v>
      </c>
      <c r="M1767" s="51">
        <v>1767</v>
      </c>
      <c r="N1767">
        <v>899</v>
      </c>
    </row>
    <row r="1768" spans="1:14">
      <c r="A1768" s="51">
        <v>1768</v>
      </c>
      <c r="B1768" s="51">
        <v>4.4999999999999998E-2</v>
      </c>
      <c r="C1768" s="141">
        <f t="shared" si="81"/>
        <v>79.56</v>
      </c>
      <c r="E1768" s="51">
        <v>1768</v>
      </c>
      <c r="F1768">
        <v>7.0000000000000007E-2</v>
      </c>
      <c r="G1768" s="141">
        <f t="shared" si="82"/>
        <v>123.76</v>
      </c>
      <c r="I1768" s="51">
        <v>1768</v>
      </c>
      <c r="J1768">
        <v>0.125</v>
      </c>
      <c r="K1768" s="141">
        <f t="shared" si="83"/>
        <v>221</v>
      </c>
      <c r="M1768" s="51">
        <v>1768</v>
      </c>
      <c r="N1768">
        <v>899</v>
      </c>
    </row>
    <row r="1769" spans="1:14">
      <c r="A1769" s="51">
        <v>1769</v>
      </c>
      <c r="B1769" s="51">
        <v>4.4999999999999998E-2</v>
      </c>
      <c r="C1769" s="141">
        <f t="shared" si="81"/>
        <v>79.605000000000004</v>
      </c>
      <c r="E1769" s="51">
        <v>1769</v>
      </c>
      <c r="F1769">
        <v>7.0000000000000007E-2</v>
      </c>
      <c r="G1769" s="141">
        <f t="shared" si="82"/>
        <v>123.83000000000001</v>
      </c>
      <c r="I1769" s="51">
        <v>1769</v>
      </c>
      <c r="J1769">
        <v>0.125</v>
      </c>
      <c r="K1769" s="141">
        <f t="shared" si="83"/>
        <v>221.125</v>
      </c>
      <c r="M1769" s="51">
        <v>1769</v>
      </c>
      <c r="N1769">
        <v>899</v>
      </c>
    </row>
    <row r="1770" spans="1:14">
      <c r="A1770" s="51">
        <v>1770</v>
      </c>
      <c r="B1770" s="51">
        <v>4.4999999999999998E-2</v>
      </c>
      <c r="C1770" s="141">
        <f t="shared" si="81"/>
        <v>79.649999999999991</v>
      </c>
      <c r="E1770" s="51">
        <v>1770</v>
      </c>
      <c r="F1770">
        <v>7.0000000000000007E-2</v>
      </c>
      <c r="G1770" s="141">
        <f t="shared" si="82"/>
        <v>123.9</v>
      </c>
      <c r="I1770" s="51">
        <v>1770</v>
      </c>
      <c r="J1770">
        <v>0.125</v>
      </c>
      <c r="K1770" s="141">
        <f t="shared" si="83"/>
        <v>221.25</v>
      </c>
      <c r="M1770" s="51">
        <v>1770</v>
      </c>
      <c r="N1770">
        <v>899</v>
      </c>
    </row>
    <row r="1771" spans="1:14">
      <c r="A1771" s="51">
        <v>1771</v>
      </c>
      <c r="B1771" s="51">
        <v>4.4999999999999998E-2</v>
      </c>
      <c r="C1771" s="141">
        <f t="shared" si="81"/>
        <v>79.694999999999993</v>
      </c>
      <c r="E1771" s="51">
        <v>1771</v>
      </c>
      <c r="F1771">
        <v>7.0000000000000007E-2</v>
      </c>
      <c r="G1771" s="141">
        <f t="shared" si="82"/>
        <v>123.97000000000001</v>
      </c>
      <c r="I1771" s="51">
        <v>1771</v>
      </c>
      <c r="J1771">
        <v>0.125</v>
      </c>
      <c r="K1771" s="141">
        <f t="shared" si="83"/>
        <v>221.375</v>
      </c>
      <c r="M1771" s="51">
        <v>1771</v>
      </c>
      <c r="N1771">
        <v>899</v>
      </c>
    </row>
    <row r="1772" spans="1:14">
      <c r="A1772" s="51">
        <v>1772</v>
      </c>
      <c r="B1772" s="51">
        <v>4.4999999999999998E-2</v>
      </c>
      <c r="C1772" s="141">
        <f t="shared" si="81"/>
        <v>79.739999999999995</v>
      </c>
      <c r="E1772" s="51">
        <v>1772</v>
      </c>
      <c r="F1772">
        <v>7.0000000000000007E-2</v>
      </c>
      <c r="G1772" s="141">
        <f t="shared" si="82"/>
        <v>124.04</v>
      </c>
      <c r="I1772" s="51">
        <v>1772</v>
      </c>
      <c r="J1772">
        <v>0.125</v>
      </c>
      <c r="K1772" s="141">
        <f t="shared" si="83"/>
        <v>221.5</v>
      </c>
      <c r="M1772" s="51">
        <v>1772</v>
      </c>
      <c r="N1772">
        <v>899</v>
      </c>
    </row>
    <row r="1773" spans="1:14">
      <c r="A1773" s="51">
        <v>1773</v>
      </c>
      <c r="B1773" s="51">
        <v>4.4999999999999998E-2</v>
      </c>
      <c r="C1773" s="141">
        <f t="shared" si="81"/>
        <v>79.784999999999997</v>
      </c>
      <c r="E1773" s="51">
        <v>1773</v>
      </c>
      <c r="F1773">
        <v>7.0000000000000007E-2</v>
      </c>
      <c r="G1773" s="141">
        <f t="shared" si="82"/>
        <v>124.11000000000001</v>
      </c>
      <c r="I1773" s="51">
        <v>1773</v>
      </c>
      <c r="J1773">
        <v>0.125</v>
      </c>
      <c r="K1773" s="141">
        <f t="shared" si="83"/>
        <v>221.625</v>
      </c>
      <c r="M1773" s="51">
        <v>1773</v>
      </c>
      <c r="N1773">
        <v>899</v>
      </c>
    </row>
    <row r="1774" spans="1:14">
      <c r="A1774" s="51">
        <v>1774</v>
      </c>
      <c r="B1774" s="51">
        <v>4.4999999999999998E-2</v>
      </c>
      <c r="C1774" s="141">
        <f t="shared" si="81"/>
        <v>79.83</v>
      </c>
      <c r="E1774" s="51">
        <v>1774</v>
      </c>
      <c r="F1774">
        <v>7.0000000000000007E-2</v>
      </c>
      <c r="G1774" s="141">
        <f t="shared" si="82"/>
        <v>124.18</v>
      </c>
      <c r="I1774" s="51">
        <v>1774</v>
      </c>
      <c r="J1774">
        <v>0.125</v>
      </c>
      <c r="K1774" s="141">
        <f t="shared" si="83"/>
        <v>221.75</v>
      </c>
      <c r="M1774" s="51">
        <v>1774</v>
      </c>
      <c r="N1774">
        <v>899</v>
      </c>
    </row>
    <row r="1775" spans="1:14">
      <c r="A1775" s="51">
        <v>1775</v>
      </c>
      <c r="B1775" s="51">
        <v>4.4999999999999998E-2</v>
      </c>
      <c r="C1775" s="141">
        <f t="shared" si="81"/>
        <v>79.875</v>
      </c>
      <c r="E1775" s="51">
        <v>1775</v>
      </c>
      <c r="F1775">
        <v>7.0000000000000007E-2</v>
      </c>
      <c r="G1775" s="141">
        <f t="shared" si="82"/>
        <v>124.25000000000001</v>
      </c>
      <c r="I1775" s="51">
        <v>1775</v>
      </c>
      <c r="J1775">
        <v>0.125</v>
      </c>
      <c r="K1775" s="141">
        <f t="shared" si="83"/>
        <v>221.875</v>
      </c>
      <c r="M1775" s="51">
        <v>1775</v>
      </c>
      <c r="N1775">
        <v>899</v>
      </c>
    </row>
    <row r="1776" spans="1:14">
      <c r="A1776" s="51">
        <v>1776</v>
      </c>
      <c r="B1776" s="51">
        <v>4.4999999999999998E-2</v>
      </c>
      <c r="C1776" s="141">
        <f t="shared" si="81"/>
        <v>79.92</v>
      </c>
      <c r="E1776" s="51">
        <v>1776</v>
      </c>
      <c r="F1776">
        <v>7.0000000000000007E-2</v>
      </c>
      <c r="G1776" s="141">
        <f t="shared" si="82"/>
        <v>124.32000000000001</v>
      </c>
      <c r="I1776" s="51">
        <v>1776</v>
      </c>
      <c r="J1776">
        <v>0.125</v>
      </c>
      <c r="K1776" s="141">
        <f t="shared" si="83"/>
        <v>222</v>
      </c>
      <c r="M1776" s="51">
        <v>1776</v>
      </c>
      <c r="N1776">
        <v>899</v>
      </c>
    </row>
    <row r="1777" spans="1:14">
      <c r="A1777" s="51">
        <v>1777</v>
      </c>
      <c r="B1777" s="51">
        <v>4.4999999999999998E-2</v>
      </c>
      <c r="C1777" s="141">
        <f t="shared" si="81"/>
        <v>79.965000000000003</v>
      </c>
      <c r="E1777" s="51">
        <v>1777</v>
      </c>
      <c r="F1777">
        <v>7.0000000000000007E-2</v>
      </c>
      <c r="G1777" s="141">
        <f t="shared" si="82"/>
        <v>124.39000000000001</v>
      </c>
      <c r="I1777" s="51">
        <v>1777</v>
      </c>
      <c r="J1777">
        <v>0.125</v>
      </c>
      <c r="K1777" s="141">
        <f t="shared" si="83"/>
        <v>222.125</v>
      </c>
      <c r="M1777" s="51">
        <v>1777</v>
      </c>
      <c r="N1777">
        <v>899</v>
      </c>
    </row>
    <row r="1778" spans="1:14">
      <c r="A1778" s="51">
        <v>1778</v>
      </c>
      <c r="B1778" s="51">
        <v>4.4999999999999998E-2</v>
      </c>
      <c r="C1778" s="141">
        <f t="shared" si="81"/>
        <v>80.009999999999991</v>
      </c>
      <c r="E1778" s="51">
        <v>1778</v>
      </c>
      <c r="F1778">
        <v>7.0000000000000007E-2</v>
      </c>
      <c r="G1778" s="141">
        <f t="shared" si="82"/>
        <v>124.46000000000001</v>
      </c>
      <c r="I1778" s="51">
        <v>1778</v>
      </c>
      <c r="J1778">
        <v>0.125</v>
      </c>
      <c r="K1778" s="141">
        <f t="shared" si="83"/>
        <v>222.25</v>
      </c>
      <c r="M1778" s="51">
        <v>1778</v>
      </c>
      <c r="N1778">
        <v>899</v>
      </c>
    </row>
    <row r="1779" spans="1:14">
      <c r="A1779" s="51">
        <v>1779</v>
      </c>
      <c r="B1779" s="51">
        <v>4.4999999999999998E-2</v>
      </c>
      <c r="C1779" s="141">
        <f t="shared" si="81"/>
        <v>80.054999999999993</v>
      </c>
      <c r="E1779" s="51">
        <v>1779</v>
      </c>
      <c r="F1779">
        <v>7.0000000000000007E-2</v>
      </c>
      <c r="G1779" s="141">
        <f t="shared" si="82"/>
        <v>124.53000000000002</v>
      </c>
      <c r="I1779" s="51">
        <v>1779</v>
      </c>
      <c r="J1779">
        <v>0.125</v>
      </c>
      <c r="K1779" s="141">
        <f t="shared" si="83"/>
        <v>222.375</v>
      </c>
      <c r="M1779" s="51">
        <v>1779</v>
      </c>
      <c r="N1779">
        <v>899</v>
      </c>
    </row>
    <row r="1780" spans="1:14">
      <c r="A1780" s="51">
        <v>1780</v>
      </c>
      <c r="B1780" s="51">
        <v>4.4999999999999998E-2</v>
      </c>
      <c r="C1780" s="141">
        <f t="shared" si="81"/>
        <v>80.099999999999994</v>
      </c>
      <c r="E1780" s="51">
        <v>1780</v>
      </c>
      <c r="F1780">
        <v>7.0000000000000007E-2</v>
      </c>
      <c r="G1780" s="141">
        <f t="shared" si="82"/>
        <v>124.60000000000001</v>
      </c>
      <c r="I1780" s="51">
        <v>1780</v>
      </c>
      <c r="J1780">
        <v>0.125</v>
      </c>
      <c r="K1780" s="141">
        <f t="shared" si="83"/>
        <v>222.5</v>
      </c>
      <c r="M1780" s="51">
        <v>1780</v>
      </c>
      <c r="N1780">
        <v>899</v>
      </c>
    </row>
    <row r="1781" spans="1:14">
      <c r="A1781" s="51">
        <v>1781</v>
      </c>
      <c r="B1781" s="51">
        <v>4.4999999999999998E-2</v>
      </c>
      <c r="C1781" s="141">
        <f t="shared" si="81"/>
        <v>80.144999999999996</v>
      </c>
      <c r="E1781" s="51">
        <v>1781</v>
      </c>
      <c r="F1781">
        <v>7.0000000000000007E-2</v>
      </c>
      <c r="G1781" s="141">
        <f t="shared" si="82"/>
        <v>124.67000000000002</v>
      </c>
      <c r="I1781" s="51">
        <v>1781</v>
      </c>
      <c r="J1781">
        <v>0.125</v>
      </c>
      <c r="K1781" s="141">
        <f t="shared" si="83"/>
        <v>222.625</v>
      </c>
      <c r="M1781" s="51">
        <v>1781</v>
      </c>
      <c r="N1781">
        <v>899</v>
      </c>
    </row>
    <row r="1782" spans="1:14">
      <c r="A1782" s="51">
        <v>1782</v>
      </c>
      <c r="B1782" s="51">
        <v>4.4999999999999998E-2</v>
      </c>
      <c r="C1782" s="141">
        <f t="shared" si="81"/>
        <v>80.19</v>
      </c>
      <c r="E1782" s="51">
        <v>1782</v>
      </c>
      <c r="F1782">
        <v>7.0000000000000007E-2</v>
      </c>
      <c r="G1782" s="141">
        <f t="shared" si="82"/>
        <v>124.74000000000001</v>
      </c>
      <c r="I1782" s="51">
        <v>1782</v>
      </c>
      <c r="J1782">
        <v>0.125</v>
      </c>
      <c r="K1782" s="141">
        <f t="shared" si="83"/>
        <v>222.75</v>
      </c>
      <c r="M1782" s="51">
        <v>1782</v>
      </c>
      <c r="N1782">
        <v>899</v>
      </c>
    </row>
    <row r="1783" spans="1:14">
      <c r="A1783" s="51">
        <v>1783</v>
      </c>
      <c r="B1783" s="51">
        <v>4.4999999999999998E-2</v>
      </c>
      <c r="C1783" s="141">
        <f t="shared" si="81"/>
        <v>80.234999999999999</v>
      </c>
      <c r="E1783" s="51">
        <v>1783</v>
      </c>
      <c r="F1783">
        <v>7.0000000000000007E-2</v>
      </c>
      <c r="G1783" s="141">
        <f t="shared" si="82"/>
        <v>124.81000000000002</v>
      </c>
      <c r="I1783" s="51">
        <v>1783</v>
      </c>
      <c r="J1783">
        <v>0.125</v>
      </c>
      <c r="K1783" s="141">
        <f t="shared" si="83"/>
        <v>222.875</v>
      </c>
      <c r="M1783" s="51">
        <v>1783</v>
      </c>
      <c r="N1783">
        <v>899</v>
      </c>
    </row>
    <row r="1784" spans="1:14">
      <c r="A1784" s="51">
        <v>1784</v>
      </c>
      <c r="B1784" s="51">
        <v>4.4999999999999998E-2</v>
      </c>
      <c r="C1784" s="141">
        <f t="shared" si="81"/>
        <v>80.28</v>
      </c>
      <c r="E1784" s="51">
        <v>1784</v>
      </c>
      <c r="F1784">
        <v>7.0000000000000007E-2</v>
      </c>
      <c r="G1784" s="141">
        <f t="shared" si="82"/>
        <v>124.88000000000001</v>
      </c>
      <c r="I1784" s="51">
        <v>1784</v>
      </c>
      <c r="J1784">
        <v>0.125</v>
      </c>
      <c r="K1784" s="141">
        <f t="shared" si="83"/>
        <v>223</v>
      </c>
      <c r="M1784" s="51">
        <v>1784</v>
      </c>
      <c r="N1784">
        <v>899</v>
      </c>
    </row>
    <row r="1785" spans="1:14">
      <c r="A1785" s="51">
        <v>1785</v>
      </c>
      <c r="B1785" s="51">
        <v>4.4999999999999998E-2</v>
      </c>
      <c r="C1785" s="141">
        <f t="shared" si="81"/>
        <v>80.325000000000003</v>
      </c>
      <c r="E1785" s="51">
        <v>1785</v>
      </c>
      <c r="F1785">
        <v>7.0000000000000007E-2</v>
      </c>
      <c r="G1785" s="141">
        <f t="shared" si="82"/>
        <v>124.95000000000002</v>
      </c>
      <c r="I1785" s="51">
        <v>1785</v>
      </c>
      <c r="J1785">
        <v>0.125</v>
      </c>
      <c r="K1785" s="141">
        <f t="shared" si="83"/>
        <v>223.125</v>
      </c>
      <c r="M1785" s="51">
        <v>1785</v>
      </c>
      <c r="N1785">
        <v>899</v>
      </c>
    </row>
    <row r="1786" spans="1:14">
      <c r="A1786" s="51">
        <v>1786</v>
      </c>
      <c r="B1786" s="51">
        <v>4.4999999999999998E-2</v>
      </c>
      <c r="C1786" s="141">
        <f t="shared" si="81"/>
        <v>80.36999999999999</v>
      </c>
      <c r="E1786" s="51">
        <v>1786</v>
      </c>
      <c r="F1786">
        <v>7.0000000000000007E-2</v>
      </c>
      <c r="G1786" s="141">
        <f t="shared" si="82"/>
        <v>125.02000000000001</v>
      </c>
      <c r="I1786" s="51">
        <v>1786</v>
      </c>
      <c r="J1786">
        <v>0.125</v>
      </c>
      <c r="K1786" s="141">
        <f t="shared" si="83"/>
        <v>223.25</v>
      </c>
      <c r="M1786" s="51">
        <v>1786</v>
      </c>
      <c r="N1786">
        <v>899</v>
      </c>
    </row>
    <row r="1787" spans="1:14">
      <c r="A1787" s="51">
        <v>1787</v>
      </c>
      <c r="B1787" s="51">
        <v>4.4999999999999998E-2</v>
      </c>
      <c r="C1787" s="141">
        <f t="shared" si="81"/>
        <v>80.414999999999992</v>
      </c>
      <c r="E1787" s="51">
        <v>1787</v>
      </c>
      <c r="F1787">
        <v>7.0000000000000007E-2</v>
      </c>
      <c r="G1787" s="141">
        <f t="shared" si="82"/>
        <v>125.09000000000002</v>
      </c>
      <c r="I1787" s="51">
        <v>1787</v>
      </c>
      <c r="J1787">
        <v>0.125</v>
      </c>
      <c r="K1787" s="141">
        <f t="shared" si="83"/>
        <v>223.375</v>
      </c>
      <c r="M1787" s="51">
        <v>1787</v>
      </c>
      <c r="N1787">
        <v>899</v>
      </c>
    </row>
    <row r="1788" spans="1:14">
      <c r="A1788" s="51">
        <v>1788</v>
      </c>
      <c r="B1788" s="51">
        <v>4.4999999999999998E-2</v>
      </c>
      <c r="C1788" s="141">
        <f t="shared" si="81"/>
        <v>80.459999999999994</v>
      </c>
      <c r="E1788" s="51">
        <v>1788</v>
      </c>
      <c r="F1788">
        <v>7.0000000000000007E-2</v>
      </c>
      <c r="G1788" s="141">
        <f t="shared" si="82"/>
        <v>125.16000000000001</v>
      </c>
      <c r="I1788" s="51">
        <v>1788</v>
      </c>
      <c r="J1788">
        <v>0.125</v>
      </c>
      <c r="K1788" s="141">
        <f t="shared" si="83"/>
        <v>223.5</v>
      </c>
      <c r="M1788" s="51">
        <v>1788</v>
      </c>
      <c r="N1788">
        <v>899</v>
      </c>
    </row>
    <row r="1789" spans="1:14">
      <c r="A1789" s="51">
        <v>1789</v>
      </c>
      <c r="B1789" s="51">
        <v>4.4999999999999998E-2</v>
      </c>
      <c r="C1789" s="141">
        <f t="shared" si="81"/>
        <v>80.504999999999995</v>
      </c>
      <c r="E1789" s="51">
        <v>1789</v>
      </c>
      <c r="F1789">
        <v>7.0000000000000007E-2</v>
      </c>
      <c r="G1789" s="141">
        <f t="shared" si="82"/>
        <v>125.23000000000002</v>
      </c>
      <c r="I1789" s="51">
        <v>1789</v>
      </c>
      <c r="J1789">
        <v>0.125</v>
      </c>
      <c r="K1789" s="141">
        <f t="shared" si="83"/>
        <v>223.625</v>
      </c>
      <c r="M1789" s="51">
        <v>1789</v>
      </c>
      <c r="N1789">
        <v>899</v>
      </c>
    </row>
    <row r="1790" spans="1:14">
      <c r="A1790" s="51">
        <v>1790</v>
      </c>
      <c r="B1790" s="51">
        <v>4.4999999999999998E-2</v>
      </c>
      <c r="C1790" s="141">
        <f t="shared" si="81"/>
        <v>80.55</v>
      </c>
      <c r="E1790" s="51">
        <v>1790</v>
      </c>
      <c r="F1790">
        <v>7.0000000000000007E-2</v>
      </c>
      <c r="G1790" s="141">
        <f t="shared" si="82"/>
        <v>125.30000000000001</v>
      </c>
      <c r="I1790" s="51">
        <v>1790</v>
      </c>
      <c r="J1790">
        <v>0.125</v>
      </c>
      <c r="K1790" s="141">
        <f t="shared" si="83"/>
        <v>223.75</v>
      </c>
      <c r="M1790" s="51">
        <v>1790</v>
      </c>
      <c r="N1790">
        <v>899</v>
      </c>
    </row>
    <row r="1791" spans="1:14">
      <c r="A1791" s="51">
        <v>1791</v>
      </c>
      <c r="B1791" s="51">
        <v>4.4999999999999998E-2</v>
      </c>
      <c r="C1791" s="141">
        <f t="shared" si="81"/>
        <v>80.594999999999999</v>
      </c>
      <c r="E1791" s="51">
        <v>1791</v>
      </c>
      <c r="F1791">
        <v>7.0000000000000007E-2</v>
      </c>
      <c r="G1791" s="141">
        <f t="shared" si="82"/>
        <v>125.37000000000002</v>
      </c>
      <c r="I1791" s="51">
        <v>1791</v>
      </c>
      <c r="J1791">
        <v>0.125</v>
      </c>
      <c r="K1791" s="141">
        <f t="shared" si="83"/>
        <v>223.875</v>
      </c>
      <c r="M1791" s="51">
        <v>1791</v>
      </c>
      <c r="N1791">
        <v>899</v>
      </c>
    </row>
    <row r="1792" spans="1:14">
      <c r="A1792" s="51">
        <v>1792</v>
      </c>
      <c r="B1792" s="51">
        <v>4.4999999999999998E-2</v>
      </c>
      <c r="C1792" s="141">
        <f t="shared" si="81"/>
        <v>80.64</v>
      </c>
      <c r="E1792" s="51">
        <v>1792</v>
      </c>
      <c r="F1792">
        <v>7.0000000000000007E-2</v>
      </c>
      <c r="G1792" s="141">
        <f t="shared" si="82"/>
        <v>125.44000000000001</v>
      </c>
      <c r="I1792" s="51">
        <v>1792</v>
      </c>
      <c r="J1792">
        <v>0.125</v>
      </c>
      <c r="K1792" s="141">
        <f t="shared" si="83"/>
        <v>224</v>
      </c>
      <c r="M1792" s="51">
        <v>1792</v>
      </c>
      <c r="N1792">
        <v>899</v>
      </c>
    </row>
    <row r="1793" spans="1:14">
      <c r="A1793" s="51">
        <v>1793</v>
      </c>
      <c r="B1793" s="51">
        <v>4.4999999999999998E-2</v>
      </c>
      <c r="C1793" s="141">
        <f t="shared" si="81"/>
        <v>80.685000000000002</v>
      </c>
      <c r="E1793" s="51">
        <v>1793</v>
      </c>
      <c r="F1793">
        <v>7.0000000000000007E-2</v>
      </c>
      <c r="G1793" s="141">
        <f t="shared" si="82"/>
        <v>125.51</v>
      </c>
      <c r="I1793" s="51">
        <v>1793</v>
      </c>
      <c r="J1793">
        <v>0.125</v>
      </c>
      <c r="K1793" s="141">
        <f t="shared" si="83"/>
        <v>224.125</v>
      </c>
      <c r="M1793" s="51">
        <v>1793</v>
      </c>
      <c r="N1793">
        <v>899</v>
      </c>
    </row>
    <row r="1794" spans="1:14">
      <c r="A1794" s="51">
        <v>1794</v>
      </c>
      <c r="B1794" s="51">
        <v>4.4999999999999998E-2</v>
      </c>
      <c r="C1794" s="141">
        <f t="shared" ref="C1794:C1857" si="84">MAX(A1794*B1794, 8.99)</f>
        <v>80.73</v>
      </c>
      <c r="E1794" s="51">
        <v>1794</v>
      </c>
      <c r="F1794">
        <v>7.0000000000000007E-2</v>
      </c>
      <c r="G1794" s="141">
        <f t="shared" ref="G1794:G1857" si="85">MAX(E1794*F1794, 9.99)</f>
        <v>125.58000000000001</v>
      </c>
      <c r="I1794" s="51">
        <v>1794</v>
      </c>
      <c r="J1794">
        <v>0.125</v>
      </c>
      <c r="K1794" s="141">
        <f t="shared" ref="K1794:K1857" si="86">MAX(I1794*J1794, 19.99)</f>
        <v>224.25</v>
      </c>
      <c r="M1794" s="51">
        <v>1794</v>
      </c>
      <c r="N1794">
        <v>899</v>
      </c>
    </row>
    <row r="1795" spans="1:14">
      <c r="A1795" s="51">
        <v>1795</v>
      </c>
      <c r="B1795" s="51">
        <v>4.4999999999999998E-2</v>
      </c>
      <c r="C1795" s="141">
        <f t="shared" si="84"/>
        <v>80.774999999999991</v>
      </c>
      <c r="E1795" s="51">
        <v>1795</v>
      </c>
      <c r="F1795">
        <v>7.0000000000000007E-2</v>
      </c>
      <c r="G1795" s="141">
        <f t="shared" si="85"/>
        <v>125.65</v>
      </c>
      <c r="I1795" s="51">
        <v>1795</v>
      </c>
      <c r="J1795">
        <v>0.125</v>
      </c>
      <c r="K1795" s="141">
        <f t="shared" si="86"/>
        <v>224.375</v>
      </c>
      <c r="M1795" s="51">
        <v>1795</v>
      </c>
      <c r="N1795">
        <v>899</v>
      </c>
    </row>
    <row r="1796" spans="1:14">
      <c r="A1796" s="51">
        <v>1796</v>
      </c>
      <c r="B1796" s="51">
        <v>4.4999999999999998E-2</v>
      </c>
      <c r="C1796" s="141">
        <f t="shared" si="84"/>
        <v>80.819999999999993</v>
      </c>
      <c r="E1796" s="51">
        <v>1796</v>
      </c>
      <c r="F1796">
        <v>7.0000000000000007E-2</v>
      </c>
      <c r="G1796" s="141">
        <f t="shared" si="85"/>
        <v>125.72000000000001</v>
      </c>
      <c r="I1796" s="51">
        <v>1796</v>
      </c>
      <c r="J1796">
        <v>0.125</v>
      </c>
      <c r="K1796" s="141">
        <f t="shared" si="86"/>
        <v>224.5</v>
      </c>
      <c r="M1796" s="51">
        <v>1796</v>
      </c>
      <c r="N1796">
        <v>899</v>
      </c>
    </row>
    <row r="1797" spans="1:14">
      <c r="A1797" s="51">
        <v>1797</v>
      </c>
      <c r="B1797" s="51">
        <v>4.4999999999999998E-2</v>
      </c>
      <c r="C1797" s="141">
        <f t="shared" si="84"/>
        <v>80.864999999999995</v>
      </c>
      <c r="E1797" s="51">
        <v>1797</v>
      </c>
      <c r="F1797">
        <v>7.0000000000000007E-2</v>
      </c>
      <c r="G1797" s="141">
        <f t="shared" si="85"/>
        <v>125.79</v>
      </c>
      <c r="I1797" s="51">
        <v>1797</v>
      </c>
      <c r="J1797">
        <v>0.125</v>
      </c>
      <c r="K1797" s="141">
        <f t="shared" si="86"/>
        <v>224.625</v>
      </c>
      <c r="M1797" s="51">
        <v>1797</v>
      </c>
      <c r="N1797">
        <v>899</v>
      </c>
    </row>
    <row r="1798" spans="1:14">
      <c r="A1798" s="51">
        <v>1798</v>
      </c>
      <c r="B1798" s="51">
        <v>4.4999999999999998E-2</v>
      </c>
      <c r="C1798" s="141">
        <f t="shared" si="84"/>
        <v>80.91</v>
      </c>
      <c r="E1798" s="51">
        <v>1798</v>
      </c>
      <c r="F1798">
        <v>7.0000000000000007E-2</v>
      </c>
      <c r="G1798" s="141">
        <f t="shared" si="85"/>
        <v>125.86000000000001</v>
      </c>
      <c r="I1798" s="51">
        <v>1798</v>
      </c>
      <c r="J1798">
        <v>0.125</v>
      </c>
      <c r="K1798" s="141">
        <f t="shared" si="86"/>
        <v>224.75</v>
      </c>
      <c r="M1798" s="51">
        <v>1798</v>
      </c>
      <c r="N1798">
        <v>899</v>
      </c>
    </row>
    <row r="1799" spans="1:14">
      <c r="A1799" s="51">
        <v>1799</v>
      </c>
      <c r="B1799" s="51">
        <v>4.4999999999999998E-2</v>
      </c>
      <c r="C1799" s="141">
        <f t="shared" si="84"/>
        <v>80.954999999999998</v>
      </c>
      <c r="E1799" s="51">
        <v>1799</v>
      </c>
      <c r="F1799">
        <v>7.0000000000000007E-2</v>
      </c>
      <c r="G1799" s="141">
        <f t="shared" si="85"/>
        <v>125.93</v>
      </c>
      <c r="I1799" s="51">
        <v>1799</v>
      </c>
      <c r="J1799">
        <v>0.125</v>
      </c>
      <c r="K1799" s="141">
        <f t="shared" si="86"/>
        <v>224.875</v>
      </c>
      <c r="M1799" s="51">
        <v>1799</v>
      </c>
      <c r="N1799">
        <v>899</v>
      </c>
    </row>
    <row r="1800" spans="1:14">
      <c r="A1800" s="51">
        <v>1800</v>
      </c>
      <c r="B1800" s="51">
        <v>4.4999999999999998E-2</v>
      </c>
      <c r="C1800" s="141">
        <f t="shared" si="84"/>
        <v>81</v>
      </c>
      <c r="E1800" s="51">
        <v>1800</v>
      </c>
      <c r="F1800">
        <v>7.0000000000000007E-2</v>
      </c>
      <c r="G1800" s="141">
        <f t="shared" si="85"/>
        <v>126.00000000000001</v>
      </c>
      <c r="I1800" s="51">
        <v>1800</v>
      </c>
      <c r="J1800">
        <v>0.125</v>
      </c>
      <c r="K1800" s="141">
        <f t="shared" si="86"/>
        <v>225</v>
      </c>
      <c r="M1800" s="51">
        <v>1800</v>
      </c>
      <c r="N1800">
        <v>899</v>
      </c>
    </row>
    <row r="1801" spans="1:14">
      <c r="A1801" s="51">
        <v>1801</v>
      </c>
      <c r="B1801" s="51">
        <v>4.4999999999999998E-2</v>
      </c>
      <c r="C1801" s="141">
        <f t="shared" si="84"/>
        <v>81.045000000000002</v>
      </c>
      <c r="E1801" s="51">
        <v>1801</v>
      </c>
      <c r="F1801">
        <v>7.0000000000000007E-2</v>
      </c>
      <c r="G1801" s="141">
        <f t="shared" si="85"/>
        <v>126.07000000000001</v>
      </c>
      <c r="I1801" s="51">
        <v>1801</v>
      </c>
      <c r="J1801">
        <v>0.125</v>
      </c>
      <c r="K1801" s="141">
        <f t="shared" si="86"/>
        <v>225.125</v>
      </c>
      <c r="M1801" s="51">
        <v>1801</v>
      </c>
      <c r="N1801">
        <v>899</v>
      </c>
    </row>
    <row r="1802" spans="1:14">
      <c r="A1802" s="51">
        <v>1802</v>
      </c>
      <c r="B1802" s="51">
        <v>4.4999999999999998E-2</v>
      </c>
      <c r="C1802" s="141">
        <f t="shared" si="84"/>
        <v>81.09</v>
      </c>
      <c r="E1802" s="51">
        <v>1802</v>
      </c>
      <c r="F1802">
        <v>7.0000000000000007E-2</v>
      </c>
      <c r="G1802" s="141">
        <f t="shared" si="85"/>
        <v>126.14000000000001</v>
      </c>
      <c r="I1802" s="51">
        <v>1802</v>
      </c>
      <c r="J1802">
        <v>0.125</v>
      </c>
      <c r="K1802" s="141">
        <f t="shared" si="86"/>
        <v>225.25</v>
      </c>
      <c r="M1802" s="51">
        <v>1802</v>
      </c>
      <c r="N1802">
        <v>899</v>
      </c>
    </row>
    <row r="1803" spans="1:14">
      <c r="A1803" s="51">
        <v>1803</v>
      </c>
      <c r="B1803" s="51">
        <v>4.4999999999999998E-2</v>
      </c>
      <c r="C1803" s="141">
        <f t="shared" si="84"/>
        <v>81.134999999999991</v>
      </c>
      <c r="E1803" s="51">
        <v>1803</v>
      </c>
      <c r="F1803">
        <v>7.0000000000000007E-2</v>
      </c>
      <c r="G1803" s="141">
        <f t="shared" si="85"/>
        <v>126.21000000000001</v>
      </c>
      <c r="I1803" s="51">
        <v>1803</v>
      </c>
      <c r="J1803">
        <v>0.125</v>
      </c>
      <c r="K1803" s="141">
        <f t="shared" si="86"/>
        <v>225.375</v>
      </c>
      <c r="M1803" s="51">
        <v>1803</v>
      </c>
      <c r="N1803">
        <v>899</v>
      </c>
    </row>
    <row r="1804" spans="1:14">
      <c r="A1804" s="51">
        <v>1804</v>
      </c>
      <c r="B1804" s="51">
        <v>4.4999999999999998E-2</v>
      </c>
      <c r="C1804" s="141">
        <f t="shared" si="84"/>
        <v>81.179999999999993</v>
      </c>
      <c r="E1804" s="51">
        <v>1804</v>
      </c>
      <c r="F1804">
        <v>7.0000000000000007E-2</v>
      </c>
      <c r="G1804" s="141">
        <f t="shared" si="85"/>
        <v>126.28000000000002</v>
      </c>
      <c r="I1804" s="51">
        <v>1804</v>
      </c>
      <c r="J1804">
        <v>0.125</v>
      </c>
      <c r="K1804" s="141">
        <f t="shared" si="86"/>
        <v>225.5</v>
      </c>
      <c r="M1804" s="51">
        <v>1804</v>
      </c>
      <c r="N1804">
        <v>899</v>
      </c>
    </row>
    <row r="1805" spans="1:14">
      <c r="A1805" s="51">
        <v>1805</v>
      </c>
      <c r="B1805" s="51">
        <v>4.4999999999999998E-2</v>
      </c>
      <c r="C1805" s="141">
        <f t="shared" si="84"/>
        <v>81.224999999999994</v>
      </c>
      <c r="E1805" s="51">
        <v>1805</v>
      </c>
      <c r="F1805">
        <v>7.0000000000000007E-2</v>
      </c>
      <c r="G1805" s="141">
        <f t="shared" si="85"/>
        <v>126.35000000000001</v>
      </c>
      <c r="I1805" s="51">
        <v>1805</v>
      </c>
      <c r="J1805">
        <v>0.125</v>
      </c>
      <c r="K1805" s="141">
        <f t="shared" si="86"/>
        <v>225.625</v>
      </c>
      <c r="M1805" s="51">
        <v>1805</v>
      </c>
      <c r="N1805">
        <v>899</v>
      </c>
    </row>
    <row r="1806" spans="1:14">
      <c r="A1806" s="51">
        <v>1806</v>
      </c>
      <c r="B1806" s="51">
        <v>4.4999999999999998E-2</v>
      </c>
      <c r="C1806" s="141">
        <f t="shared" si="84"/>
        <v>81.27</v>
      </c>
      <c r="E1806" s="51">
        <v>1806</v>
      </c>
      <c r="F1806">
        <v>7.0000000000000007E-2</v>
      </c>
      <c r="G1806" s="141">
        <f t="shared" si="85"/>
        <v>126.42000000000002</v>
      </c>
      <c r="I1806" s="51">
        <v>1806</v>
      </c>
      <c r="J1806">
        <v>0.125</v>
      </c>
      <c r="K1806" s="141">
        <f t="shared" si="86"/>
        <v>225.75</v>
      </c>
      <c r="M1806" s="51">
        <v>1806</v>
      </c>
      <c r="N1806">
        <v>899</v>
      </c>
    </row>
    <row r="1807" spans="1:14">
      <c r="A1807" s="51">
        <v>1807</v>
      </c>
      <c r="B1807" s="51">
        <v>4.4999999999999998E-2</v>
      </c>
      <c r="C1807" s="141">
        <f t="shared" si="84"/>
        <v>81.314999999999998</v>
      </c>
      <c r="E1807" s="51">
        <v>1807</v>
      </c>
      <c r="F1807">
        <v>7.0000000000000007E-2</v>
      </c>
      <c r="G1807" s="141">
        <f t="shared" si="85"/>
        <v>126.49000000000001</v>
      </c>
      <c r="I1807" s="51">
        <v>1807</v>
      </c>
      <c r="J1807">
        <v>0.125</v>
      </c>
      <c r="K1807" s="141">
        <f t="shared" si="86"/>
        <v>225.875</v>
      </c>
      <c r="M1807" s="51">
        <v>1807</v>
      </c>
      <c r="N1807">
        <v>899</v>
      </c>
    </row>
    <row r="1808" spans="1:14">
      <c r="A1808" s="51">
        <v>1808</v>
      </c>
      <c r="B1808" s="51">
        <v>4.4999999999999998E-2</v>
      </c>
      <c r="C1808" s="141">
        <f t="shared" si="84"/>
        <v>81.36</v>
      </c>
      <c r="E1808" s="51">
        <v>1808</v>
      </c>
      <c r="F1808">
        <v>7.0000000000000007E-2</v>
      </c>
      <c r="G1808" s="141">
        <f t="shared" si="85"/>
        <v>126.56000000000002</v>
      </c>
      <c r="I1808" s="51">
        <v>1808</v>
      </c>
      <c r="J1808">
        <v>0.125</v>
      </c>
      <c r="K1808" s="141">
        <f t="shared" si="86"/>
        <v>226</v>
      </c>
      <c r="M1808" s="51">
        <v>1808</v>
      </c>
      <c r="N1808">
        <v>899</v>
      </c>
    </row>
    <row r="1809" spans="1:14">
      <c r="A1809" s="51">
        <v>1809</v>
      </c>
      <c r="B1809" s="51">
        <v>4.4999999999999998E-2</v>
      </c>
      <c r="C1809" s="141">
        <f t="shared" si="84"/>
        <v>81.405000000000001</v>
      </c>
      <c r="E1809" s="51">
        <v>1809</v>
      </c>
      <c r="F1809">
        <v>7.0000000000000007E-2</v>
      </c>
      <c r="G1809" s="141">
        <f t="shared" si="85"/>
        <v>126.63000000000001</v>
      </c>
      <c r="I1809" s="51">
        <v>1809</v>
      </c>
      <c r="J1809">
        <v>0.125</v>
      </c>
      <c r="K1809" s="141">
        <f t="shared" si="86"/>
        <v>226.125</v>
      </c>
      <c r="M1809" s="51">
        <v>1809</v>
      </c>
      <c r="N1809">
        <v>899</v>
      </c>
    </row>
    <row r="1810" spans="1:14">
      <c r="A1810" s="51">
        <v>1810</v>
      </c>
      <c r="B1810" s="51">
        <v>4.4999999999999998E-2</v>
      </c>
      <c r="C1810" s="141">
        <f t="shared" si="84"/>
        <v>81.45</v>
      </c>
      <c r="E1810" s="51">
        <v>1810</v>
      </c>
      <c r="F1810">
        <v>7.0000000000000007E-2</v>
      </c>
      <c r="G1810" s="141">
        <f t="shared" si="85"/>
        <v>126.70000000000002</v>
      </c>
      <c r="I1810" s="51">
        <v>1810</v>
      </c>
      <c r="J1810">
        <v>0.125</v>
      </c>
      <c r="K1810" s="141">
        <f t="shared" si="86"/>
        <v>226.25</v>
      </c>
      <c r="M1810" s="51">
        <v>1810</v>
      </c>
      <c r="N1810">
        <v>899</v>
      </c>
    </row>
    <row r="1811" spans="1:14">
      <c r="A1811" s="51">
        <v>1811</v>
      </c>
      <c r="B1811" s="51">
        <v>4.4999999999999998E-2</v>
      </c>
      <c r="C1811" s="141">
        <f t="shared" si="84"/>
        <v>81.49499999999999</v>
      </c>
      <c r="E1811" s="51">
        <v>1811</v>
      </c>
      <c r="F1811">
        <v>7.0000000000000007E-2</v>
      </c>
      <c r="G1811" s="141">
        <f t="shared" si="85"/>
        <v>126.77000000000001</v>
      </c>
      <c r="I1811" s="51">
        <v>1811</v>
      </c>
      <c r="J1811">
        <v>0.125</v>
      </c>
      <c r="K1811" s="141">
        <f t="shared" si="86"/>
        <v>226.375</v>
      </c>
      <c r="M1811" s="51">
        <v>1811</v>
      </c>
      <c r="N1811">
        <v>899</v>
      </c>
    </row>
    <row r="1812" spans="1:14">
      <c r="A1812" s="51">
        <v>1812</v>
      </c>
      <c r="B1812" s="51">
        <v>4.4999999999999998E-2</v>
      </c>
      <c r="C1812" s="141">
        <f t="shared" si="84"/>
        <v>81.539999999999992</v>
      </c>
      <c r="E1812" s="51">
        <v>1812</v>
      </c>
      <c r="F1812">
        <v>7.0000000000000007E-2</v>
      </c>
      <c r="G1812" s="141">
        <f t="shared" si="85"/>
        <v>126.84000000000002</v>
      </c>
      <c r="I1812" s="51">
        <v>1812</v>
      </c>
      <c r="J1812">
        <v>0.125</v>
      </c>
      <c r="K1812" s="141">
        <f t="shared" si="86"/>
        <v>226.5</v>
      </c>
      <c r="M1812" s="51">
        <v>1812</v>
      </c>
      <c r="N1812">
        <v>899</v>
      </c>
    </row>
    <row r="1813" spans="1:14">
      <c r="A1813" s="51">
        <v>1813</v>
      </c>
      <c r="B1813" s="51">
        <v>4.4999999999999998E-2</v>
      </c>
      <c r="C1813" s="141">
        <f t="shared" si="84"/>
        <v>81.584999999999994</v>
      </c>
      <c r="E1813" s="51">
        <v>1813</v>
      </c>
      <c r="F1813">
        <v>7.0000000000000007E-2</v>
      </c>
      <c r="G1813" s="141">
        <f t="shared" si="85"/>
        <v>126.91000000000001</v>
      </c>
      <c r="I1813" s="51">
        <v>1813</v>
      </c>
      <c r="J1813">
        <v>0.125</v>
      </c>
      <c r="K1813" s="141">
        <f t="shared" si="86"/>
        <v>226.625</v>
      </c>
      <c r="M1813" s="51">
        <v>1813</v>
      </c>
      <c r="N1813">
        <v>899</v>
      </c>
    </row>
    <row r="1814" spans="1:14">
      <c r="A1814" s="51">
        <v>1814</v>
      </c>
      <c r="B1814" s="51">
        <v>4.4999999999999998E-2</v>
      </c>
      <c r="C1814" s="141">
        <f t="shared" si="84"/>
        <v>81.63</v>
      </c>
      <c r="E1814" s="51">
        <v>1814</v>
      </c>
      <c r="F1814">
        <v>7.0000000000000007E-2</v>
      </c>
      <c r="G1814" s="141">
        <f t="shared" si="85"/>
        <v>126.98000000000002</v>
      </c>
      <c r="I1814" s="51">
        <v>1814</v>
      </c>
      <c r="J1814">
        <v>0.125</v>
      </c>
      <c r="K1814" s="141">
        <f t="shared" si="86"/>
        <v>226.75</v>
      </c>
      <c r="M1814" s="51">
        <v>1814</v>
      </c>
      <c r="N1814">
        <v>899</v>
      </c>
    </row>
    <row r="1815" spans="1:14">
      <c r="A1815" s="51">
        <v>1815</v>
      </c>
      <c r="B1815" s="51">
        <v>4.4999999999999998E-2</v>
      </c>
      <c r="C1815" s="141">
        <f t="shared" si="84"/>
        <v>81.674999999999997</v>
      </c>
      <c r="E1815" s="51">
        <v>1815</v>
      </c>
      <c r="F1815">
        <v>7.0000000000000007E-2</v>
      </c>
      <c r="G1815" s="141">
        <f t="shared" si="85"/>
        <v>127.05000000000001</v>
      </c>
      <c r="I1815" s="51">
        <v>1815</v>
      </c>
      <c r="J1815">
        <v>0.125</v>
      </c>
      <c r="K1815" s="141">
        <f t="shared" si="86"/>
        <v>226.875</v>
      </c>
      <c r="M1815" s="51">
        <v>1815</v>
      </c>
      <c r="N1815">
        <v>899</v>
      </c>
    </row>
    <row r="1816" spans="1:14">
      <c r="A1816" s="51">
        <v>1816</v>
      </c>
      <c r="B1816" s="51">
        <v>4.4999999999999998E-2</v>
      </c>
      <c r="C1816" s="141">
        <f t="shared" si="84"/>
        <v>81.72</v>
      </c>
      <c r="E1816" s="51">
        <v>1816</v>
      </c>
      <c r="F1816">
        <v>7.0000000000000007E-2</v>
      </c>
      <c r="G1816" s="141">
        <f t="shared" si="85"/>
        <v>127.12000000000002</v>
      </c>
      <c r="I1816" s="51">
        <v>1816</v>
      </c>
      <c r="J1816">
        <v>0.125</v>
      </c>
      <c r="K1816" s="141">
        <f t="shared" si="86"/>
        <v>227</v>
      </c>
      <c r="M1816" s="51">
        <v>1816</v>
      </c>
      <c r="N1816">
        <v>899</v>
      </c>
    </row>
    <row r="1817" spans="1:14">
      <c r="A1817" s="51">
        <v>1817</v>
      </c>
      <c r="B1817" s="51">
        <v>4.4999999999999998E-2</v>
      </c>
      <c r="C1817" s="141">
        <f t="shared" si="84"/>
        <v>81.765000000000001</v>
      </c>
      <c r="E1817" s="51">
        <v>1817</v>
      </c>
      <c r="F1817">
        <v>7.0000000000000007E-2</v>
      </c>
      <c r="G1817" s="141">
        <f t="shared" si="85"/>
        <v>127.19000000000001</v>
      </c>
      <c r="I1817" s="51">
        <v>1817</v>
      </c>
      <c r="J1817">
        <v>0.125</v>
      </c>
      <c r="K1817" s="141">
        <f t="shared" si="86"/>
        <v>227.125</v>
      </c>
      <c r="M1817" s="51">
        <v>1817</v>
      </c>
      <c r="N1817">
        <v>899</v>
      </c>
    </row>
    <row r="1818" spans="1:14">
      <c r="A1818" s="51">
        <v>1818</v>
      </c>
      <c r="B1818" s="51">
        <v>4.4999999999999998E-2</v>
      </c>
      <c r="C1818" s="141">
        <f t="shared" si="84"/>
        <v>81.81</v>
      </c>
      <c r="E1818" s="51">
        <v>1818</v>
      </c>
      <c r="F1818">
        <v>7.0000000000000007E-2</v>
      </c>
      <c r="G1818" s="141">
        <f t="shared" si="85"/>
        <v>127.26</v>
      </c>
      <c r="I1818" s="51">
        <v>1818</v>
      </c>
      <c r="J1818">
        <v>0.125</v>
      </c>
      <c r="K1818" s="141">
        <f t="shared" si="86"/>
        <v>227.25</v>
      </c>
      <c r="M1818" s="51">
        <v>1818</v>
      </c>
      <c r="N1818">
        <v>899</v>
      </c>
    </row>
    <row r="1819" spans="1:14">
      <c r="A1819" s="51">
        <v>1819</v>
      </c>
      <c r="B1819" s="51">
        <v>4.4999999999999998E-2</v>
      </c>
      <c r="C1819" s="141">
        <f t="shared" si="84"/>
        <v>81.855000000000004</v>
      </c>
      <c r="E1819" s="51">
        <v>1819</v>
      </c>
      <c r="F1819">
        <v>7.0000000000000007E-2</v>
      </c>
      <c r="G1819" s="141">
        <f t="shared" si="85"/>
        <v>127.33000000000001</v>
      </c>
      <c r="I1819" s="51">
        <v>1819</v>
      </c>
      <c r="J1819">
        <v>0.125</v>
      </c>
      <c r="K1819" s="141">
        <f t="shared" si="86"/>
        <v>227.375</v>
      </c>
      <c r="M1819" s="51">
        <v>1819</v>
      </c>
      <c r="N1819">
        <v>899</v>
      </c>
    </row>
    <row r="1820" spans="1:14">
      <c r="A1820" s="51">
        <v>1820</v>
      </c>
      <c r="B1820" s="51">
        <v>4.4999999999999998E-2</v>
      </c>
      <c r="C1820" s="141">
        <f t="shared" si="84"/>
        <v>81.899999999999991</v>
      </c>
      <c r="E1820" s="51">
        <v>1820</v>
      </c>
      <c r="F1820">
        <v>7.0000000000000007E-2</v>
      </c>
      <c r="G1820" s="141">
        <f t="shared" si="85"/>
        <v>127.4</v>
      </c>
      <c r="I1820" s="51">
        <v>1820</v>
      </c>
      <c r="J1820">
        <v>0.125</v>
      </c>
      <c r="K1820" s="141">
        <f t="shared" si="86"/>
        <v>227.5</v>
      </c>
      <c r="M1820" s="51">
        <v>1820</v>
      </c>
      <c r="N1820">
        <v>899</v>
      </c>
    </row>
    <row r="1821" spans="1:14">
      <c r="A1821" s="51">
        <v>1821</v>
      </c>
      <c r="B1821" s="51">
        <v>4.4999999999999998E-2</v>
      </c>
      <c r="C1821" s="141">
        <f t="shared" si="84"/>
        <v>81.944999999999993</v>
      </c>
      <c r="E1821" s="51">
        <v>1821</v>
      </c>
      <c r="F1821">
        <v>7.0000000000000007E-2</v>
      </c>
      <c r="G1821" s="141">
        <f t="shared" si="85"/>
        <v>127.47000000000001</v>
      </c>
      <c r="I1821" s="51">
        <v>1821</v>
      </c>
      <c r="J1821">
        <v>0.125</v>
      </c>
      <c r="K1821" s="141">
        <f t="shared" si="86"/>
        <v>227.625</v>
      </c>
      <c r="M1821" s="51">
        <v>1821</v>
      </c>
      <c r="N1821">
        <v>899</v>
      </c>
    </row>
    <row r="1822" spans="1:14">
      <c r="A1822" s="51">
        <v>1822</v>
      </c>
      <c r="B1822" s="51">
        <v>4.4999999999999998E-2</v>
      </c>
      <c r="C1822" s="141">
        <f t="shared" si="84"/>
        <v>81.99</v>
      </c>
      <c r="E1822" s="51">
        <v>1822</v>
      </c>
      <c r="F1822">
        <v>7.0000000000000007E-2</v>
      </c>
      <c r="G1822" s="141">
        <f t="shared" si="85"/>
        <v>127.54</v>
      </c>
      <c r="I1822" s="51">
        <v>1822</v>
      </c>
      <c r="J1822">
        <v>0.125</v>
      </c>
      <c r="K1822" s="141">
        <f t="shared" si="86"/>
        <v>227.75</v>
      </c>
      <c r="M1822" s="51">
        <v>1822</v>
      </c>
      <c r="N1822">
        <v>899</v>
      </c>
    </row>
    <row r="1823" spans="1:14">
      <c r="A1823" s="51">
        <v>1823</v>
      </c>
      <c r="B1823" s="51">
        <v>4.4999999999999998E-2</v>
      </c>
      <c r="C1823" s="141">
        <f t="shared" si="84"/>
        <v>82.034999999999997</v>
      </c>
      <c r="E1823" s="51">
        <v>1823</v>
      </c>
      <c r="F1823">
        <v>7.0000000000000007E-2</v>
      </c>
      <c r="G1823" s="141">
        <f t="shared" si="85"/>
        <v>127.61000000000001</v>
      </c>
      <c r="I1823" s="51">
        <v>1823</v>
      </c>
      <c r="J1823">
        <v>0.125</v>
      </c>
      <c r="K1823" s="141">
        <f t="shared" si="86"/>
        <v>227.875</v>
      </c>
      <c r="M1823" s="51">
        <v>1823</v>
      </c>
      <c r="N1823">
        <v>899</v>
      </c>
    </row>
    <row r="1824" spans="1:14">
      <c r="A1824" s="51">
        <v>1824</v>
      </c>
      <c r="B1824" s="51">
        <v>4.4999999999999998E-2</v>
      </c>
      <c r="C1824" s="141">
        <f t="shared" si="84"/>
        <v>82.08</v>
      </c>
      <c r="E1824" s="51">
        <v>1824</v>
      </c>
      <c r="F1824">
        <v>7.0000000000000007E-2</v>
      </c>
      <c r="G1824" s="141">
        <f t="shared" si="85"/>
        <v>127.68</v>
      </c>
      <c r="I1824" s="51">
        <v>1824</v>
      </c>
      <c r="J1824">
        <v>0.125</v>
      </c>
      <c r="K1824" s="141">
        <f t="shared" si="86"/>
        <v>228</v>
      </c>
      <c r="M1824" s="51">
        <v>1824</v>
      </c>
      <c r="N1824">
        <v>899</v>
      </c>
    </row>
    <row r="1825" spans="1:14">
      <c r="A1825" s="51">
        <v>1825</v>
      </c>
      <c r="B1825" s="51">
        <v>4.4999999999999998E-2</v>
      </c>
      <c r="C1825" s="141">
        <f t="shared" si="84"/>
        <v>82.125</v>
      </c>
      <c r="E1825" s="51">
        <v>1825</v>
      </c>
      <c r="F1825">
        <v>7.0000000000000007E-2</v>
      </c>
      <c r="G1825" s="141">
        <f t="shared" si="85"/>
        <v>127.75000000000001</v>
      </c>
      <c r="I1825" s="51">
        <v>1825</v>
      </c>
      <c r="J1825">
        <v>0.125</v>
      </c>
      <c r="K1825" s="141">
        <f t="shared" si="86"/>
        <v>228.125</v>
      </c>
      <c r="M1825" s="51">
        <v>1825</v>
      </c>
      <c r="N1825">
        <v>899</v>
      </c>
    </row>
    <row r="1826" spans="1:14">
      <c r="A1826" s="51">
        <v>1826</v>
      </c>
      <c r="B1826" s="51">
        <v>4.4999999999999998E-2</v>
      </c>
      <c r="C1826" s="141">
        <f t="shared" si="84"/>
        <v>82.17</v>
      </c>
      <c r="E1826" s="51">
        <v>1826</v>
      </c>
      <c r="F1826">
        <v>7.0000000000000007E-2</v>
      </c>
      <c r="G1826" s="141">
        <f t="shared" si="85"/>
        <v>127.82000000000001</v>
      </c>
      <c r="I1826" s="51">
        <v>1826</v>
      </c>
      <c r="J1826">
        <v>0.125</v>
      </c>
      <c r="K1826" s="141">
        <f t="shared" si="86"/>
        <v>228.25</v>
      </c>
      <c r="M1826" s="51">
        <v>1826</v>
      </c>
      <c r="N1826">
        <v>899</v>
      </c>
    </row>
    <row r="1827" spans="1:14">
      <c r="A1827" s="51">
        <v>1827</v>
      </c>
      <c r="B1827" s="51">
        <v>4.4999999999999998E-2</v>
      </c>
      <c r="C1827" s="141">
        <f t="shared" si="84"/>
        <v>82.215000000000003</v>
      </c>
      <c r="E1827" s="51">
        <v>1827</v>
      </c>
      <c r="F1827">
        <v>7.0000000000000007E-2</v>
      </c>
      <c r="G1827" s="141">
        <f t="shared" si="85"/>
        <v>127.89000000000001</v>
      </c>
      <c r="I1827" s="51">
        <v>1827</v>
      </c>
      <c r="J1827">
        <v>0.125</v>
      </c>
      <c r="K1827" s="141">
        <f t="shared" si="86"/>
        <v>228.375</v>
      </c>
      <c r="M1827" s="51">
        <v>1827</v>
      </c>
      <c r="N1827">
        <v>899</v>
      </c>
    </row>
    <row r="1828" spans="1:14">
      <c r="A1828" s="51">
        <v>1828</v>
      </c>
      <c r="B1828" s="51">
        <v>4.4999999999999998E-2</v>
      </c>
      <c r="C1828" s="141">
        <f t="shared" si="84"/>
        <v>82.259999999999991</v>
      </c>
      <c r="E1828" s="51">
        <v>1828</v>
      </c>
      <c r="F1828">
        <v>7.0000000000000007E-2</v>
      </c>
      <c r="G1828" s="141">
        <f t="shared" si="85"/>
        <v>127.96000000000001</v>
      </c>
      <c r="I1828" s="51">
        <v>1828</v>
      </c>
      <c r="J1828">
        <v>0.125</v>
      </c>
      <c r="K1828" s="141">
        <f t="shared" si="86"/>
        <v>228.5</v>
      </c>
      <c r="M1828" s="51">
        <v>1828</v>
      </c>
      <c r="N1828">
        <v>899</v>
      </c>
    </row>
    <row r="1829" spans="1:14">
      <c r="A1829" s="51">
        <v>1829</v>
      </c>
      <c r="B1829" s="51">
        <v>4.4999999999999998E-2</v>
      </c>
      <c r="C1829" s="141">
        <f t="shared" si="84"/>
        <v>82.304999999999993</v>
      </c>
      <c r="E1829" s="51">
        <v>1829</v>
      </c>
      <c r="F1829">
        <v>7.0000000000000007E-2</v>
      </c>
      <c r="G1829" s="141">
        <f t="shared" si="85"/>
        <v>128.03</v>
      </c>
      <c r="I1829" s="51">
        <v>1829</v>
      </c>
      <c r="J1829">
        <v>0.125</v>
      </c>
      <c r="K1829" s="141">
        <f t="shared" si="86"/>
        <v>228.625</v>
      </c>
      <c r="M1829" s="51">
        <v>1829</v>
      </c>
      <c r="N1829">
        <v>899</v>
      </c>
    </row>
    <row r="1830" spans="1:14">
      <c r="A1830" s="51">
        <v>1830</v>
      </c>
      <c r="B1830" s="51">
        <v>4.4999999999999998E-2</v>
      </c>
      <c r="C1830" s="141">
        <f t="shared" si="84"/>
        <v>82.35</v>
      </c>
      <c r="E1830" s="51">
        <v>1830</v>
      </c>
      <c r="F1830">
        <v>7.0000000000000007E-2</v>
      </c>
      <c r="G1830" s="141">
        <f t="shared" si="85"/>
        <v>128.10000000000002</v>
      </c>
      <c r="I1830" s="51">
        <v>1830</v>
      </c>
      <c r="J1830">
        <v>0.125</v>
      </c>
      <c r="K1830" s="141">
        <f t="shared" si="86"/>
        <v>228.75</v>
      </c>
      <c r="M1830" s="51">
        <v>1830</v>
      </c>
      <c r="N1830">
        <v>899</v>
      </c>
    </row>
    <row r="1831" spans="1:14">
      <c r="A1831" s="51">
        <v>1831</v>
      </c>
      <c r="B1831" s="51">
        <v>4.4999999999999998E-2</v>
      </c>
      <c r="C1831" s="141">
        <f t="shared" si="84"/>
        <v>82.394999999999996</v>
      </c>
      <c r="E1831" s="51">
        <v>1831</v>
      </c>
      <c r="F1831">
        <v>7.0000000000000007E-2</v>
      </c>
      <c r="G1831" s="141">
        <f t="shared" si="85"/>
        <v>128.17000000000002</v>
      </c>
      <c r="I1831" s="51">
        <v>1831</v>
      </c>
      <c r="J1831">
        <v>0.125</v>
      </c>
      <c r="K1831" s="141">
        <f t="shared" si="86"/>
        <v>228.875</v>
      </c>
      <c r="M1831" s="51">
        <v>1831</v>
      </c>
      <c r="N1831">
        <v>899</v>
      </c>
    </row>
    <row r="1832" spans="1:14">
      <c r="A1832" s="51">
        <v>1832</v>
      </c>
      <c r="B1832" s="51">
        <v>4.4999999999999998E-2</v>
      </c>
      <c r="C1832" s="141">
        <f t="shared" si="84"/>
        <v>82.44</v>
      </c>
      <c r="E1832" s="51">
        <v>1832</v>
      </c>
      <c r="F1832">
        <v>7.0000000000000007E-2</v>
      </c>
      <c r="G1832" s="141">
        <f t="shared" si="85"/>
        <v>128.24</v>
      </c>
      <c r="I1832" s="51">
        <v>1832</v>
      </c>
      <c r="J1832">
        <v>0.125</v>
      </c>
      <c r="K1832" s="141">
        <f t="shared" si="86"/>
        <v>229</v>
      </c>
      <c r="M1832" s="51">
        <v>1832</v>
      </c>
      <c r="N1832">
        <v>899</v>
      </c>
    </row>
    <row r="1833" spans="1:14">
      <c r="A1833" s="51">
        <v>1833</v>
      </c>
      <c r="B1833" s="51">
        <v>4.4999999999999998E-2</v>
      </c>
      <c r="C1833" s="141">
        <f t="shared" si="84"/>
        <v>82.484999999999999</v>
      </c>
      <c r="E1833" s="51">
        <v>1833</v>
      </c>
      <c r="F1833">
        <v>7.0000000000000007E-2</v>
      </c>
      <c r="G1833" s="141">
        <f t="shared" si="85"/>
        <v>128.31</v>
      </c>
      <c r="I1833" s="51">
        <v>1833</v>
      </c>
      <c r="J1833">
        <v>0.125</v>
      </c>
      <c r="K1833" s="141">
        <f t="shared" si="86"/>
        <v>229.125</v>
      </c>
      <c r="M1833" s="51">
        <v>1833</v>
      </c>
      <c r="N1833">
        <v>899</v>
      </c>
    </row>
    <row r="1834" spans="1:14">
      <c r="A1834" s="51">
        <v>1834</v>
      </c>
      <c r="B1834" s="51">
        <v>4.4999999999999998E-2</v>
      </c>
      <c r="C1834" s="141">
        <f t="shared" si="84"/>
        <v>82.53</v>
      </c>
      <c r="E1834" s="51">
        <v>1834</v>
      </c>
      <c r="F1834">
        <v>7.0000000000000007E-2</v>
      </c>
      <c r="G1834" s="141">
        <f t="shared" si="85"/>
        <v>128.38000000000002</v>
      </c>
      <c r="I1834" s="51">
        <v>1834</v>
      </c>
      <c r="J1834">
        <v>0.125</v>
      </c>
      <c r="K1834" s="141">
        <f t="shared" si="86"/>
        <v>229.25</v>
      </c>
      <c r="M1834" s="51">
        <v>1834</v>
      </c>
      <c r="N1834">
        <v>899</v>
      </c>
    </row>
    <row r="1835" spans="1:14">
      <c r="A1835" s="51">
        <v>1835</v>
      </c>
      <c r="B1835" s="51">
        <v>4.4999999999999998E-2</v>
      </c>
      <c r="C1835" s="141">
        <f t="shared" si="84"/>
        <v>82.575000000000003</v>
      </c>
      <c r="E1835" s="51">
        <v>1835</v>
      </c>
      <c r="F1835">
        <v>7.0000000000000007E-2</v>
      </c>
      <c r="G1835" s="141">
        <f t="shared" si="85"/>
        <v>128.45000000000002</v>
      </c>
      <c r="I1835" s="51">
        <v>1835</v>
      </c>
      <c r="J1835">
        <v>0.125</v>
      </c>
      <c r="K1835" s="141">
        <f t="shared" si="86"/>
        <v>229.375</v>
      </c>
      <c r="M1835" s="51">
        <v>1835</v>
      </c>
      <c r="N1835">
        <v>899</v>
      </c>
    </row>
    <row r="1836" spans="1:14">
      <c r="A1836" s="51">
        <v>1836</v>
      </c>
      <c r="B1836" s="51">
        <v>4.4999999999999998E-2</v>
      </c>
      <c r="C1836" s="141">
        <f t="shared" si="84"/>
        <v>82.61999999999999</v>
      </c>
      <c r="E1836" s="51">
        <v>1836</v>
      </c>
      <c r="F1836">
        <v>7.0000000000000007E-2</v>
      </c>
      <c r="G1836" s="141">
        <f t="shared" si="85"/>
        <v>128.52000000000001</v>
      </c>
      <c r="I1836" s="51">
        <v>1836</v>
      </c>
      <c r="J1836">
        <v>0.125</v>
      </c>
      <c r="K1836" s="141">
        <f t="shared" si="86"/>
        <v>229.5</v>
      </c>
      <c r="M1836" s="51">
        <v>1836</v>
      </c>
      <c r="N1836">
        <v>899</v>
      </c>
    </row>
    <row r="1837" spans="1:14">
      <c r="A1837" s="51">
        <v>1837</v>
      </c>
      <c r="B1837" s="51">
        <v>4.4999999999999998E-2</v>
      </c>
      <c r="C1837" s="141">
        <f t="shared" si="84"/>
        <v>82.664999999999992</v>
      </c>
      <c r="E1837" s="51">
        <v>1837</v>
      </c>
      <c r="F1837">
        <v>7.0000000000000007E-2</v>
      </c>
      <c r="G1837" s="141">
        <f t="shared" si="85"/>
        <v>128.59</v>
      </c>
      <c r="I1837" s="51">
        <v>1837</v>
      </c>
      <c r="J1837">
        <v>0.125</v>
      </c>
      <c r="K1837" s="141">
        <f t="shared" si="86"/>
        <v>229.625</v>
      </c>
      <c r="M1837" s="51">
        <v>1837</v>
      </c>
      <c r="N1837">
        <v>899</v>
      </c>
    </row>
    <row r="1838" spans="1:14">
      <c r="A1838" s="51">
        <v>1838</v>
      </c>
      <c r="B1838" s="51">
        <v>4.4999999999999998E-2</v>
      </c>
      <c r="C1838" s="141">
        <f t="shared" si="84"/>
        <v>82.71</v>
      </c>
      <c r="E1838" s="51">
        <v>1838</v>
      </c>
      <c r="F1838">
        <v>7.0000000000000007E-2</v>
      </c>
      <c r="G1838" s="141">
        <f t="shared" si="85"/>
        <v>128.66000000000003</v>
      </c>
      <c r="I1838" s="51">
        <v>1838</v>
      </c>
      <c r="J1838">
        <v>0.125</v>
      </c>
      <c r="K1838" s="141">
        <f t="shared" si="86"/>
        <v>229.75</v>
      </c>
      <c r="M1838" s="51">
        <v>1838</v>
      </c>
      <c r="N1838">
        <v>899</v>
      </c>
    </row>
    <row r="1839" spans="1:14">
      <c r="A1839" s="51">
        <v>1839</v>
      </c>
      <c r="B1839" s="51">
        <v>4.4999999999999998E-2</v>
      </c>
      <c r="C1839" s="141">
        <f t="shared" si="84"/>
        <v>82.754999999999995</v>
      </c>
      <c r="E1839" s="51">
        <v>1839</v>
      </c>
      <c r="F1839">
        <v>7.0000000000000007E-2</v>
      </c>
      <c r="G1839" s="141">
        <f t="shared" si="85"/>
        <v>128.73000000000002</v>
      </c>
      <c r="I1839" s="51">
        <v>1839</v>
      </c>
      <c r="J1839">
        <v>0.125</v>
      </c>
      <c r="K1839" s="141">
        <f t="shared" si="86"/>
        <v>229.875</v>
      </c>
      <c r="M1839" s="51">
        <v>1839</v>
      </c>
      <c r="N1839">
        <v>899</v>
      </c>
    </row>
    <row r="1840" spans="1:14">
      <c r="A1840" s="51">
        <v>1840</v>
      </c>
      <c r="B1840" s="51">
        <v>4.4999999999999998E-2</v>
      </c>
      <c r="C1840" s="141">
        <f t="shared" si="84"/>
        <v>82.8</v>
      </c>
      <c r="E1840" s="51">
        <v>1840</v>
      </c>
      <c r="F1840">
        <v>7.0000000000000007E-2</v>
      </c>
      <c r="G1840" s="141">
        <f t="shared" si="85"/>
        <v>128.80000000000001</v>
      </c>
      <c r="I1840" s="51">
        <v>1840</v>
      </c>
      <c r="J1840">
        <v>0.125</v>
      </c>
      <c r="K1840" s="141">
        <f t="shared" si="86"/>
        <v>230</v>
      </c>
      <c r="M1840" s="51">
        <v>1840</v>
      </c>
      <c r="N1840">
        <v>899</v>
      </c>
    </row>
    <row r="1841" spans="1:14">
      <c r="A1841" s="51">
        <v>1841</v>
      </c>
      <c r="B1841" s="51">
        <v>4.4999999999999998E-2</v>
      </c>
      <c r="C1841" s="141">
        <f t="shared" si="84"/>
        <v>82.844999999999999</v>
      </c>
      <c r="E1841" s="51">
        <v>1841</v>
      </c>
      <c r="F1841">
        <v>7.0000000000000007E-2</v>
      </c>
      <c r="G1841" s="141">
        <f t="shared" si="85"/>
        <v>128.87</v>
      </c>
      <c r="I1841" s="51">
        <v>1841</v>
      </c>
      <c r="J1841">
        <v>0.125</v>
      </c>
      <c r="K1841" s="141">
        <f t="shared" si="86"/>
        <v>230.125</v>
      </c>
      <c r="M1841" s="51">
        <v>1841</v>
      </c>
      <c r="N1841">
        <v>899</v>
      </c>
    </row>
    <row r="1842" spans="1:14">
      <c r="A1842" s="51">
        <v>1842</v>
      </c>
      <c r="B1842" s="51">
        <v>4.4999999999999998E-2</v>
      </c>
      <c r="C1842" s="141">
        <f t="shared" si="84"/>
        <v>82.89</v>
      </c>
      <c r="E1842" s="51">
        <v>1842</v>
      </c>
      <c r="F1842">
        <v>7.0000000000000007E-2</v>
      </c>
      <c r="G1842" s="141">
        <f t="shared" si="85"/>
        <v>128.94000000000003</v>
      </c>
      <c r="I1842" s="51">
        <v>1842</v>
      </c>
      <c r="J1842">
        <v>0.125</v>
      </c>
      <c r="K1842" s="141">
        <f t="shared" si="86"/>
        <v>230.25</v>
      </c>
      <c r="M1842" s="51">
        <v>1842</v>
      </c>
      <c r="N1842">
        <v>899</v>
      </c>
    </row>
    <row r="1843" spans="1:14">
      <c r="A1843" s="51">
        <v>1843</v>
      </c>
      <c r="B1843" s="51">
        <v>4.4999999999999998E-2</v>
      </c>
      <c r="C1843" s="141">
        <f t="shared" si="84"/>
        <v>82.935000000000002</v>
      </c>
      <c r="E1843" s="51">
        <v>1843</v>
      </c>
      <c r="F1843">
        <v>7.0000000000000007E-2</v>
      </c>
      <c r="G1843" s="141">
        <f t="shared" si="85"/>
        <v>129.01000000000002</v>
      </c>
      <c r="I1843" s="51">
        <v>1843</v>
      </c>
      <c r="J1843">
        <v>0.125</v>
      </c>
      <c r="K1843" s="141">
        <f t="shared" si="86"/>
        <v>230.375</v>
      </c>
      <c r="M1843" s="51">
        <v>1843</v>
      </c>
      <c r="N1843">
        <v>899</v>
      </c>
    </row>
    <row r="1844" spans="1:14">
      <c r="A1844" s="51">
        <v>1844</v>
      </c>
      <c r="B1844" s="51">
        <v>4.4999999999999998E-2</v>
      </c>
      <c r="C1844" s="141">
        <f t="shared" si="84"/>
        <v>82.98</v>
      </c>
      <c r="E1844" s="51">
        <v>1844</v>
      </c>
      <c r="F1844">
        <v>7.0000000000000007E-2</v>
      </c>
      <c r="G1844" s="141">
        <f t="shared" si="85"/>
        <v>129.08000000000001</v>
      </c>
      <c r="I1844" s="51">
        <v>1844</v>
      </c>
      <c r="J1844">
        <v>0.125</v>
      </c>
      <c r="K1844" s="141">
        <f t="shared" si="86"/>
        <v>230.5</v>
      </c>
      <c r="M1844" s="51">
        <v>1844</v>
      </c>
      <c r="N1844">
        <v>899</v>
      </c>
    </row>
    <row r="1845" spans="1:14">
      <c r="A1845" s="51">
        <v>1845</v>
      </c>
      <c r="B1845" s="51">
        <v>4.4999999999999998E-2</v>
      </c>
      <c r="C1845" s="141">
        <f t="shared" si="84"/>
        <v>83.024999999999991</v>
      </c>
      <c r="E1845" s="51">
        <v>1845</v>
      </c>
      <c r="F1845">
        <v>7.0000000000000007E-2</v>
      </c>
      <c r="G1845" s="141">
        <f t="shared" si="85"/>
        <v>129.15</v>
      </c>
      <c r="I1845" s="51">
        <v>1845</v>
      </c>
      <c r="J1845">
        <v>0.125</v>
      </c>
      <c r="K1845" s="141">
        <f t="shared" si="86"/>
        <v>230.625</v>
      </c>
      <c r="M1845" s="51">
        <v>1845</v>
      </c>
      <c r="N1845">
        <v>899</v>
      </c>
    </row>
    <row r="1846" spans="1:14">
      <c r="A1846" s="51">
        <v>1846</v>
      </c>
      <c r="B1846" s="51">
        <v>4.4999999999999998E-2</v>
      </c>
      <c r="C1846" s="141">
        <f t="shared" si="84"/>
        <v>83.07</v>
      </c>
      <c r="E1846" s="51">
        <v>1846</v>
      </c>
      <c r="F1846">
        <v>7.0000000000000007E-2</v>
      </c>
      <c r="G1846" s="141">
        <f t="shared" si="85"/>
        <v>129.22</v>
      </c>
      <c r="I1846" s="51">
        <v>1846</v>
      </c>
      <c r="J1846">
        <v>0.125</v>
      </c>
      <c r="K1846" s="141">
        <f t="shared" si="86"/>
        <v>230.75</v>
      </c>
      <c r="M1846" s="51">
        <v>1846</v>
      </c>
      <c r="N1846">
        <v>899</v>
      </c>
    </row>
    <row r="1847" spans="1:14">
      <c r="A1847" s="51">
        <v>1847</v>
      </c>
      <c r="B1847" s="51">
        <v>4.4999999999999998E-2</v>
      </c>
      <c r="C1847" s="141">
        <f t="shared" si="84"/>
        <v>83.114999999999995</v>
      </c>
      <c r="E1847" s="51">
        <v>1847</v>
      </c>
      <c r="F1847">
        <v>7.0000000000000007E-2</v>
      </c>
      <c r="G1847" s="141">
        <f t="shared" si="85"/>
        <v>129.29000000000002</v>
      </c>
      <c r="I1847" s="51">
        <v>1847</v>
      </c>
      <c r="J1847">
        <v>0.125</v>
      </c>
      <c r="K1847" s="141">
        <f t="shared" si="86"/>
        <v>230.875</v>
      </c>
      <c r="M1847" s="51">
        <v>1847</v>
      </c>
      <c r="N1847">
        <v>899</v>
      </c>
    </row>
    <row r="1848" spans="1:14">
      <c r="A1848" s="51">
        <v>1848</v>
      </c>
      <c r="B1848" s="51">
        <v>4.4999999999999998E-2</v>
      </c>
      <c r="C1848" s="141">
        <f t="shared" si="84"/>
        <v>83.16</v>
      </c>
      <c r="E1848" s="51">
        <v>1848</v>
      </c>
      <c r="F1848">
        <v>7.0000000000000007E-2</v>
      </c>
      <c r="G1848" s="141">
        <f t="shared" si="85"/>
        <v>129.36000000000001</v>
      </c>
      <c r="I1848" s="51">
        <v>1848</v>
      </c>
      <c r="J1848">
        <v>0.125</v>
      </c>
      <c r="K1848" s="141">
        <f t="shared" si="86"/>
        <v>231</v>
      </c>
      <c r="M1848" s="51">
        <v>1848</v>
      </c>
      <c r="N1848">
        <v>899</v>
      </c>
    </row>
    <row r="1849" spans="1:14">
      <c r="A1849" s="51">
        <v>1849</v>
      </c>
      <c r="B1849" s="51">
        <v>4.4999999999999998E-2</v>
      </c>
      <c r="C1849" s="141">
        <f t="shared" si="84"/>
        <v>83.204999999999998</v>
      </c>
      <c r="E1849" s="51">
        <v>1849</v>
      </c>
      <c r="F1849">
        <v>7.0000000000000007E-2</v>
      </c>
      <c r="G1849" s="141">
        <f t="shared" si="85"/>
        <v>129.43</v>
      </c>
      <c r="I1849" s="51">
        <v>1849</v>
      </c>
      <c r="J1849">
        <v>0.125</v>
      </c>
      <c r="K1849" s="141">
        <f t="shared" si="86"/>
        <v>231.125</v>
      </c>
      <c r="M1849" s="51">
        <v>1849</v>
      </c>
      <c r="N1849">
        <v>899</v>
      </c>
    </row>
    <row r="1850" spans="1:14">
      <c r="A1850" s="51">
        <v>1850</v>
      </c>
      <c r="B1850" s="51">
        <v>4.4999999999999998E-2</v>
      </c>
      <c r="C1850" s="141">
        <f t="shared" si="84"/>
        <v>83.25</v>
      </c>
      <c r="E1850" s="51">
        <v>1850</v>
      </c>
      <c r="F1850">
        <v>7.0000000000000007E-2</v>
      </c>
      <c r="G1850" s="141">
        <f t="shared" si="85"/>
        <v>129.5</v>
      </c>
      <c r="I1850" s="51">
        <v>1850</v>
      </c>
      <c r="J1850">
        <v>0.125</v>
      </c>
      <c r="K1850" s="141">
        <f t="shared" si="86"/>
        <v>231.25</v>
      </c>
      <c r="M1850" s="51">
        <v>1850</v>
      </c>
      <c r="N1850">
        <v>899</v>
      </c>
    </row>
    <row r="1851" spans="1:14">
      <c r="A1851" s="51">
        <v>1851</v>
      </c>
      <c r="B1851" s="51">
        <v>4.4999999999999998E-2</v>
      </c>
      <c r="C1851" s="141">
        <f t="shared" si="84"/>
        <v>83.295000000000002</v>
      </c>
      <c r="E1851" s="51">
        <v>1851</v>
      </c>
      <c r="F1851">
        <v>7.0000000000000007E-2</v>
      </c>
      <c r="G1851" s="141">
        <f t="shared" si="85"/>
        <v>129.57000000000002</v>
      </c>
      <c r="I1851" s="51">
        <v>1851</v>
      </c>
      <c r="J1851">
        <v>0.125</v>
      </c>
      <c r="K1851" s="141">
        <f t="shared" si="86"/>
        <v>231.375</v>
      </c>
      <c r="M1851" s="51">
        <v>1851</v>
      </c>
      <c r="N1851">
        <v>899</v>
      </c>
    </row>
    <row r="1852" spans="1:14">
      <c r="A1852" s="51">
        <v>1852</v>
      </c>
      <c r="B1852" s="51">
        <v>4.4999999999999998E-2</v>
      </c>
      <c r="C1852" s="141">
        <f t="shared" si="84"/>
        <v>83.34</v>
      </c>
      <c r="E1852" s="51">
        <v>1852</v>
      </c>
      <c r="F1852">
        <v>7.0000000000000007E-2</v>
      </c>
      <c r="G1852" s="141">
        <f t="shared" si="85"/>
        <v>129.64000000000001</v>
      </c>
      <c r="I1852" s="51">
        <v>1852</v>
      </c>
      <c r="J1852">
        <v>0.125</v>
      </c>
      <c r="K1852" s="141">
        <f t="shared" si="86"/>
        <v>231.5</v>
      </c>
      <c r="M1852" s="51">
        <v>1852</v>
      </c>
      <c r="N1852">
        <v>899</v>
      </c>
    </row>
    <row r="1853" spans="1:14">
      <c r="A1853" s="51">
        <v>1853</v>
      </c>
      <c r="B1853" s="51">
        <v>4.4999999999999998E-2</v>
      </c>
      <c r="C1853" s="141">
        <f t="shared" si="84"/>
        <v>83.384999999999991</v>
      </c>
      <c r="E1853" s="51">
        <v>1853</v>
      </c>
      <c r="F1853">
        <v>7.0000000000000007E-2</v>
      </c>
      <c r="G1853" s="141">
        <f t="shared" si="85"/>
        <v>129.71</v>
      </c>
      <c r="I1853" s="51">
        <v>1853</v>
      </c>
      <c r="J1853">
        <v>0.125</v>
      </c>
      <c r="K1853" s="141">
        <f t="shared" si="86"/>
        <v>231.625</v>
      </c>
      <c r="M1853" s="51">
        <v>1853</v>
      </c>
      <c r="N1853">
        <v>899</v>
      </c>
    </row>
    <row r="1854" spans="1:14">
      <c r="A1854" s="51">
        <v>1854</v>
      </c>
      <c r="B1854" s="51">
        <v>4.4999999999999998E-2</v>
      </c>
      <c r="C1854" s="141">
        <f t="shared" si="84"/>
        <v>83.429999999999993</v>
      </c>
      <c r="E1854" s="51">
        <v>1854</v>
      </c>
      <c r="F1854">
        <v>7.0000000000000007E-2</v>
      </c>
      <c r="G1854" s="141">
        <f t="shared" si="85"/>
        <v>129.78</v>
      </c>
      <c r="I1854" s="51">
        <v>1854</v>
      </c>
      <c r="J1854">
        <v>0.125</v>
      </c>
      <c r="K1854" s="141">
        <f t="shared" si="86"/>
        <v>231.75</v>
      </c>
      <c r="M1854" s="51">
        <v>1854</v>
      </c>
      <c r="N1854">
        <v>899</v>
      </c>
    </row>
    <row r="1855" spans="1:14">
      <c r="A1855" s="51">
        <v>1855</v>
      </c>
      <c r="B1855" s="51">
        <v>4.4999999999999998E-2</v>
      </c>
      <c r="C1855" s="141">
        <f t="shared" si="84"/>
        <v>83.474999999999994</v>
      </c>
      <c r="E1855" s="51">
        <v>1855</v>
      </c>
      <c r="F1855">
        <v>7.0000000000000007E-2</v>
      </c>
      <c r="G1855" s="141">
        <f t="shared" si="85"/>
        <v>129.85000000000002</v>
      </c>
      <c r="I1855" s="51">
        <v>1855</v>
      </c>
      <c r="J1855">
        <v>0.125</v>
      </c>
      <c r="K1855" s="141">
        <f t="shared" si="86"/>
        <v>231.875</v>
      </c>
      <c r="M1855" s="51">
        <v>1855</v>
      </c>
      <c r="N1855">
        <v>899</v>
      </c>
    </row>
    <row r="1856" spans="1:14">
      <c r="A1856" s="51">
        <v>1856</v>
      </c>
      <c r="B1856" s="51">
        <v>4.4999999999999998E-2</v>
      </c>
      <c r="C1856" s="141">
        <f t="shared" si="84"/>
        <v>83.52</v>
      </c>
      <c r="E1856" s="51">
        <v>1856</v>
      </c>
      <c r="F1856">
        <v>7.0000000000000007E-2</v>
      </c>
      <c r="G1856" s="141">
        <f t="shared" si="85"/>
        <v>129.92000000000002</v>
      </c>
      <c r="I1856" s="51">
        <v>1856</v>
      </c>
      <c r="J1856">
        <v>0.125</v>
      </c>
      <c r="K1856" s="141">
        <f t="shared" si="86"/>
        <v>232</v>
      </c>
      <c r="M1856" s="51">
        <v>1856</v>
      </c>
      <c r="N1856">
        <v>899</v>
      </c>
    </row>
    <row r="1857" spans="1:14">
      <c r="A1857" s="51">
        <v>1857</v>
      </c>
      <c r="B1857" s="51">
        <v>4.4999999999999998E-2</v>
      </c>
      <c r="C1857" s="141">
        <f t="shared" si="84"/>
        <v>83.564999999999998</v>
      </c>
      <c r="E1857" s="51">
        <v>1857</v>
      </c>
      <c r="F1857">
        <v>7.0000000000000007E-2</v>
      </c>
      <c r="G1857" s="141">
        <f t="shared" si="85"/>
        <v>129.99</v>
      </c>
      <c r="I1857" s="51">
        <v>1857</v>
      </c>
      <c r="J1857">
        <v>0.125</v>
      </c>
      <c r="K1857" s="141">
        <f t="shared" si="86"/>
        <v>232.125</v>
      </c>
      <c r="M1857" s="51">
        <v>1857</v>
      </c>
      <c r="N1857">
        <v>899</v>
      </c>
    </row>
    <row r="1858" spans="1:14">
      <c r="A1858" s="51">
        <v>1858</v>
      </c>
      <c r="B1858" s="51">
        <v>4.4999999999999998E-2</v>
      </c>
      <c r="C1858" s="141">
        <f t="shared" ref="C1858:C1921" si="87">MAX(A1858*B1858, 8.99)</f>
        <v>83.61</v>
      </c>
      <c r="E1858" s="51">
        <v>1858</v>
      </c>
      <c r="F1858">
        <v>7.0000000000000007E-2</v>
      </c>
      <c r="G1858" s="141">
        <f t="shared" ref="G1858:G1921" si="88">MAX(E1858*F1858, 9.99)</f>
        <v>130.06</v>
      </c>
      <c r="I1858" s="51">
        <v>1858</v>
      </c>
      <c r="J1858">
        <v>0.125</v>
      </c>
      <c r="K1858" s="141">
        <f t="shared" ref="K1858:K1921" si="89">MAX(I1858*J1858, 19.99)</f>
        <v>232.25</v>
      </c>
      <c r="M1858" s="51">
        <v>1858</v>
      </c>
      <c r="N1858">
        <v>899</v>
      </c>
    </row>
    <row r="1859" spans="1:14">
      <c r="A1859" s="51">
        <v>1859</v>
      </c>
      <c r="B1859" s="51">
        <v>4.4999999999999998E-2</v>
      </c>
      <c r="C1859" s="141">
        <f t="shared" si="87"/>
        <v>83.655000000000001</v>
      </c>
      <c r="E1859" s="51">
        <v>1859</v>
      </c>
      <c r="F1859">
        <v>7.0000000000000007E-2</v>
      </c>
      <c r="G1859" s="141">
        <f t="shared" si="88"/>
        <v>130.13000000000002</v>
      </c>
      <c r="I1859" s="51">
        <v>1859</v>
      </c>
      <c r="J1859">
        <v>0.125</v>
      </c>
      <c r="K1859" s="141">
        <f t="shared" si="89"/>
        <v>232.375</v>
      </c>
      <c r="M1859" s="51">
        <v>1859</v>
      </c>
      <c r="N1859">
        <v>899</v>
      </c>
    </row>
    <row r="1860" spans="1:14">
      <c r="A1860" s="51">
        <v>1860</v>
      </c>
      <c r="B1860" s="51">
        <v>4.4999999999999998E-2</v>
      </c>
      <c r="C1860" s="141">
        <f t="shared" si="87"/>
        <v>83.7</v>
      </c>
      <c r="E1860" s="51">
        <v>1860</v>
      </c>
      <c r="F1860">
        <v>7.0000000000000007E-2</v>
      </c>
      <c r="G1860" s="141">
        <f t="shared" si="88"/>
        <v>130.20000000000002</v>
      </c>
      <c r="I1860" s="51">
        <v>1860</v>
      </c>
      <c r="J1860">
        <v>0.125</v>
      </c>
      <c r="K1860" s="141">
        <f t="shared" si="89"/>
        <v>232.5</v>
      </c>
      <c r="M1860" s="51">
        <v>1860</v>
      </c>
      <c r="N1860">
        <v>899</v>
      </c>
    </row>
    <row r="1861" spans="1:14">
      <c r="A1861" s="51">
        <v>1861</v>
      </c>
      <c r="B1861" s="51">
        <v>4.4999999999999998E-2</v>
      </c>
      <c r="C1861" s="141">
        <f t="shared" si="87"/>
        <v>83.74499999999999</v>
      </c>
      <c r="E1861" s="51">
        <v>1861</v>
      </c>
      <c r="F1861">
        <v>7.0000000000000007E-2</v>
      </c>
      <c r="G1861" s="141">
        <f t="shared" si="88"/>
        <v>130.27000000000001</v>
      </c>
      <c r="I1861" s="51">
        <v>1861</v>
      </c>
      <c r="J1861">
        <v>0.125</v>
      </c>
      <c r="K1861" s="141">
        <f t="shared" si="89"/>
        <v>232.625</v>
      </c>
      <c r="M1861" s="51">
        <v>1861</v>
      </c>
      <c r="N1861">
        <v>899</v>
      </c>
    </row>
    <row r="1862" spans="1:14">
      <c r="A1862" s="51">
        <v>1862</v>
      </c>
      <c r="B1862" s="51">
        <v>4.4999999999999998E-2</v>
      </c>
      <c r="C1862" s="141">
        <f t="shared" si="87"/>
        <v>83.789999999999992</v>
      </c>
      <c r="E1862" s="51">
        <v>1862</v>
      </c>
      <c r="F1862">
        <v>7.0000000000000007E-2</v>
      </c>
      <c r="G1862" s="141">
        <f t="shared" si="88"/>
        <v>130.34</v>
      </c>
      <c r="I1862" s="51">
        <v>1862</v>
      </c>
      <c r="J1862">
        <v>0.125</v>
      </c>
      <c r="K1862" s="141">
        <f t="shared" si="89"/>
        <v>232.75</v>
      </c>
      <c r="M1862" s="51">
        <v>1862</v>
      </c>
      <c r="N1862">
        <v>899</v>
      </c>
    </row>
    <row r="1863" spans="1:14">
      <c r="A1863" s="51">
        <v>1863</v>
      </c>
      <c r="B1863" s="51">
        <v>4.4999999999999998E-2</v>
      </c>
      <c r="C1863" s="141">
        <f t="shared" si="87"/>
        <v>83.834999999999994</v>
      </c>
      <c r="E1863" s="51">
        <v>1863</v>
      </c>
      <c r="F1863">
        <v>7.0000000000000007E-2</v>
      </c>
      <c r="G1863" s="141">
        <f t="shared" si="88"/>
        <v>130.41000000000003</v>
      </c>
      <c r="I1863" s="51">
        <v>1863</v>
      </c>
      <c r="J1863">
        <v>0.125</v>
      </c>
      <c r="K1863" s="141">
        <f t="shared" si="89"/>
        <v>232.875</v>
      </c>
      <c r="M1863" s="51">
        <v>1863</v>
      </c>
      <c r="N1863">
        <v>899</v>
      </c>
    </row>
    <row r="1864" spans="1:14">
      <c r="A1864" s="51">
        <v>1864</v>
      </c>
      <c r="B1864" s="51">
        <v>4.4999999999999998E-2</v>
      </c>
      <c r="C1864" s="141">
        <f t="shared" si="87"/>
        <v>83.88</v>
      </c>
      <c r="E1864" s="51">
        <v>1864</v>
      </c>
      <c r="F1864">
        <v>7.0000000000000007E-2</v>
      </c>
      <c r="G1864" s="141">
        <f t="shared" si="88"/>
        <v>130.48000000000002</v>
      </c>
      <c r="I1864" s="51">
        <v>1864</v>
      </c>
      <c r="J1864">
        <v>0.125</v>
      </c>
      <c r="K1864" s="141">
        <f t="shared" si="89"/>
        <v>233</v>
      </c>
      <c r="M1864" s="51">
        <v>1864</v>
      </c>
      <c r="N1864">
        <v>899</v>
      </c>
    </row>
    <row r="1865" spans="1:14">
      <c r="A1865" s="51">
        <v>1865</v>
      </c>
      <c r="B1865" s="51">
        <v>4.4999999999999998E-2</v>
      </c>
      <c r="C1865" s="141">
        <f t="shared" si="87"/>
        <v>83.924999999999997</v>
      </c>
      <c r="E1865" s="51">
        <v>1865</v>
      </c>
      <c r="F1865">
        <v>7.0000000000000007E-2</v>
      </c>
      <c r="G1865" s="141">
        <f t="shared" si="88"/>
        <v>130.55000000000001</v>
      </c>
      <c r="I1865" s="51">
        <v>1865</v>
      </c>
      <c r="J1865">
        <v>0.125</v>
      </c>
      <c r="K1865" s="141">
        <f t="shared" si="89"/>
        <v>233.125</v>
      </c>
      <c r="M1865" s="51">
        <v>1865</v>
      </c>
      <c r="N1865">
        <v>899</v>
      </c>
    </row>
    <row r="1866" spans="1:14">
      <c r="A1866" s="51">
        <v>1866</v>
      </c>
      <c r="B1866" s="51">
        <v>4.4999999999999998E-2</v>
      </c>
      <c r="C1866" s="141">
        <f t="shared" si="87"/>
        <v>83.97</v>
      </c>
      <c r="E1866" s="51">
        <v>1866</v>
      </c>
      <c r="F1866">
        <v>7.0000000000000007E-2</v>
      </c>
      <c r="G1866" s="141">
        <f t="shared" si="88"/>
        <v>130.62</v>
      </c>
      <c r="I1866" s="51">
        <v>1866</v>
      </c>
      <c r="J1866">
        <v>0.125</v>
      </c>
      <c r="K1866" s="141">
        <f t="shared" si="89"/>
        <v>233.25</v>
      </c>
      <c r="M1866" s="51">
        <v>1866</v>
      </c>
      <c r="N1866">
        <v>899</v>
      </c>
    </row>
    <row r="1867" spans="1:14">
      <c r="A1867" s="51">
        <v>1867</v>
      </c>
      <c r="B1867" s="51">
        <v>4.4999999999999998E-2</v>
      </c>
      <c r="C1867" s="141">
        <f t="shared" si="87"/>
        <v>84.015000000000001</v>
      </c>
      <c r="E1867" s="51">
        <v>1867</v>
      </c>
      <c r="F1867">
        <v>7.0000000000000007E-2</v>
      </c>
      <c r="G1867" s="141">
        <f t="shared" si="88"/>
        <v>130.69000000000003</v>
      </c>
      <c r="I1867" s="51">
        <v>1867</v>
      </c>
      <c r="J1867">
        <v>0.125</v>
      </c>
      <c r="K1867" s="141">
        <f t="shared" si="89"/>
        <v>233.375</v>
      </c>
      <c r="M1867" s="51">
        <v>1867</v>
      </c>
      <c r="N1867">
        <v>899</v>
      </c>
    </row>
    <row r="1868" spans="1:14">
      <c r="A1868" s="51">
        <v>1868</v>
      </c>
      <c r="B1868" s="51">
        <v>4.4999999999999998E-2</v>
      </c>
      <c r="C1868" s="141">
        <f t="shared" si="87"/>
        <v>84.06</v>
      </c>
      <c r="E1868" s="51">
        <v>1868</v>
      </c>
      <c r="F1868">
        <v>7.0000000000000007E-2</v>
      </c>
      <c r="G1868" s="141">
        <f t="shared" si="88"/>
        <v>130.76000000000002</v>
      </c>
      <c r="I1868" s="51">
        <v>1868</v>
      </c>
      <c r="J1868">
        <v>0.125</v>
      </c>
      <c r="K1868" s="141">
        <f t="shared" si="89"/>
        <v>233.5</v>
      </c>
      <c r="M1868" s="51">
        <v>1868</v>
      </c>
      <c r="N1868">
        <v>899</v>
      </c>
    </row>
    <row r="1869" spans="1:14">
      <c r="A1869" s="51">
        <v>1869</v>
      </c>
      <c r="B1869" s="51">
        <v>4.4999999999999998E-2</v>
      </c>
      <c r="C1869" s="141">
        <f t="shared" si="87"/>
        <v>84.105000000000004</v>
      </c>
      <c r="E1869" s="51">
        <v>1869</v>
      </c>
      <c r="F1869">
        <v>7.0000000000000007E-2</v>
      </c>
      <c r="G1869" s="141">
        <f t="shared" si="88"/>
        <v>130.83000000000001</v>
      </c>
      <c r="I1869" s="51">
        <v>1869</v>
      </c>
      <c r="J1869">
        <v>0.125</v>
      </c>
      <c r="K1869" s="141">
        <f t="shared" si="89"/>
        <v>233.625</v>
      </c>
      <c r="M1869" s="51">
        <v>1869</v>
      </c>
      <c r="N1869">
        <v>899</v>
      </c>
    </row>
    <row r="1870" spans="1:14">
      <c r="A1870" s="51">
        <v>1870</v>
      </c>
      <c r="B1870" s="51">
        <v>4.4999999999999998E-2</v>
      </c>
      <c r="C1870" s="141">
        <f t="shared" si="87"/>
        <v>84.149999999999991</v>
      </c>
      <c r="E1870" s="51">
        <v>1870</v>
      </c>
      <c r="F1870">
        <v>7.0000000000000007E-2</v>
      </c>
      <c r="G1870" s="141">
        <f t="shared" si="88"/>
        <v>130.9</v>
      </c>
      <c r="I1870" s="51">
        <v>1870</v>
      </c>
      <c r="J1870">
        <v>0.125</v>
      </c>
      <c r="K1870" s="141">
        <f t="shared" si="89"/>
        <v>233.75</v>
      </c>
      <c r="M1870" s="51">
        <v>1870</v>
      </c>
      <c r="N1870">
        <v>899</v>
      </c>
    </row>
    <row r="1871" spans="1:14">
      <c r="A1871" s="51">
        <v>1871</v>
      </c>
      <c r="B1871" s="51">
        <v>4.4999999999999998E-2</v>
      </c>
      <c r="C1871" s="141">
        <f t="shared" si="87"/>
        <v>84.194999999999993</v>
      </c>
      <c r="E1871" s="51">
        <v>1871</v>
      </c>
      <c r="F1871">
        <v>7.0000000000000007E-2</v>
      </c>
      <c r="G1871" s="141">
        <f t="shared" si="88"/>
        <v>130.97</v>
      </c>
      <c r="I1871" s="51">
        <v>1871</v>
      </c>
      <c r="J1871">
        <v>0.125</v>
      </c>
      <c r="K1871" s="141">
        <f t="shared" si="89"/>
        <v>233.875</v>
      </c>
      <c r="M1871" s="51">
        <v>1871</v>
      </c>
      <c r="N1871">
        <v>899</v>
      </c>
    </row>
    <row r="1872" spans="1:14">
      <c r="A1872" s="51">
        <v>1872</v>
      </c>
      <c r="B1872" s="51">
        <v>4.4999999999999998E-2</v>
      </c>
      <c r="C1872" s="141">
        <f t="shared" si="87"/>
        <v>84.24</v>
      </c>
      <c r="E1872" s="51">
        <v>1872</v>
      </c>
      <c r="F1872">
        <v>7.0000000000000007E-2</v>
      </c>
      <c r="G1872" s="141">
        <f t="shared" si="88"/>
        <v>131.04000000000002</v>
      </c>
      <c r="I1872" s="51">
        <v>1872</v>
      </c>
      <c r="J1872">
        <v>0.125</v>
      </c>
      <c r="K1872" s="141">
        <f t="shared" si="89"/>
        <v>234</v>
      </c>
      <c r="M1872" s="51">
        <v>1872</v>
      </c>
      <c r="N1872">
        <v>899</v>
      </c>
    </row>
    <row r="1873" spans="1:14">
      <c r="A1873" s="51">
        <v>1873</v>
      </c>
      <c r="B1873" s="51">
        <v>4.4999999999999998E-2</v>
      </c>
      <c r="C1873" s="141">
        <f t="shared" si="87"/>
        <v>84.284999999999997</v>
      </c>
      <c r="E1873" s="51">
        <v>1873</v>
      </c>
      <c r="F1873">
        <v>7.0000000000000007E-2</v>
      </c>
      <c r="G1873" s="141">
        <f t="shared" si="88"/>
        <v>131.11000000000001</v>
      </c>
      <c r="I1873" s="51">
        <v>1873</v>
      </c>
      <c r="J1873">
        <v>0.125</v>
      </c>
      <c r="K1873" s="141">
        <f t="shared" si="89"/>
        <v>234.125</v>
      </c>
      <c r="M1873" s="51">
        <v>1873</v>
      </c>
      <c r="N1873">
        <v>899</v>
      </c>
    </row>
    <row r="1874" spans="1:14">
      <c r="A1874" s="51">
        <v>1874</v>
      </c>
      <c r="B1874" s="51">
        <v>4.4999999999999998E-2</v>
      </c>
      <c r="C1874" s="141">
        <f t="shared" si="87"/>
        <v>84.33</v>
      </c>
      <c r="E1874" s="51">
        <v>1874</v>
      </c>
      <c r="F1874">
        <v>7.0000000000000007E-2</v>
      </c>
      <c r="G1874" s="141">
        <f t="shared" si="88"/>
        <v>131.18</v>
      </c>
      <c r="I1874" s="51">
        <v>1874</v>
      </c>
      <c r="J1874">
        <v>0.125</v>
      </c>
      <c r="K1874" s="141">
        <f t="shared" si="89"/>
        <v>234.25</v>
      </c>
      <c r="M1874" s="51">
        <v>1874</v>
      </c>
      <c r="N1874">
        <v>899</v>
      </c>
    </row>
    <row r="1875" spans="1:14">
      <c r="A1875" s="51">
        <v>1875</v>
      </c>
      <c r="B1875" s="51">
        <v>4.4999999999999998E-2</v>
      </c>
      <c r="C1875" s="141">
        <f t="shared" si="87"/>
        <v>84.375</v>
      </c>
      <c r="E1875" s="51">
        <v>1875</v>
      </c>
      <c r="F1875">
        <v>7.0000000000000007E-2</v>
      </c>
      <c r="G1875" s="141">
        <f t="shared" si="88"/>
        <v>131.25</v>
      </c>
      <c r="I1875" s="51">
        <v>1875</v>
      </c>
      <c r="J1875">
        <v>0.125</v>
      </c>
      <c r="K1875" s="141">
        <f t="shared" si="89"/>
        <v>234.375</v>
      </c>
      <c r="M1875" s="51">
        <v>1875</v>
      </c>
      <c r="N1875">
        <v>899</v>
      </c>
    </row>
    <row r="1876" spans="1:14">
      <c r="A1876" s="51">
        <v>1876</v>
      </c>
      <c r="B1876" s="51">
        <v>4.4999999999999998E-2</v>
      </c>
      <c r="C1876" s="141">
        <f t="shared" si="87"/>
        <v>84.42</v>
      </c>
      <c r="E1876" s="51">
        <v>1876</v>
      </c>
      <c r="F1876">
        <v>7.0000000000000007E-2</v>
      </c>
      <c r="G1876" s="141">
        <f t="shared" si="88"/>
        <v>131.32000000000002</v>
      </c>
      <c r="I1876" s="51">
        <v>1876</v>
      </c>
      <c r="J1876">
        <v>0.125</v>
      </c>
      <c r="K1876" s="141">
        <f t="shared" si="89"/>
        <v>234.5</v>
      </c>
      <c r="M1876" s="51">
        <v>1876</v>
      </c>
      <c r="N1876">
        <v>899</v>
      </c>
    </row>
    <row r="1877" spans="1:14">
      <c r="A1877" s="51">
        <v>1877</v>
      </c>
      <c r="B1877" s="51">
        <v>4.4999999999999998E-2</v>
      </c>
      <c r="C1877" s="141">
        <f t="shared" si="87"/>
        <v>84.465000000000003</v>
      </c>
      <c r="E1877" s="51">
        <v>1877</v>
      </c>
      <c r="F1877">
        <v>7.0000000000000007E-2</v>
      </c>
      <c r="G1877" s="141">
        <f t="shared" si="88"/>
        <v>131.39000000000001</v>
      </c>
      <c r="I1877" s="51">
        <v>1877</v>
      </c>
      <c r="J1877">
        <v>0.125</v>
      </c>
      <c r="K1877" s="141">
        <f t="shared" si="89"/>
        <v>234.625</v>
      </c>
      <c r="M1877" s="51">
        <v>1877</v>
      </c>
      <c r="N1877">
        <v>899</v>
      </c>
    </row>
    <row r="1878" spans="1:14">
      <c r="A1878" s="51">
        <v>1878</v>
      </c>
      <c r="B1878" s="51">
        <v>4.4999999999999998E-2</v>
      </c>
      <c r="C1878" s="141">
        <f t="shared" si="87"/>
        <v>84.509999999999991</v>
      </c>
      <c r="E1878" s="51">
        <v>1878</v>
      </c>
      <c r="F1878">
        <v>7.0000000000000007E-2</v>
      </c>
      <c r="G1878" s="141">
        <f t="shared" si="88"/>
        <v>131.46</v>
      </c>
      <c r="I1878" s="51">
        <v>1878</v>
      </c>
      <c r="J1878">
        <v>0.125</v>
      </c>
      <c r="K1878" s="141">
        <f t="shared" si="89"/>
        <v>234.75</v>
      </c>
      <c r="M1878" s="51">
        <v>1878</v>
      </c>
      <c r="N1878">
        <v>899</v>
      </c>
    </row>
    <row r="1879" spans="1:14">
      <c r="A1879" s="51">
        <v>1879</v>
      </c>
      <c r="B1879" s="51">
        <v>4.4999999999999998E-2</v>
      </c>
      <c r="C1879" s="141">
        <f t="shared" si="87"/>
        <v>84.554999999999993</v>
      </c>
      <c r="E1879" s="51">
        <v>1879</v>
      </c>
      <c r="F1879">
        <v>7.0000000000000007E-2</v>
      </c>
      <c r="G1879" s="141">
        <f t="shared" si="88"/>
        <v>131.53</v>
      </c>
      <c r="I1879" s="51">
        <v>1879</v>
      </c>
      <c r="J1879">
        <v>0.125</v>
      </c>
      <c r="K1879" s="141">
        <f t="shared" si="89"/>
        <v>234.875</v>
      </c>
      <c r="M1879" s="51">
        <v>1879</v>
      </c>
      <c r="N1879">
        <v>899</v>
      </c>
    </row>
    <row r="1880" spans="1:14">
      <c r="A1880" s="51">
        <v>1880</v>
      </c>
      <c r="B1880" s="51">
        <v>4.4999999999999998E-2</v>
      </c>
      <c r="C1880" s="141">
        <f t="shared" si="87"/>
        <v>84.6</v>
      </c>
      <c r="E1880" s="51">
        <v>1880</v>
      </c>
      <c r="F1880">
        <v>7.0000000000000007E-2</v>
      </c>
      <c r="G1880" s="141">
        <f t="shared" si="88"/>
        <v>131.60000000000002</v>
      </c>
      <c r="I1880" s="51">
        <v>1880</v>
      </c>
      <c r="J1880">
        <v>0.125</v>
      </c>
      <c r="K1880" s="141">
        <f t="shared" si="89"/>
        <v>235</v>
      </c>
      <c r="M1880" s="51">
        <v>1880</v>
      </c>
      <c r="N1880">
        <v>899</v>
      </c>
    </row>
    <row r="1881" spans="1:14">
      <c r="A1881" s="51">
        <v>1881</v>
      </c>
      <c r="B1881" s="51">
        <v>4.4999999999999998E-2</v>
      </c>
      <c r="C1881" s="141">
        <f t="shared" si="87"/>
        <v>84.644999999999996</v>
      </c>
      <c r="E1881" s="51">
        <v>1881</v>
      </c>
      <c r="F1881">
        <v>7.0000000000000007E-2</v>
      </c>
      <c r="G1881" s="141">
        <f t="shared" si="88"/>
        <v>131.67000000000002</v>
      </c>
      <c r="I1881" s="51">
        <v>1881</v>
      </c>
      <c r="J1881">
        <v>0.125</v>
      </c>
      <c r="K1881" s="141">
        <f t="shared" si="89"/>
        <v>235.125</v>
      </c>
      <c r="M1881" s="51">
        <v>1881</v>
      </c>
      <c r="N1881">
        <v>899</v>
      </c>
    </row>
    <row r="1882" spans="1:14">
      <c r="A1882" s="51">
        <v>1882</v>
      </c>
      <c r="B1882" s="51">
        <v>4.4999999999999998E-2</v>
      </c>
      <c r="C1882" s="141">
        <f t="shared" si="87"/>
        <v>84.69</v>
      </c>
      <c r="E1882" s="51">
        <v>1882</v>
      </c>
      <c r="F1882">
        <v>7.0000000000000007E-2</v>
      </c>
      <c r="G1882" s="141">
        <f t="shared" si="88"/>
        <v>131.74</v>
      </c>
      <c r="I1882" s="51">
        <v>1882</v>
      </c>
      <c r="J1882">
        <v>0.125</v>
      </c>
      <c r="K1882" s="141">
        <f t="shared" si="89"/>
        <v>235.25</v>
      </c>
      <c r="M1882" s="51">
        <v>1882</v>
      </c>
      <c r="N1882">
        <v>899</v>
      </c>
    </row>
    <row r="1883" spans="1:14">
      <c r="A1883" s="51">
        <v>1883</v>
      </c>
      <c r="B1883" s="51">
        <v>4.4999999999999998E-2</v>
      </c>
      <c r="C1883" s="141">
        <f t="shared" si="87"/>
        <v>84.734999999999999</v>
      </c>
      <c r="E1883" s="51">
        <v>1883</v>
      </c>
      <c r="F1883">
        <v>7.0000000000000007E-2</v>
      </c>
      <c r="G1883" s="141">
        <f t="shared" si="88"/>
        <v>131.81</v>
      </c>
      <c r="I1883" s="51">
        <v>1883</v>
      </c>
      <c r="J1883">
        <v>0.125</v>
      </c>
      <c r="K1883" s="141">
        <f t="shared" si="89"/>
        <v>235.375</v>
      </c>
      <c r="M1883" s="51">
        <v>1883</v>
      </c>
      <c r="N1883">
        <v>899</v>
      </c>
    </row>
    <row r="1884" spans="1:14">
      <c r="A1884" s="51">
        <v>1884</v>
      </c>
      <c r="B1884" s="51">
        <v>4.4999999999999998E-2</v>
      </c>
      <c r="C1884" s="141">
        <f t="shared" si="87"/>
        <v>84.78</v>
      </c>
      <c r="E1884" s="51">
        <v>1884</v>
      </c>
      <c r="F1884">
        <v>7.0000000000000007E-2</v>
      </c>
      <c r="G1884" s="141">
        <f t="shared" si="88"/>
        <v>131.88000000000002</v>
      </c>
      <c r="I1884" s="51">
        <v>1884</v>
      </c>
      <c r="J1884">
        <v>0.125</v>
      </c>
      <c r="K1884" s="141">
        <f t="shared" si="89"/>
        <v>235.5</v>
      </c>
      <c r="M1884" s="51">
        <v>1884</v>
      </c>
      <c r="N1884">
        <v>899</v>
      </c>
    </row>
    <row r="1885" spans="1:14">
      <c r="A1885" s="51">
        <v>1885</v>
      </c>
      <c r="B1885" s="51">
        <v>4.4999999999999998E-2</v>
      </c>
      <c r="C1885" s="141">
        <f t="shared" si="87"/>
        <v>84.825000000000003</v>
      </c>
      <c r="E1885" s="51">
        <v>1885</v>
      </c>
      <c r="F1885">
        <v>7.0000000000000007E-2</v>
      </c>
      <c r="G1885" s="141">
        <f t="shared" si="88"/>
        <v>131.95000000000002</v>
      </c>
      <c r="I1885" s="51">
        <v>1885</v>
      </c>
      <c r="J1885">
        <v>0.125</v>
      </c>
      <c r="K1885" s="141">
        <f t="shared" si="89"/>
        <v>235.625</v>
      </c>
      <c r="M1885" s="51">
        <v>1885</v>
      </c>
      <c r="N1885">
        <v>899</v>
      </c>
    </row>
    <row r="1886" spans="1:14">
      <c r="A1886" s="51">
        <v>1886</v>
      </c>
      <c r="B1886" s="51">
        <v>4.4999999999999998E-2</v>
      </c>
      <c r="C1886" s="141">
        <f t="shared" si="87"/>
        <v>84.86999999999999</v>
      </c>
      <c r="E1886" s="51">
        <v>1886</v>
      </c>
      <c r="F1886">
        <v>7.0000000000000007E-2</v>
      </c>
      <c r="G1886" s="141">
        <f t="shared" si="88"/>
        <v>132.02000000000001</v>
      </c>
      <c r="I1886" s="51">
        <v>1886</v>
      </c>
      <c r="J1886">
        <v>0.125</v>
      </c>
      <c r="K1886" s="141">
        <f t="shared" si="89"/>
        <v>235.75</v>
      </c>
      <c r="M1886" s="51">
        <v>1886</v>
      </c>
      <c r="N1886">
        <v>899</v>
      </c>
    </row>
    <row r="1887" spans="1:14">
      <c r="A1887" s="51">
        <v>1887</v>
      </c>
      <c r="B1887" s="51">
        <v>4.4999999999999998E-2</v>
      </c>
      <c r="C1887" s="141">
        <f t="shared" si="87"/>
        <v>84.914999999999992</v>
      </c>
      <c r="E1887" s="51">
        <v>1887</v>
      </c>
      <c r="F1887">
        <v>7.0000000000000007E-2</v>
      </c>
      <c r="G1887" s="141">
        <f t="shared" si="88"/>
        <v>132.09</v>
      </c>
      <c r="I1887" s="51">
        <v>1887</v>
      </c>
      <c r="J1887">
        <v>0.125</v>
      </c>
      <c r="K1887" s="141">
        <f t="shared" si="89"/>
        <v>235.875</v>
      </c>
      <c r="M1887" s="51">
        <v>1887</v>
      </c>
      <c r="N1887">
        <v>899</v>
      </c>
    </row>
    <row r="1888" spans="1:14">
      <c r="A1888" s="51">
        <v>1888</v>
      </c>
      <c r="B1888" s="51">
        <v>4.4999999999999998E-2</v>
      </c>
      <c r="C1888" s="141">
        <f t="shared" si="87"/>
        <v>84.96</v>
      </c>
      <c r="E1888" s="51">
        <v>1888</v>
      </c>
      <c r="F1888">
        <v>7.0000000000000007E-2</v>
      </c>
      <c r="G1888" s="141">
        <f t="shared" si="88"/>
        <v>132.16000000000003</v>
      </c>
      <c r="I1888" s="51">
        <v>1888</v>
      </c>
      <c r="J1888">
        <v>0.125</v>
      </c>
      <c r="K1888" s="141">
        <f t="shared" si="89"/>
        <v>236</v>
      </c>
      <c r="M1888" s="51">
        <v>1888</v>
      </c>
      <c r="N1888">
        <v>899</v>
      </c>
    </row>
    <row r="1889" spans="1:14">
      <c r="A1889" s="51">
        <v>1889</v>
      </c>
      <c r="B1889" s="51">
        <v>4.4999999999999998E-2</v>
      </c>
      <c r="C1889" s="141">
        <f t="shared" si="87"/>
        <v>85.004999999999995</v>
      </c>
      <c r="E1889" s="51">
        <v>1889</v>
      </c>
      <c r="F1889">
        <v>7.0000000000000007E-2</v>
      </c>
      <c r="G1889" s="141">
        <f t="shared" si="88"/>
        <v>132.23000000000002</v>
      </c>
      <c r="I1889" s="51">
        <v>1889</v>
      </c>
      <c r="J1889">
        <v>0.125</v>
      </c>
      <c r="K1889" s="141">
        <f t="shared" si="89"/>
        <v>236.125</v>
      </c>
      <c r="M1889" s="51">
        <v>1889</v>
      </c>
      <c r="N1889">
        <v>899</v>
      </c>
    </row>
    <row r="1890" spans="1:14">
      <c r="A1890" s="51">
        <v>1890</v>
      </c>
      <c r="B1890" s="51">
        <v>4.4999999999999998E-2</v>
      </c>
      <c r="C1890" s="141">
        <f t="shared" si="87"/>
        <v>85.05</v>
      </c>
      <c r="E1890" s="51">
        <v>1890</v>
      </c>
      <c r="F1890">
        <v>7.0000000000000007E-2</v>
      </c>
      <c r="G1890" s="141">
        <f t="shared" si="88"/>
        <v>132.30000000000001</v>
      </c>
      <c r="I1890" s="51">
        <v>1890</v>
      </c>
      <c r="J1890">
        <v>0.125</v>
      </c>
      <c r="K1890" s="141">
        <f t="shared" si="89"/>
        <v>236.25</v>
      </c>
      <c r="M1890" s="51">
        <v>1890</v>
      </c>
      <c r="N1890">
        <v>899</v>
      </c>
    </row>
    <row r="1891" spans="1:14">
      <c r="A1891" s="51">
        <v>1891</v>
      </c>
      <c r="B1891" s="51">
        <v>4.4999999999999998E-2</v>
      </c>
      <c r="C1891" s="141">
        <f t="shared" si="87"/>
        <v>85.094999999999999</v>
      </c>
      <c r="E1891" s="51">
        <v>1891</v>
      </c>
      <c r="F1891">
        <v>7.0000000000000007E-2</v>
      </c>
      <c r="G1891" s="141">
        <f t="shared" si="88"/>
        <v>132.37</v>
      </c>
      <c r="I1891" s="51">
        <v>1891</v>
      </c>
      <c r="J1891">
        <v>0.125</v>
      </c>
      <c r="K1891" s="141">
        <f t="shared" si="89"/>
        <v>236.375</v>
      </c>
      <c r="M1891" s="51">
        <v>1891</v>
      </c>
      <c r="N1891">
        <v>899</v>
      </c>
    </row>
    <row r="1892" spans="1:14">
      <c r="A1892" s="51">
        <v>1892</v>
      </c>
      <c r="B1892" s="51">
        <v>4.4999999999999998E-2</v>
      </c>
      <c r="C1892" s="141">
        <f t="shared" si="87"/>
        <v>85.14</v>
      </c>
      <c r="E1892" s="51">
        <v>1892</v>
      </c>
      <c r="F1892">
        <v>7.0000000000000007E-2</v>
      </c>
      <c r="G1892" s="141">
        <f t="shared" si="88"/>
        <v>132.44000000000003</v>
      </c>
      <c r="I1892" s="51">
        <v>1892</v>
      </c>
      <c r="J1892">
        <v>0.125</v>
      </c>
      <c r="K1892" s="141">
        <f t="shared" si="89"/>
        <v>236.5</v>
      </c>
      <c r="M1892" s="51">
        <v>1892</v>
      </c>
      <c r="N1892">
        <v>899</v>
      </c>
    </row>
    <row r="1893" spans="1:14">
      <c r="A1893" s="51">
        <v>1893</v>
      </c>
      <c r="B1893" s="51">
        <v>4.4999999999999998E-2</v>
      </c>
      <c r="C1893" s="141">
        <f t="shared" si="87"/>
        <v>85.185000000000002</v>
      </c>
      <c r="E1893" s="51">
        <v>1893</v>
      </c>
      <c r="F1893">
        <v>7.0000000000000007E-2</v>
      </c>
      <c r="G1893" s="141">
        <f t="shared" si="88"/>
        <v>132.51000000000002</v>
      </c>
      <c r="I1893" s="51">
        <v>1893</v>
      </c>
      <c r="J1893">
        <v>0.125</v>
      </c>
      <c r="K1893" s="141">
        <f t="shared" si="89"/>
        <v>236.625</v>
      </c>
      <c r="M1893" s="51">
        <v>1893</v>
      </c>
      <c r="N1893">
        <v>899</v>
      </c>
    </row>
    <row r="1894" spans="1:14">
      <c r="A1894" s="51">
        <v>1894</v>
      </c>
      <c r="B1894" s="51">
        <v>4.4999999999999998E-2</v>
      </c>
      <c r="C1894" s="141">
        <f t="shared" si="87"/>
        <v>85.22999999999999</v>
      </c>
      <c r="E1894" s="51">
        <v>1894</v>
      </c>
      <c r="F1894">
        <v>7.0000000000000007E-2</v>
      </c>
      <c r="G1894" s="141">
        <f t="shared" si="88"/>
        <v>132.58000000000001</v>
      </c>
      <c r="I1894" s="51">
        <v>1894</v>
      </c>
      <c r="J1894">
        <v>0.125</v>
      </c>
      <c r="K1894" s="141">
        <f t="shared" si="89"/>
        <v>236.75</v>
      </c>
      <c r="M1894" s="51">
        <v>1894</v>
      </c>
      <c r="N1894">
        <v>899</v>
      </c>
    </row>
    <row r="1895" spans="1:14">
      <c r="A1895" s="51">
        <v>1895</v>
      </c>
      <c r="B1895" s="51">
        <v>4.4999999999999998E-2</v>
      </c>
      <c r="C1895" s="141">
        <f t="shared" si="87"/>
        <v>85.274999999999991</v>
      </c>
      <c r="E1895" s="51">
        <v>1895</v>
      </c>
      <c r="F1895">
        <v>7.0000000000000007E-2</v>
      </c>
      <c r="G1895" s="141">
        <f t="shared" si="88"/>
        <v>132.65</v>
      </c>
      <c r="I1895" s="51">
        <v>1895</v>
      </c>
      <c r="J1895">
        <v>0.125</v>
      </c>
      <c r="K1895" s="141">
        <f t="shared" si="89"/>
        <v>236.875</v>
      </c>
      <c r="M1895" s="51">
        <v>1895</v>
      </c>
      <c r="N1895">
        <v>899</v>
      </c>
    </row>
    <row r="1896" spans="1:14">
      <c r="A1896" s="51">
        <v>1896</v>
      </c>
      <c r="B1896" s="51">
        <v>4.4999999999999998E-2</v>
      </c>
      <c r="C1896" s="141">
        <f t="shared" si="87"/>
        <v>85.32</v>
      </c>
      <c r="E1896" s="51">
        <v>1896</v>
      </c>
      <c r="F1896">
        <v>7.0000000000000007E-2</v>
      </c>
      <c r="G1896" s="141">
        <f t="shared" si="88"/>
        <v>132.72</v>
      </c>
      <c r="I1896" s="51">
        <v>1896</v>
      </c>
      <c r="J1896">
        <v>0.125</v>
      </c>
      <c r="K1896" s="141">
        <f t="shared" si="89"/>
        <v>237</v>
      </c>
      <c r="M1896" s="51">
        <v>1896</v>
      </c>
      <c r="N1896">
        <v>899</v>
      </c>
    </row>
    <row r="1897" spans="1:14">
      <c r="A1897" s="51">
        <v>1897</v>
      </c>
      <c r="B1897" s="51">
        <v>4.4999999999999998E-2</v>
      </c>
      <c r="C1897" s="141">
        <f t="shared" si="87"/>
        <v>85.364999999999995</v>
      </c>
      <c r="E1897" s="51">
        <v>1897</v>
      </c>
      <c r="F1897">
        <v>7.0000000000000007E-2</v>
      </c>
      <c r="G1897" s="141">
        <f t="shared" si="88"/>
        <v>132.79000000000002</v>
      </c>
      <c r="I1897" s="51">
        <v>1897</v>
      </c>
      <c r="J1897">
        <v>0.125</v>
      </c>
      <c r="K1897" s="141">
        <f t="shared" si="89"/>
        <v>237.125</v>
      </c>
      <c r="M1897" s="51">
        <v>1897</v>
      </c>
      <c r="N1897">
        <v>899</v>
      </c>
    </row>
    <row r="1898" spans="1:14">
      <c r="A1898" s="51">
        <v>1898</v>
      </c>
      <c r="B1898" s="51">
        <v>4.4999999999999998E-2</v>
      </c>
      <c r="C1898" s="141">
        <f t="shared" si="87"/>
        <v>85.41</v>
      </c>
      <c r="E1898" s="51">
        <v>1898</v>
      </c>
      <c r="F1898">
        <v>7.0000000000000007E-2</v>
      </c>
      <c r="G1898" s="141">
        <f t="shared" si="88"/>
        <v>132.86000000000001</v>
      </c>
      <c r="I1898" s="51">
        <v>1898</v>
      </c>
      <c r="J1898">
        <v>0.125</v>
      </c>
      <c r="K1898" s="141">
        <f t="shared" si="89"/>
        <v>237.25</v>
      </c>
      <c r="M1898" s="51">
        <v>1898</v>
      </c>
      <c r="N1898">
        <v>899</v>
      </c>
    </row>
    <row r="1899" spans="1:14">
      <c r="A1899" s="51">
        <v>1899</v>
      </c>
      <c r="B1899" s="51">
        <v>4.4999999999999998E-2</v>
      </c>
      <c r="C1899" s="141">
        <f t="shared" si="87"/>
        <v>85.454999999999998</v>
      </c>
      <c r="E1899" s="51">
        <v>1899</v>
      </c>
      <c r="F1899">
        <v>7.0000000000000007E-2</v>
      </c>
      <c r="G1899" s="141">
        <f t="shared" si="88"/>
        <v>132.93</v>
      </c>
      <c r="I1899" s="51">
        <v>1899</v>
      </c>
      <c r="J1899">
        <v>0.125</v>
      </c>
      <c r="K1899" s="141">
        <f t="shared" si="89"/>
        <v>237.375</v>
      </c>
      <c r="M1899" s="51">
        <v>1899</v>
      </c>
      <c r="N1899">
        <v>899</v>
      </c>
    </row>
    <row r="1900" spans="1:14">
      <c r="A1900" s="51">
        <v>1900</v>
      </c>
      <c r="B1900" s="51">
        <v>4.4999999999999998E-2</v>
      </c>
      <c r="C1900" s="141">
        <f t="shared" si="87"/>
        <v>85.5</v>
      </c>
      <c r="E1900" s="51">
        <v>1900</v>
      </c>
      <c r="F1900">
        <v>7.0000000000000007E-2</v>
      </c>
      <c r="G1900" s="141">
        <f t="shared" si="88"/>
        <v>133</v>
      </c>
      <c r="I1900" s="51">
        <v>1900</v>
      </c>
      <c r="J1900">
        <v>0.125</v>
      </c>
      <c r="K1900" s="141">
        <f t="shared" si="89"/>
        <v>237.5</v>
      </c>
      <c r="M1900" s="51">
        <v>1900</v>
      </c>
      <c r="N1900">
        <v>899</v>
      </c>
    </row>
    <row r="1901" spans="1:14">
      <c r="A1901" s="51">
        <v>1901</v>
      </c>
      <c r="B1901" s="51">
        <v>4.4999999999999998E-2</v>
      </c>
      <c r="C1901" s="141">
        <f t="shared" si="87"/>
        <v>85.545000000000002</v>
      </c>
      <c r="E1901" s="51">
        <v>1901</v>
      </c>
      <c r="F1901">
        <v>7.0000000000000007E-2</v>
      </c>
      <c r="G1901" s="141">
        <f t="shared" si="88"/>
        <v>133.07000000000002</v>
      </c>
      <c r="I1901" s="51">
        <v>1901</v>
      </c>
      <c r="J1901">
        <v>0.125</v>
      </c>
      <c r="K1901" s="141">
        <f t="shared" si="89"/>
        <v>237.625</v>
      </c>
      <c r="M1901" s="51">
        <v>1901</v>
      </c>
      <c r="N1901">
        <v>899</v>
      </c>
    </row>
    <row r="1902" spans="1:14">
      <c r="A1902" s="51">
        <v>1902</v>
      </c>
      <c r="B1902" s="51">
        <v>4.4999999999999998E-2</v>
      </c>
      <c r="C1902" s="141">
        <f t="shared" si="87"/>
        <v>85.59</v>
      </c>
      <c r="E1902" s="51">
        <v>1902</v>
      </c>
      <c r="F1902">
        <v>7.0000000000000007E-2</v>
      </c>
      <c r="G1902" s="141">
        <f t="shared" si="88"/>
        <v>133.14000000000001</v>
      </c>
      <c r="I1902" s="51">
        <v>1902</v>
      </c>
      <c r="J1902">
        <v>0.125</v>
      </c>
      <c r="K1902" s="141">
        <f t="shared" si="89"/>
        <v>237.75</v>
      </c>
      <c r="M1902" s="51">
        <v>1902</v>
      </c>
      <c r="N1902">
        <v>899</v>
      </c>
    </row>
    <row r="1903" spans="1:14">
      <c r="A1903" s="51">
        <v>1903</v>
      </c>
      <c r="B1903" s="51">
        <v>4.4999999999999998E-2</v>
      </c>
      <c r="C1903" s="141">
        <f t="shared" si="87"/>
        <v>85.634999999999991</v>
      </c>
      <c r="E1903" s="51">
        <v>1903</v>
      </c>
      <c r="F1903">
        <v>7.0000000000000007E-2</v>
      </c>
      <c r="G1903" s="141">
        <f t="shared" si="88"/>
        <v>133.21</v>
      </c>
      <c r="I1903" s="51">
        <v>1903</v>
      </c>
      <c r="J1903">
        <v>0.125</v>
      </c>
      <c r="K1903" s="141">
        <f t="shared" si="89"/>
        <v>237.875</v>
      </c>
      <c r="M1903" s="51">
        <v>1903</v>
      </c>
      <c r="N1903">
        <v>899</v>
      </c>
    </row>
    <row r="1904" spans="1:14">
      <c r="A1904" s="51">
        <v>1904</v>
      </c>
      <c r="B1904" s="51">
        <v>4.4999999999999998E-2</v>
      </c>
      <c r="C1904" s="141">
        <f t="shared" si="87"/>
        <v>85.679999999999993</v>
      </c>
      <c r="E1904" s="51">
        <v>1904</v>
      </c>
      <c r="F1904">
        <v>7.0000000000000007E-2</v>
      </c>
      <c r="G1904" s="141">
        <f t="shared" si="88"/>
        <v>133.28</v>
      </c>
      <c r="I1904" s="51">
        <v>1904</v>
      </c>
      <c r="J1904">
        <v>0.125</v>
      </c>
      <c r="K1904" s="141">
        <f t="shared" si="89"/>
        <v>238</v>
      </c>
      <c r="M1904" s="51">
        <v>1904</v>
      </c>
      <c r="N1904">
        <v>899</v>
      </c>
    </row>
    <row r="1905" spans="1:14">
      <c r="A1905" s="51">
        <v>1905</v>
      </c>
      <c r="B1905" s="51">
        <v>4.4999999999999998E-2</v>
      </c>
      <c r="C1905" s="141">
        <f t="shared" si="87"/>
        <v>85.724999999999994</v>
      </c>
      <c r="E1905" s="51">
        <v>1905</v>
      </c>
      <c r="F1905">
        <v>7.0000000000000007E-2</v>
      </c>
      <c r="G1905" s="141">
        <f t="shared" si="88"/>
        <v>133.35000000000002</v>
      </c>
      <c r="I1905" s="51">
        <v>1905</v>
      </c>
      <c r="J1905">
        <v>0.125</v>
      </c>
      <c r="K1905" s="141">
        <f t="shared" si="89"/>
        <v>238.125</v>
      </c>
      <c r="M1905" s="51">
        <v>1905</v>
      </c>
      <c r="N1905">
        <v>899</v>
      </c>
    </row>
    <row r="1906" spans="1:14">
      <c r="A1906" s="51">
        <v>1906</v>
      </c>
      <c r="B1906" s="51">
        <v>4.4999999999999998E-2</v>
      </c>
      <c r="C1906" s="141">
        <f t="shared" si="87"/>
        <v>85.77</v>
      </c>
      <c r="E1906" s="51">
        <v>1906</v>
      </c>
      <c r="F1906">
        <v>7.0000000000000007E-2</v>
      </c>
      <c r="G1906" s="141">
        <f t="shared" si="88"/>
        <v>133.42000000000002</v>
      </c>
      <c r="I1906" s="51">
        <v>1906</v>
      </c>
      <c r="J1906">
        <v>0.125</v>
      </c>
      <c r="K1906" s="141">
        <f t="shared" si="89"/>
        <v>238.25</v>
      </c>
      <c r="M1906" s="51">
        <v>1906</v>
      </c>
      <c r="N1906">
        <v>899</v>
      </c>
    </row>
    <row r="1907" spans="1:14">
      <c r="A1907" s="51">
        <v>1907</v>
      </c>
      <c r="B1907" s="51">
        <v>4.4999999999999998E-2</v>
      </c>
      <c r="C1907" s="141">
        <f t="shared" si="87"/>
        <v>85.814999999999998</v>
      </c>
      <c r="E1907" s="51">
        <v>1907</v>
      </c>
      <c r="F1907">
        <v>7.0000000000000007E-2</v>
      </c>
      <c r="G1907" s="141">
        <f t="shared" si="88"/>
        <v>133.49</v>
      </c>
      <c r="I1907" s="51">
        <v>1907</v>
      </c>
      <c r="J1907">
        <v>0.125</v>
      </c>
      <c r="K1907" s="141">
        <f t="shared" si="89"/>
        <v>238.375</v>
      </c>
      <c r="M1907" s="51">
        <v>1907</v>
      </c>
      <c r="N1907">
        <v>899</v>
      </c>
    </row>
    <row r="1908" spans="1:14">
      <c r="A1908" s="51">
        <v>1908</v>
      </c>
      <c r="B1908" s="51">
        <v>4.4999999999999998E-2</v>
      </c>
      <c r="C1908" s="141">
        <f t="shared" si="87"/>
        <v>85.86</v>
      </c>
      <c r="E1908" s="51">
        <v>1908</v>
      </c>
      <c r="F1908">
        <v>7.0000000000000007E-2</v>
      </c>
      <c r="G1908" s="141">
        <f t="shared" si="88"/>
        <v>133.56</v>
      </c>
      <c r="I1908" s="51">
        <v>1908</v>
      </c>
      <c r="J1908">
        <v>0.125</v>
      </c>
      <c r="K1908" s="141">
        <f t="shared" si="89"/>
        <v>238.5</v>
      </c>
      <c r="M1908" s="51">
        <v>1908</v>
      </c>
      <c r="N1908">
        <v>899</v>
      </c>
    </row>
    <row r="1909" spans="1:14">
      <c r="A1909" s="51">
        <v>1909</v>
      </c>
      <c r="B1909" s="51">
        <v>4.4999999999999998E-2</v>
      </c>
      <c r="C1909" s="141">
        <f t="shared" si="87"/>
        <v>85.905000000000001</v>
      </c>
      <c r="E1909" s="51">
        <v>1909</v>
      </c>
      <c r="F1909">
        <v>7.0000000000000007E-2</v>
      </c>
      <c r="G1909" s="141">
        <f t="shared" si="88"/>
        <v>133.63000000000002</v>
      </c>
      <c r="I1909" s="51">
        <v>1909</v>
      </c>
      <c r="J1909">
        <v>0.125</v>
      </c>
      <c r="K1909" s="141">
        <f t="shared" si="89"/>
        <v>238.625</v>
      </c>
      <c r="M1909" s="51">
        <v>1909</v>
      </c>
      <c r="N1909">
        <v>899</v>
      </c>
    </row>
    <row r="1910" spans="1:14">
      <c r="A1910" s="51">
        <v>1910</v>
      </c>
      <c r="B1910" s="51">
        <v>4.4999999999999998E-2</v>
      </c>
      <c r="C1910" s="141">
        <f t="shared" si="87"/>
        <v>85.95</v>
      </c>
      <c r="E1910" s="51">
        <v>1910</v>
      </c>
      <c r="F1910">
        <v>7.0000000000000007E-2</v>
      </c>
      <c r="G1910" s="141">
        <f t="shared" si="88"/>
        <v>133.70000000000002</v>
      </c>
      <c r="I1910" s="51">
        <v>1910</v>
      </c>
      <c r="J1910">
        <v>0.125</v>
      </c>
      <c r="K1910" s="141">
        <f t="shared" si="89"/>
        <v>238.75</v>
      </c>
      <c r="M1910" s="51">
        <v>1910</v>
      </c>
      <c r="N1910">
        <v>899</v>
      </c>
    </row>
    <row r="1911" spans="1:14">
      <c r="A1911" s="51">
        <v>1911</v>
      </c>
      <c r="B1911" s="51">
        <v>4.4999999999999998E-2</v>
      </c>
      <c r="C1911" s="141">
        <f t="shared" si="87"/>
        <v>85.99499999999999</v>
      </c>
      <c r="E1911" s="51">
        <v>1911</v>
      </c>
      <c r="F1911">
        <v>7.0000000000000007E-2</v>
      </c>
      <c r="G1911" s="141">
        <f t="shared" si="88"/>
        <v>133.77000000000001</v>
      </c>
      <c r="I1911" s="51">
        <v>1911</v>
      </c>
      <c r="J1911">
        <v>0.125</v>
      </c>
      <c r="K1911" s="141">
        <f t="shared" si="89"/>
        <v>238.875</v>
      </c>
      <c r="M1911" s="51">
        <v>1911</v>
      </c>
      <c r="N1911">
        <v>899</v>
      </c>
    </row>
    <row r="1912" spans="1:14">
      <c r="A1912" s="51">
        <v>1912</v>
      </c>
      <c r="B1912" s="51">
        <v>4.4999999999999998E-2</v>
      </c>
      <c r="C1912" s="141">
        <f t="shared" si="87"/>
        <v>86.039999999999992</v>
      </c>
      <c r="E1912" s="51">
        <v>1912</v>
      </c>
      <c r="F1912">
        <v>7.0000000000000007E-2</v>
      </c>
      <c r="G1912" s="141">
        <f t="shared" si="88"/>
        <v>133.84</v>
      </c>
      <c r="I1912" s="51">
        <v>1912</v>
      </c>
      <c r="J1912">
        <v>0.125</v>
      </c>
      <c r="K1912" s="141">
        <f t="shared" si="89"/>
        <v>239</v>
      </c>
      <c r="M1912" s="51">
        <v>1912</v>
      </c>
      <c r="N1912">
        <v>899</v>
      </c>
    </row>
    <row r="1913" spans="1:14">
      <c r="A1913" s="51">
        <v>1913</v>
      </c>
      <c r="B1913" s="51">
        <v>4.4999999999999998E-2</v>
      </c>
      <c r="C1913" s="141">
        <f t="shared" si="87"/>
        <v>86.084999999999994</v>
      </c>
      <c r="E1913" s="51">
        <v>1913</v>
      </c>
      <c r="F1913">
        <v>7.0000000000000007E-2</v>
      </c>
      <c r="G1913" s="141">
        <f t="shared" si="88"/>
        <v>133.91000000000003</v>
      </c>
      <c r="I1913" s="51">
        <v>1913</v>
      </c>
      <c r="J1913">
        <v>0.125</v>
      </c>
      <c r="K1913" s="141">
        <f t="shared" si="89"/>
        <v>239.125</v>
      </c>
      <c r="M1913" s="51">
        <v>1913</v>
      </c>
      <c r="N1913">
        <v>899</v>
      </c>
    </row>
    <row r="1914" spans="1:14">
      <c r="A1914" s="51">
        <v>1914</v>
      </c>
      <c r="B1914" s="51">
        <v>4.4999999999999998E-2</v>
      </c>
      <c r="C1914" s="141">
        <f t="shared" si="87"/>
        <v>86.13</v>
      </c>
      <c r="E1914" s="51">
        <v>1914</v>
      </c>
      <c r="F1914">
        <v>7.0000000000000007E-2</v>
      </c>
      <c r="G1914" s="141">
        <f t="shared" si="88"/>
        <v>133.98000000000002</v>
      </c>
      <c r="I1914" s="51">
        <v>1914</v>
      </c>
      <c r="J1914">
        <v>0.125</v>
      </c>
      <c r="K1914" s="141">
        <f t="shared" si="89"/>
        <v>239.25</v>
      </c>
      <c r="M1914" s="51">
        <v>1914</v>
      </c>
      <c r="N1914">
        <v>899</v>
      </c>
    </row>
    <row r="1915" spans="1:14">
      <c r="A1915" s="51">
        <v>1915</v>
      </c>
      <c r="B1915" s="51">
        <v>4.4999999999999998E-2</v>
      </c>
      <c r="C1915" s="141">
        <f t="shared" si="87"/>
        <v>86.174999999999997</v>
      </c>
      <c r="E1915" s="51">
        <v>1915</v>
      </c>
      <c r="F1915">
        <v>7.0000000000000007E-2</v>
      </c>
      <c r="G1915" s="141">
        <f t="shared" si="88"/>
        <v>134.05000000000001</v>
      </c>
      <c r="I1915" s="51">
        <v>1915</v>
      </c>
      <c r="J1915">
        <v>0.125</v>
      </c>
      <c r="K1915" s="141">
        <f t="shared" si="89"/>
        <v>239.375</v>
      </c>
      <c r="M1915" s="51">
        <v>1915</v>
      </c>
      <c r="N1915">
        <v>899</v>
      </c>
    </row>
    <row r="1916" spans="1:14">
      <c r="A1916" s="51">
        <v>1916</v>
      </c>
      <c r="B1916" s="51">
        <v>4.4999999999999998E-2</v>
      </c>
      <c r="C1916" s="141">
        <f t="shared" si="87"/>
        <v>86.22</v>
      </c>
      <c r="E1916" s="51">
        <v>1916</v>
      </c>
      <c r="F1916">
        <v>7.0000000000000007E-2</v>
      </c>
      <c r="G1916" s="141">
        <f t="shared" si="88"/>
        <v>134.12</v>
      </c>
      <c r="I1916" s="51">
        <v>1916</v>
      </c>
      <c r="J1916">
        <v>0.125</v>
      </c>
      <c r="K1916" s="141">
        <f t="shared" si="89"/>
        <v>239.5</v>
      </c>
      <c r="M1916" s="51">
        <v>1916</v>
      </c>
      <c r="N1916">
        <v>899</v>
      </c>
    </row>
    <row r="1917" spans="1:14">
      <c r="A1917" s="51">
        <v>1917</v>
      </c>
      <c r="B1917" s="51">
        <v>4.4999999999999998E-2</v>
      </c>
      <c r="C1917" s="141">
        <f t="shared" si="87"/>
        <v>86.265000000000001</v>
      </c>
      <c r="E1917" s="51">
        <v>1917</v>
      </c>
      <c r="F1917">
        <v>7.0000000000000007E-2</v>
      </c>
      <c r="G1917" s="141">
        <f t="shared" si="88"/>
        <v>134.19000000000003</v>
      </c>
      <c r="I1917" s="51">
        <v>1917</v>
      </c>
      <c r="J1917">
        <v>0.125</v>
      </c>
      <c r="K1917" s="141">
        <f t="shared" si="89"/>
        <v>239.625</v>
      </c>
      <c r="M1917" s="51">
        <v>1917</v>
      </c>
      <c r="N1917">
        <v>899</v>
      </c>
    </row>
    <row r="1918" spans="1:14">
      <c r="A1918" s="51">
        <v>1918</v>
      </c>
      <c r="B1918" s="51">
        <v>4.4999999999999998E-2</v>
      </c>
      <c r="C1918" s="141">
        <f t="shared" si="87"/>
        <v>86.31</v>
      </c>
      <c r="E1918" s="51">
        <v>1918</v>
      </c>
      <c r="F1918">
        <v>7.0000000000000007E-2</v>
      </c>
      <c r="G1918" s="141">
        <f t="shared" si="88"/>
        <v>134.26000000000002</v>
      </c>
      <c r="I1918" s="51">
        <v>1918</v>
      </c>
      <c r="J1918">
        <v>0.125</v>
      </c>
      <c r="K1918" s="141">
        <f t="shared" si="89"/>
        <v>239.75</v>
      </c>
      <c r="M1918" s="51">
        <v>1918</v>
      </c>
      <c r="N1918">
        <v>899</v>
      </c>
    </row>
    <row r="1919" spans="1:14">
      <c r="A1919" s="51">
        <v>1919</v>
      </c>
      <c r="B1919" s="51">
        <v>4.4999999999999998E-2</v>
      </c>
      <c r="C1919" s="141">
        <f t="shared" si="87"/>
        <v>86.35499999999999</v>
      </c>
      <c r="E1919" s="51">
        <v>1919</v>
      </c>
      <c r="F1919">
        <v>7.0000000000000007E-2</v>
      </c>
      <c r="G1919" s="141">
        <f t="shared" si="88"/>
        <v>134.33000000000001</v>
      </c>
      <c r="I1919" s="51">
        <v>1919</v>
      </c>
      <c r="J1919">
        <v>0.125</v>
      </c>
      <c r="K1919" s="141">
        <f t="shared" si="89"/>
        <v>239.875</v>
      </c>
      <c r="M1919" s="51">
        <v>1919</v>
      </c>
      <c r="N1919">
        <v>899</v>
      </c>
    </row>
    <row r="1920" spans="1:14">
      <c r="A1920" s="51">
        <v>1920</v>
      </c>
      <c r="B1920" s="51">
        <v>4.4999999999999998E-2</v>
      </c>
      <c r="C1920" s="141">
        <f t="shared" si="87"/>
        <v>86.399999999999991</v>
      </c>
      <c r="E1920" s="51">
        <v>1920</v>
      </c>
      <c r="F1920">
        <v>7.0000000000000007E-2</v>
      </c>
      <c r="G1920" s="141">
        <f t="shared" si="88"/>
        <v>134.4</v>
      </c>
      <c r="I1920" s="51">
        <v>1920</v>
      </c>
      <c r="J1920">
        <v>0.125</v>
      </c>
      <c r="K1920" s="141">
        <f t="shared" si="89"/>
        <v>240</v>
      </c>
      <c r="M1920" s="51">
        <v>1920</v>
      </c>
      <c r="N1920">
        <v>899</v>
      </c>
    </row>
    <row r="1921" spans="1:14">
      <c r="A1921" s="51">
        <v>1921</v>
      </c>
      <c r="B1921" s="51">
        <v>4.4999999999999998E-2</v>
      </c>
      <c r="C1921" s="141">
        <f t="shared" si="87"/>
        <v>86.444999999999993</v>
      </c>
      <c r="E1921" s="51">
        <v>1921</v>
      </c>
      <c r="F1921">
        <v>7.0000000000000007E-2</v>
      </c>
      <c r="G1921" s="141">
        <f t="shared" si="88"/>
        <v>134.47</v>
      </c>
      <c r="I1921" s="51">
        <v>1921</v>
      </c>
      <c r="J1921">
        <v>0.125</v>
      </c>
      <c r="K1921" s="141">
        <f t="shared" si="89"/>
        <v>240.125</v>
      </c>
      <c r="M1921" s="51">
        <v>1921</v>
      </c>
      <c r="N1921">
        <v>899</v>
      </c>
    </row>
    <row r="1922" spans="1:14">
      <c r="A1922" s="51">
        <v>1922</v>
      </c>
      <c r="B1922" s="51">
        <v>4.4999999999999998E-2</v>
      </c>
      <c r="C1922" s="141">
        <f t="shared" ref="C1922:C1985" si="90">MAX(A1922*B1922, 8.99)</f>
        <v>86.49</v>
      </c>
      <c r="E1922" s="51">
        <v>1922</v>
      </c>
      <c r="F1922">
        <v>7.0000000000000007E-2</v>
      </c>
      <c r="G1922" s="141">
        <f t="shared" ref="G1922:G1985" si="91">MAX(E1922*F1922, 9.99)</f>
        <v>134.54000000000002</v>
      </c>
      <c r="I1922" s="51">
        <v>1922</v>
      </c>
      <c r="J1922">
        <v>0.125</v>
      </c>
      <c r="K1922" s="141">
        <f t="shared" ref="K1922:K1985" si="92">MAX(I1922*J1922, 19.99)</f>
        <v>240.25</v>
      </c>
      <c r="M1922" s="51">
        <v>1922</v>
      </c>
      <c r="N1922">
        <v>899</v>
      </c>
    </row>
    <row r="1923" spans="1:14">
      <c r="A1923" s="51">
        <v>1923</v>
      </c>
      <c r="B1923" s="51">
        <v>4.4999999999999998E-2</v>
      </c>
      <c r="C1923" s="141">
        <f t="shared" si="90"/>
        <v>86.534999999999997</v>
      </c>
      <c r="E1923" s="51">
        <v>1923</v>
      </c>
      <c r="F1923">
        <v>7.0000000000000007E-2</v>
      </c>
      <c r="G1923" s="141">
        <f t="shared" si="91"/>
        <v>134.61000000000001</v>
      </c>
      <c r="I1923" s="51">
        <v>1923</v>
      </c>
      <c r="J1923">
        <v>0.125</v>
      </c>
      <c r="K1923" s="141">
        <f t="shared" si="92"/>
        <v>240.375</v>
      </c>
      <c r="M1923" s="51">
        <v>1923</v>
      </c>
      <c r="N1923">
        <v>899</v>
      </c>
    </row>
    <row r="1924" spans="1:14">
      <c r="A1924" s="51">
        <v>1924</v>
      </c>
      <c r="B1924" s="51">
        <v>4.4999999999999998E-2</v>
      </c>
      <c r="C1924" s="141">
        <f t="shared" si="90"/>
        <v>86.58</v>
      </c>
      <c r="E1924" s="51">
        <v>1924</v>
      </c>
      <c r="F1924">
        <v>7.0000000000000007E-2</v>
      </c>
      <c r="G1924" s="141">
        <f t="shared" si="91"/>
        <v>134.68</v>
      </c>
      <c r="I1924" s="51">
        <v>1924</v>
      </c>
      <c r="J1924">
        <v>0.125</v>
      </c>
      <c r="K1924" s="141">
        <f t="shared" si="92"/>
        <v>240.5</v>
      </c>
      <c r="M1924" s="51">
        <v>1924</v>
      </c>
      <c r="N1924">
        <v>899</v>
      </c>
    </row>
    <row r="1925" spans="1:14">
      <c r="A1925" s="51">
        <v>1925</v>
      </c>
      <c r="B1925" s="51">
        <v>4.4999999999999998E-2</v>
      </c>
      <c r="C1925" s="141">
        <f t="shared" si="90"/>
        <v>86.625</v>
      </c>
      <c r="E1925" s="51">
        <v>1925</v>
      </c>
      <c r="F1925">
        <v>7.0000000000000007E-2</v>
      </c>
      <c r="G1925" s="141">
        <f t="shared" si="91"/>
        <v>134.75</v>
      </c>
      <c r="I1925" s="51">
        <v>1925</v>
      </c>
      <c r="J1925">
        <v>0.125</v>
      </c>
      <c r="K1925" s="141">
        <f t="shared" si="92"/>
        <v>240.625</v>
      </c>
      <c r="M1925" s="51">
        <v>1925</v>
      </c>
      <c r="N1925">
        <v>899</v>
      </c>
    </row>
    <row r="1926" spans="1:14">
      <c r="A1926" s="51">
        <v>1926</v>
      </c>
      <c r="B1926" s="51">
        <v>4.4999999999999998E-2</v>
      </c>
      <c r="C1926" s="141">
        <f t="shared" si="90"/>
        <v>86.67</v>
      </c>
      <c r="E1926" s="51">
        <v>1926</v>
      </c>
      <c r="F1926">
        <v>7.0000000000000007E-2</v>
      </c>
      <c r="G1926" s="141">
        <f t="shared" si="91"/>
        <v>134.82000000000002</v>
      </c>
      <c r="I1926" s="51">
        <v>1926</v>
      </c>
      <c r="J1926">
        <v>0.125</v>
      </c>
      <c r="K1926" s="141">
        <f t="shared" si="92"/>
        <v>240.75</v>
      </c>
      <c r="M1926" s="51">
        <v>1926</v>
      </c>
      <c r="N1926">
        <v>899</v>
      </c>
    </row>
    <row r="1927" spans="1:14">
      <c r="A1927" s="51">
        <v>1927</v>
      </c>
      <c r="B1927" s="51">
        <v>4.4999999999999998E-2</v>
      </c>
      <c r="C1927" s="141">
        <f t="shared" si="90"/>
        <v>86.715000000000003</v>
      </c>
      <c r="E1927" s="51">
        <v>1927</v>
      </c>
      <c r="F1927">
        <v>7.0000000000000007E-2</v>
      </c>
      <c r="G1927" s="141">
        <f t="shared" si="91"/>
        <v>134.89000000000001</v>
      </c>
      <c r="I1927" s="51">
        <v>1927</v>
      </c>
      <c r="J1927">
        <v>0.125</v>
      </c>
      <c r="K1927" s="141">
        <f t="shared" si="92"/>
        <v>240.875</v>
      </c>
      <c r="M1927" s="51">
        <v>1927</v>
      </c>
      <c r="N1927">
        <v>899</v>
      </c>
    </row>
    <row r="1928" spans="1:14">
      <c r="A1928" s="51">
        <v>1928</v>
      </c>
      <c r="B1928" s="51">
        <v>4.4999999999999998E-2</v>
      </c>
      <c r="C1928" s="141">
        <f t="shared" si="90"/>
        <v>86.759999999999991</v>
      </c>
      <c r="E1928" s="51">
        <v>1928</v>
      </c>
      <c r="F1928">
        <v>7.0000000000000007E-2</v>
      </c>
      <c r="G1928" s="141">
        <f t="shared" si="91"/>
        <v>134.96</v>
      </c>
      <c r="I1928" s="51">
        <v>1928</v>
      </c>
      <c r="J1928">
        <v>0.125</v>
      </c>
      <c r="K1928" s="141">
        <f t="shared" si="92"/>
        <v>241</v>
      </c>
      <c r="M1928" s="51">
        <v>1928</v>
      </c>
      <c r="N1928">
        <v>899</v>
      </c>
    </row>
    <row r="1929" spans="1:14">
      <c r="A1929" s="51">
        <v>1929</v>
      </c>
      <c r="B1929" s="51">
        <v>4.4999999999999998E-2</v>
      </c>
      <c r="C1929" s="141">
        <f t="shared" si="90"/>
        <v>86.804999999999993</v>
      </c>
      <c r="E1929" s="51">
        <v>1929</v>
      </c>
      <c r="F1929">
        <v>7.0000000000000007E-2</v>
      </c>
      <c r="G1929" s="141">
        <f t="shared" si="91"/>
        <v>135.03</v>
      </c>
      <c r="I1929" s="51">
        <v>1929</v>
      </c>
      <c r="J1929">
        <v>0.125</v>
      </c>
      <c r="K1929" s="141">
        <f t="shared" si="92"/>
        <v>241.125</v>
      </c>
      <c r="M1929" s="51">
        <v>1929</v>
      </c>
      <c r="N1929">
        <v>899</v>
      </c>
    </row>
    <row r="1930" spans="1:14">
      <c r="A1930" s="51">
        <v>1930</v>
      </c>
      <c r="B1930" s="51">
        <v>4.4999999999999998E-2</v>
      </c>
      <c r="C1930" s="141">
        <f t="shared" si="90"/>
        <v>86.85</v>
      </c>
      <c r="E1930" s="51">
        <v>1930</v>
      </c>
      <c r="F1930">
        <v>7.0000000000000007E-2</v>
      </c>
      <c r="G1930" s="141">
        <f t="shared" si="91"/>
        <v>135.10000000000002</v>
      </c>
      <c r="I1930" s="51">
        <v>1930</v>
      </c>
      <c r="J1930">
        <v>0.125</v>
      </c>
      <c r="K1930" s="141">
        <f t="shared" si="92"/>
        <v>241.25</v>
      </c>
      <c r="M1930" s="51">
        <v>1930</v>
      </c>
      <c r="N1930">
        <v>899</v>
      </c>
    </row>
    <row r="1931" spans="1:14">
      <c r="A1931" s="51">
        <v>1931</v>
      </c>
      <c r="B1931" s="51">
        <v>4.4999999999999998E-2</v>
      </c>
      <c r="C1931" s="141">
        <f t="shared" si="90"/>
        <v>86.894999999999996</v>
      </c>
      <c r="E1931" s="51">
        <v>1931</v>
      </c>
      <c r="F1931">
        <v>7.0000000000000007E-2</v>
      </c>
      <c r="G1931" s="141">
        <f t="shared" si="91"/>
        <v>135.17000000000002</v>
      </c>
      <c r="I1931" s="51">
        <v>1931</v>
      </c>
      <c r="J1931">
        <v>0.125</v>
      </c>
      <c r="K1931" s="141">
        <f t="shared" si="92"/>
        <v>241.375</v>
      </c>
      <c r="M1931" s="51">
        <v>1931</v>
      </c>
      <c r="N1931">
        <v>899</v>
      </c>
    </row>
    <row r="1932" spans="1:14">
      <c r="A1932" s="51">
        <v>1932</v>
      </c>
      <c r="B1932" s="51">
        <v>4.4999999999999998E-2</v>
      </c>
      <c r="C1932" s="141">
        <f t="shared" si="90"/>
        <v>86.94</v>
      </c>
      <c r="E1932" s="51">
        <v>1932</v>
      </c>
      <c r="F1932">
        <v>7.0000000000000007E-2</v>
      </c>
      <c r="G1932" s="141">
        <f t="shared" si="91"/>
        <v>135.24</v>
      </c>
      <c r="I1932" s="51">
        <v>1932</v>
      </c>
      <c r="J1932">
        <v>0.125</v>
      </c>
      <c r="K1932" s="141">
        <f t="shared" si="92"/>
        <v>241.5</v>
      </c>
      <c r="M1932" s="51">
        <v>1932</v>
      </c>
      <c r="N1932">
        <v>899</v>
      </c>
    </row>
    <row r="1933" spans="1:14">
      <c r="A1933" s="51">
        <v>1933</v>
      </c>
      <c r="B1933" s="51">
        <v>4.4999999999999998E-2</v>
      </c>
      <c r="C1933" s="141">
        <f t="shared" si="90"/>
        <v>86.984999999999999</v>
      </c>
      <c r="E1933" s="51">
        <v>1933</v>
      </c>
      <c r="F1933">
        <v>7.0000000000000007E-2</v>
      </c>
      <c r="G1933" s="141">
        <f t="shared" si="91"/>
        <v>135.31</v>
      </c>
      <c r="I1933" s="51">
        <v>1933</v>
      </c>
      <c r="J1933">
        <v>0.125</v>
      </c>
      <c r="K1933" s="141">
        <f t="shared" si="92"/>
        <v>241.625</v>
      </c>
      <c r="M1933" s="51">
        <v>1933</v>
      </c>
      <c r="N1933">
        <v>899</v>
      </c>
    </row>
    <row r="1934" spans="1:14">
      <c r="A1934" s="51">
        <v>1934</v>
      </c>
      <c r="B1934" s="51">
        <v>4.4999999999999998E-2</v>
      </c>
      <c r="C1934" s="141">
        <f t="shared" si="90"/>
        <v>87.03</v>
      </c>
      <c r="E1934" s="51">
        <v>1934</v>
      </c>
      <c r="F1934">
        <v>7.0000000000000007E-2</v>
      </c>
      <c r="G1934" s="141">
        <f t="shared" si="91"/>
        <v>135.38000000000002</v>
      </c>
      <c r="I1934" s="51">
        <v>1934</v>
      </c>
      <c r="J1934">
        <v>0.125</v>
      </c>
      <c r="K1934" s="141">
        <f t="shared" si="92"/>
        <v>241.75</v>
      </c>
      <c r="M1934" s="51">
        <v>1934</v>
      </c>
      <c r="N1934">
        <v>899</v>
      </c>
    </row>
    <row r="1935" spans="1:14">
      <c r="A1935" s="51">
        <v>1935</v>
      </c>
      <c r="B1935" s="51">
        <v>4.4999999999999998E-2</v>
      </c>
      <c r="C1935" s="141">
        <f t="shared" si="90"/>
        <v>87.075000000000003</v>
      </c>
      <c r="E1935" s="51">
        <v>1935</v>
      </c>
      <c r="F1935">
        <v>7.0000000000000007E-2</v>
      </c>
      <c r="G1935" s="141">
        <f t="shared" si="91"/>
        <v>135.45000000000002</v>
      </c>
      <c r="I1935" s="51">
        <v>1935</v>
      </c>
      <c r="J1935">
        <v>0.125</v>
      </c>
      <c r="K1935" s="141">
        <f t="shared" si="92"/>
        <v>241.875</v>
      </c>
      <c r="M1935" s="51">
        <v>1935</v>
      </c>
      <c r="N1935">
        <v>899</v>
      </c>
    </row>
    <row r="1936" spans="1:14">
      <c r="A1936" s="51">
        <v>1936</v>
      </c>
      <c r="B1936" s="51">
        <v>4.4999999999999998E-2</v>
      </c>
      <c r="C1936" s="141">
        <f t="shared" si="90"/>
        <v>87.11999999999999</v>
      </c>
      <c r="E1936" s="51">
        <v>1936</v>
      </c>
      <c r="F1936">
        <v>7.0000000000000007E-2</v>
      </c>
      <c r="G1936" s="141">
        <f t="shared" si="91"/>
        <v>135.52000000000001</v>
      </c>
      <c r="I1936" s="51">
        <v>1936</v>
      </c>
      <c r="J1936">
        <v>0.125</v>
      </c>
      <c r="K1936" s="141">
        <f t="shared" si="92"/>
        <v>242</v>
      </c>
      <c r="M1936" s="51">
        <v>1936</v>
      </c>
      <c r="N1936">
        <v>899</v>
      </c>
    </row>
    <row r="1937" spans="1:14">
      <c r="A1937" s="51">
        <v>1937</v>
      </c>
      <c r="B1937" s="51">
        <v>4.4999999999999998E-2</v>
      </c>
      <c r="C1937" s="141">
        <f t="shared" si="90"/>
        <v>87.164999999999992</v>
      </c>
      <c r="E1937" s="51">
        <v>1937</v>
      </c>
      <c r="F1937">
        <v>7.0000000000000007E-2</v>
      </c>
      <c r="G1937" s="141">
        <f t="shared" si="91"/>
        <v>135.59</v>
      </c>
      <c r="I1937" s="51">
        <v>1937</v>
      </c>
      <c r="J1937">
        <v>0.125</v>
      </c>
      <c r="K1937" s="141">
        <f t="shared" si="92"/>
        <v>242.125</v>
      </c>
      <c r="M1937" s="51">
        <v>1937</v>
      </c>
      <c r="N1937">
        <v>899</v>
      </c>
    </row>
    <row r="1938" spans="1:14">
      <c r="A1938" s="51">
        <v>1938</v>
      </c>
      <c r="B1938" s="51">
        <v>4.4999999999999998E-2</v>
      </c>
      <c r="C1938" s="141">
        <f t="shared" si="90"/>
        <v>87.21</v>
      </c>
      <c r="E1938" s="51">
        <v>1938</v>
      </c>
      <c r="F1938">
        <v>7.0000000000000007E-2</v>
      </c>
      <c r="G1938" s="141">
        <f t="shared" si="91"/>
        <v>135.66000000000003</v>
      </c>
      <c r="I1938" s="51">
        <v>1938</v>
      </c>
      <c r="J1938">
        <v>0.125</v>
      </c>
      <c r="K1938" s="141">
        <f t="shared" si="92"/>
        <v>242.25</v>
      </c>
      <c r="M1938" s="51">
        <v>1938</v>
      </c>
      <c r="N1938">
        <v>899</v>
      </c>
    </row>
    <row r="1939" spans="1:14">
      <c r="A1939" s="51">
        <v>1939</v>
      </c>
      <c r="B1939" s="51">
        <v>4.4999999999999998E-2</v>
      </c>
      <c r="C1939" s="141">
        <f t="shared" si="90"/>
        <v>87.254999999999995</v>
      </c>
      <c r="E1939" s="51">
        <v>1939</v>
      </c>
      <c r="F1939">
        <v>7.0000000000000007E-2</v>
      </c>
      <c r="G1939" s="141">
        <f t="shared" si="91"/>
        <v>135.73000000000002</v>
      </c>
      <c r="I1939" s="51">
        <v>1939</v>
      </c>
      <c r="J1939">
        <v>0.125</v>
      </c>
      <c r="K1939" s="141">
        <f t="shared" si="92"/>
        <v>242.375</v>
      </c>
      <c r="M1939" s="51">
        <v>1939</v>
      </c>
      <c r="N1939">
        <v>899</v>
      </c>
    </row>
    <row r="1940" spans="1:14">
      <c r="A1940" s="51">
        <v>1940</v>
      </c>
      <c r="B1940" s="51">
        <v>4.4999999999999998E-2</v>
      </c>
      <c r="C1940" s="141">
        <f t="shared" si="90"/>
        <v>87.3</v>
      </c>
      <c r="E1940" s="51">
        <v>1940</v>
      </c>
      <c r="F1940">
        <v>7.0000000000000007E-2</v>
      </c>
      <c r="G1940" s="141">
        <f t="shared" si="91"/>
        <v>135.80000000000001</v>
      </c>
      <c r="I1940" s="51">
        <v>1940</v>
      </c>
      <c r="J1940">
        <v>0.125</v>
      </c>
      <c r="K1940" s="141">
        <f t="shared" si="92"/>
        <v>242.5</v>
      </c>
      <c r="M1940" s="51">
        <v>1940</v>
      </c>
      <c r="N1940">
        <v>899</v>
      </c>
    </row>
    <row r="1941" spans="1:14">
      <c r="A1941" s="51">
        <v>1941</v>
      </c>
      <c r="B1941" s="51">
        <v>4.4999999999999998E-2</v>
      </c>
      <c r="C1941" s="141">
        <f t="shared" si="90"/>
        <v>87.344999999999999</v>
      </c>
      <c r="E1941" s="51">
        <v>1941</v>
      </c>
      <c r="F1941">
        <v>7.0000000000000007E-2</v>
      </c>
      <c r="G1941" s="141">
        <f t="shared" si="91"/>
        <v>135.87</v>
      </c>
      <c r="I1941" s="51">
        <v>1941</v>
      </c>
      <c r="J1941">
        <v>0.125</v>
      </c>
      <c r="K1941" s="141">
        <f t="shared" si="92"/>
        <v>242.625</v>
      </c>
      <c r="M1941" s="51">
        <v>1941</v>
      </c>
      <c r="N1941">
        <v>899</v>
      </c>
    </row>
    <row r="1942" spans="1:14">
      <c r="A1942" s="51">
        <v>1942</v>
      </c>
      <c r="B1942" s="51">
        <v>4.4999999999999998E-2</v>
      </c>
      <c r="C1942" s="141">
        <f t="shared" si="90"/>
        <v>87.39</v>
      </c>
      <c r="E1942" s="51">
        <v>1942</v>
      </c>
      <c r="F1942">
        <v>7.0000000000000007E-2</v>
      </c>
      <c r="G1942" s="141">
        <f t="shared" si="91"/>
        <v>135.94000000000003</v>
      </c>
      <c r="I1942" s="51">
        <v>1942</v>
      </c>
      <c r="J1942">
        <v>0.125</v>
      </c>
      <c r="K1942" s="141">
        <f t="shared" si="92"/>
        <v>242.75</v>
      </c>
      <c r="M1942" s="51">
        <v>1942</v>
      </c>
      <c r="N1942">
        <v>899</v>
      </c>
    </row>
    <row r="1943" spans="1:14">
      <c r="A1943" s="51">
        <v>1943</v>
      </c>
      <c r="B1943" s="51">
        <v>4.4999999999999998E-2</v>
      </c>
      <c r="C1943" s="141">
        <f t="shared" si="90"/>
        <v>87.435000000000002</v>
      </c>
      <c r="E1943" s="51">
        <v>1943</v>
      </c>
      <c r="F1943">
        <v>7.0000000000000007E-2</v>
      </c>
      <c r="G1943" s="141">
        <f t="shared" si="91"/>
        <v>136.01000000000002</v>
      </c>
      <c r="I1943" s="51">
        <v>1943</v>
      </c>
      <c r="J1943">
        <v>0.125</v>
      </c>
      <c r="K1943" s="141">
        <f t="shared" si="92"/>
        <v>242.875</v>
      </c>
      <c r="M1943" s="51">
        <v>1943</v>
      </c>
      <c r="N1943">
        <v>899</v>
      </c>
    </row>
    <row r="1944" spans="1:14">
      <c r="A1944" s="51">
        <v>1944</v>
      </c>
      <c r="B1944" s="51">
        <v>4.4999999999999998E-2</v>
      </c>
      <c r="C1944" s="141">
        <f t="shared" si="90"/>
        <v>87.47999999999999</v>
      </c>
      <c r="E1944" s="51">
        <v>1944</v>
      </c>
      <c r="F1944">
        <v>7.0000000000000007E-2</v>
      </c>
      <c r="G1944" s="141">
        <f t="shared" si="91"/>
        <v>136.08000000000001</v>
      </c>
      <c r="I1944" s="51">
        <v>1944</v>
      </c>
      <c r="J1944">
        <v>0.125</v>
      </c>
      <c r="K1944" s="141">
        <f t="shared" si="92"/>
        <v>243</v>
      </c>
      <c r="M1944" s="51">
        <v>1944</v>
      </c>
      <c r="N1944">
        <v>899</v>
      </c>
    </row>
    <row r="1945" spans="1:14">
      <c r="A1945" s="51">
        <v>1945</v>
      </c>
      <c r="B1945" s="51">
        <v>4.4999999999999998E-2</v>
      </c>
      <c r="C1945" s="141">
        <f t="shared" si="90"/>
        <v>87.524999999999991</v>
      </c>
      <c r="E1945" s="51">
        <v>1945</v>
      </c>
      <c r="F1945">
        <v>7.0000000000000007E-2</v>
      </c>
      <c r="G1945" s="141">
        <f t="shared" si="91"/>
        <v>136.15</v>
      </c>
      <c r="I1945" s="51">
        <v>1945</v>
      </c>
      <c r="J1945">
        <v>0.125</v>
      </c>
      <c r="K1945" s="141">
        <f t="shared" si="92"/>
        <v>243.125</v>
      </c>
      <c r="M1945" s="51">
        <v>1945</v>
      </c>
      <c r="N1945">
        <v>899</v>
      </c>
    </row>
    <row r="1946" spans="1:14">
      <c r="A1946" s="51">
        <v>1946</v>
      </c>
      <c r="B1946" s="51">
        <v>4.4999999999999998E-2</v>
      </c>
      <c r="C1946" s="141">
        <f t="shared" si="90"/>
        <v>87.57</v>
      </c>
      <c r="E1946" s="51">
        <v>1946</v>
      </c>
      <c r="F1946">
        <v>7.0000000000000007E-2</v>
      </c>
      <c r="G1946" s="141">
        <f t="shared" si="91"/>
        <v>136.22</v>
      </c>
      <c r="I1946" s="51">
        <v>1946</v>
      </c>
      <c r="J1946">
        <v>0.125</v>
      </c>
      <c r="K1946" s="141">
        <f t="shared" si="92"/>
        <v>243.25</v>
      </c>
      <c r="M1946" s="51">
        <v>1946</v>
      </c>
      <c r="N1946">
        <v>899</v>
      </c>
    </row>
    <row r="1947" spans="1:14">
      <c r="A1947" s="51">
        <v>1947</v>
      </c>
      <c r="B1947" s="51">
        <v>4.4999999999999998E-2</v>
      </c>
      <c r="C1947" s="141">
        <f t="shared" si="90"/>
        <v>87.614999999999995</v>
      </c>
      <c r="E1947" s="51">
        <v>1947</v>
      </c>
      <c r="F1947">
        <v>7.0000000000000007E-2</v>
      </c>
      <c r="G1947" s="141">
        <f t="shared" si="91"/>
        <v>136.29000000000002</v>
      </c>
      <c r="I1947" s="51">
        <v>1947</v>
      </c>
      <c r="J1947">
        <v>0.125</v>
      </c>
      <c r="K1947" s="141">
        <f t="shared" si="92"/>
        <v>243.375</v>
      </c>
      <c r="M1947" s="51">
        <v>1947</v>
      </c>
      <c r="N1947">
        <v>899</v>
      </c>
    </row>
    <row r="1948" spans="1:14">
      <c r="A1948" s="51">
        <v>1948</v>
      </c>
      <c r="B1948" s="51">
        <v>4.4999999999999998E-2</v>
      </c>
      <c r="C1948" s="141">
        <f t="shared" si="90"/>
        <v>87.66</v>
      </c>
      <c r="E1948" s="51">
        <v>1948</v>
      </c>
      <c r="F1948">
        <v>7.0000000000000007E-2</v>
      </c>
      <c r="G1948" s="141">
        <f t="shared" si="91"/>
        <v>136.36000000000001</v>
      </c>
      <c r="I1948" s="51">
        <v>1948</v>
      </c>
      <c r="J1948">
        <v>0.125</v>
      </c>
      <c r="K1948" s="141">
        <f t="shared" si="92"/>
        <v>243.5</v>
      </c>
      <c r="M1948" s="51">
        <v>1948</v>
      </c>
      <c r="N1948">
        <v>899</v>
      </c>
    </row>
    <row r="1949" spans="1:14">
      <c r="A1949" s="51">
        <v>1949</v>
      </c>
      <c r="B1949" s="51">
        <v>4.4999999999999998E-2</v>
      </c>
      <c r="C1949" s="141">
        <f t="shared" si="90"/>
        <v>87.704999999999998</v>
      </c>
      <c r="E1949" s="51">
        <v>1949</v>
      </c>
      <c r="F1949">
        <v>7.0000000000000007E-2</v>
      </c>
      <c r="G1949" s="141">
        <f t="shared" si="91"/>
        <v>136.43</v>
      </c>
      <c r="I1949" s="51">
        <v>1949</v>
      </c>
      <c r="J1949">
        <v>0.125</v>
      </c>
      <c r="K1949" s="141">
        <f t="shared" si="92"/>
        <v>243.625</v>
      </c>
      <c r="M1949" s="51">
        <v>1949</v>
      </c>
      <c r="N1949">
        <v>899</v>
      </c>
    </row>
    <row r="1950" spans="1:14">
      <c r="A1950" s="51">
        <v>1950</v>
      </c>
      <c r="B1950" s="51">
        <v>4.4999999999999998E-2</v>
      </c>
      <c r="C1950" s="141">
        <f t="shared" si="90"/>
        <v>87.75</v>
      </c>
      <c r="E1950" s="51">
        <v>1950</v>
      </c>
      <c r="F1950">
        <v>7.0000000000000007E-2</v>
      </c>
      <c r="G1950" s="141">
        <f t="shared" si="91"/>
        <v>136.5</v>
      </c>
      <c r="I1950" s="51">
        <v>1950</v>
      </c>
      <c r="J1950">
        <v>0.125</v>
      </c>
      <c r="K1950" s="141">
        <f t="shared" si="92"/>
        <v>243.75</v>
      </c>
      <c r="M1950" s="51">
        <v>1950</v>
      </c>
      <c r="N1950">
        <v>899</v>
      </c>
    </row>
    <row r="1951" spans="1:14">
      <c r="A1951" s="51">
        <v>1951</v>
      </c>
      <c r="B1951" s="51">
        <v>4.4999999999999998E-2</v>
      </c>
      <c r="C1951" s="141">
        <f t="shared" si="90"/>
        <v>87.795000000000002</v>
      </c>
      <c r="E1951" s="51">
        <v>1951</v>
      </c>
      <c r="F1951">
        <v>7.0000000000000007E-2</v>
      </c>
      <c r="G1951" s="141">
        <f t="shared" si="91"/>
        <v>136.57000000000002</v>
      </c>
      <c r="I1951" s="51">
        <v>1951</v>
      </c>
      <c r="J1951">
        <v>0.125</v>
      </c>
      <c r="K1951" s="141">
        <f t="shared" si="92"/>
        <v>243.875</v>
      </c>
      <c r="M1951" s="51">
        <v>1951</v>
      </c>
      <c r="N1951">
        <v>899</v>
      </c>
    </row>
    <row r="1952" spans="1:14">
      <c r="A1952" s="51">
        <v>1952</v>
      </c>
      <c r="B1952" s="51">
        <v>4.4999999999999998E-2</v>
      </c>
      <c r="C1952" s="141">
        <f t="shared" si="90"/>
        <v>87.84</v>
      </c>
      <c r="E1952" s="51">
        <v>1952</v>
      </c>
      <c r="F1952">
        <v>7.0000000000000007E-2</v>
      </c>
      <c r="G1952" s="141">
        <f t="shared" si="91"/>
        <v>136.64000000000001</v>
      </c>
      <c r="I1952" s="51">
        <v>1952</v>
      </c>
      <c r="J1952">
        <v>0.125</v>
      </c>
      <c r="K1952" s="141">
        <f t="shared" si="92"/>
        <v>244</v>
      </c>
      <c r="M1952" s="51">
        <v>1952</v>
      </c>
      <c r="N1952">
        <v>899</v>
      </c>
    </row>
    <row r="1953" spans="1:14">
      <c r="A1953" s="51">
        <v>1953</v>
      </c>
      <c r="B1953" s="51">
        <v>4.4999999999999998E-2</v>
      </c>
      <c r="C1953" s="141">
        <f t="shared" si="90"/>
        <v>87.884999999999991</v>
      </c>
      <c r="E1953" s="51">
        <v>1953</v>
      </c>
      <c r="F1953">
        <v>7.0000000000000007E-2</v>
      </c>
      <c r="G1953" s="141">
        <f t="shared" si="91"/>
        <v>136.71</v>
      </c>
      <c r="I1953" s="51">
        <v>1953</v>
      </c>
      <c r="J1953">
        <v>0.125</v>
      </c>
      <c r="K1953" s="141">
        <f t="shared" si="92"/>
        <v>244.125</v>
      </c>
      <c r="M1953" s="51">
        <v>1953</v>
      </c>
      <c r="N1953">
        <v>899</v>
      </c>
    </row>
    <row r="1954" spans="1:14">
      <c r="A1954" s="51">
        <v>1954</v>
      </c>
      <c r="B1954" s="51">
        <v>4.4999999999999998E-2</v>
      </c>
      <c r="C1954" s="141">
        <f t="shared" si="90"/>
        <v>87.929999999999993</v>
      </c>
      <c r="E1954" s="51">
        <v>1954</v>
      </c>
      <c r="F1954">
        <v>7.0000000000000007E-2</v>
      </c>
      <c r="G1954" s="141">
        <f t="shared" si="91"/>
        <v>136.78</v>
      </c>
      <c r="I1954" s="51">
        <v>1954</v>
      </c>
      <c r="J1954">
        <v>0.125</v>
      </c>
      <c r="K1954" s="141">
        <f t="shared" si="92"/>
        <v>244.25</v>
      </c>
      <c r="M1954" s="51">
        <v>1954</v>
      </c>
      <c r="N1954">
        <v>899</v>
      </c>
    </row>
    <row r="1955" spans="1:14">
      <c r="A1955" s="51">
        <v>1955</v>
      </c>
      <c r="B1955" s="51">
        <v>4.4999999999999998E-2</v>
      </c>
      <c r="C1955" s="141">
        <f t="shared" si="90"/>
        <v>87.974999999999994</v>
      </c>
      <c r="E1955" s="51">
        <v>1955</v>
      </c>
      <c r="F1955">
        <v>7.0000000000000007E-2</v>
      </c>
      <c r="G1955" s="141">
        <f t="shared" si="91"/>
        <v>136.85000000000002</v>
      </c>
      <c r="I1955" s="51">
        <v>1955</v>
      </c>
      <c r="J1955">
        <v>0.125</v>
      </c>
      <c r="K1955" s="141">
        <f t="shared" si="92"/>
        <v>244.375</v>
      </c>
      <c r="M1955" s="51">
        <v>1955</v>
      </c>
      <c r="N1955">
        <v>899</v>
      </c>
    </row>
    <row r="1956" spans="1:14">
      <c r="A1956" s="51">
        <v>1956</v>
      </c>
      <c r="B1956" s="51">
        <v>4.4999999999999998E-2</v>
      </c>
      <c r="C1956" s="141">
        <f t="shared" si="90"/>
        <v>88.02</v>
      </c>
      <c r="E1956" s="51">
        <v>1956</v>
      </c>
      <c r="F1956">
        <v>7.0000000000000007E-2</v>
      </c>
      <c r="G1956" s="141">
        <f t="shared" si="91"/>
        <v>136.92000000000002</v>
      </c>
      <c r="I1956" s="51">
        <v>1956</v>
      </c>
      <c r="J1956">
        <v>0.125</v>
      </c>
      <c r="K1956" s="141">
        <f t="shared" si="92"/>
        <v>244.5</v>
      </c>
      <c r="M1956" s="51">
        <v>1956</v>
      </c>
      <c r="N1956">
        <v>899</v>
      </c>
    </row>
    <row r="1957" spans="1:14">
      <c r="A1957" s="51">
        <v>1957</v>
      </c>
      <c r="B1957" s="51">
        <v>4.4999999999999998E-2</v>
      </c>
      <c r="C1957" s="141">
        <f t="shared" si="90"/>
        <v>88.064999999999998</v>
      </c>
      <c r="E1957" s="51">
        <v>1957</v>
      </c>
      <c r="F1957">
        <v>7.0000000000000007E-2</v>
      </c>
      <c r="G1957" s="141">
        <f t="shared" si="91"/>
        <v>136.99</v>
      </c>
      <c r="I1957" s="51">
        <v>1957</v>
      </c>
      <c r="J1957">
        <v>0.125</v>
      </c>
      <c r="K1957" s="141">
        <f t="shared" si="92"/>
        <v>244.625</v>
      </c>
      <c r="M1957" s="51">
        <v>1957</v>
      </c>
      <c r="N1957">
        <v>899</v>
      </c>
    </row>
    <row r="1958" spans="1:14">
      <c r="A1958" s="51">
        <v>1958</v>
      </c>
      <c r="B1958" s="51">
        <v>4.4999999999999998E-2</v>
      </c>
      <c r="C1958" s="141">
        <f t="shared" si="90"/>
        <v>88.11</v>
      </c>
      <c r="E1958" s="51">
        <v>1958</v>
      </c>
      <c r="F1958">
        <v>7.0000000000000007E-2</v>
      </c>
      <c r="G1958" s="141">
        <f t="shared" si="91"/>
        <v>137.06</v>
      </c>
      <c r="I1958" s="51">
        <v>1958</v>
      </c>
      <c r="J1958">
        <v>0.125</v>
      </c>
      <c r="K1958" s="141">
        <f t="shared" si="92"/>
        <v>244.75</v>
      </c>
      <c r="M1958" s="51">
        <v>1958</v>
      </c>
      <c r="N1958">
        <v>899</v>
      </c>
    </row>
    <row r="1959" spans="1:14">
      <c r="A1959" s="51">
        <v>1959</v>
      </c>
      <c r="B1959" s="51">
        <v>4.4999999999999998E-2</v>
      </c>
      <c r="C1959" s="141">
        <f t="shared" si="90"/>
        <v>88.155000000000001</v>
      </c>
      <c r="E1959" s="51">
        <v>1959</v>
      </c>
      <c r="F1959">
        <v>7.0000000000000007E-2</v>
      </c>
      <c r="G1959" s="141">
        <f t="shared" si="91"/>
        <v>137.13000000000002</v>
      </c>
      <c r="I1959" s="51">
        <v>1959</v>
      </c>
      <c r="J1959">
        <v>0.125</v>
      </c>
      <c r="K1959" s="141">
        <f t="shared" si="92"/>
        <v>244.875</v>
      </c>
      <c r="M1959" s="51">
        <v>1959</v>
      </c>
      <c r="N1959">
        <v>899</v>
      </c>
    </row>
    <row r="1960" spans="1:14">
      <c r="A1960" s="51">
        <v>1960</v>
      </c>
      <c r="B1960" s="51">
        <v>4.4999999999999998E-2</v>
      </c>
      <c r="C1960" s="141">
        <f t="shared" si="90"/>
        <v>88.2</v>
      </c>
      <c r="E1960" s="51">
        <v>1960</v>
      </c>
      <c r="F1960">
        <v>7.0000000000000007E-2</v>
      </c>
      <c r="G1960" s="141">
        <f t="shared" si="91"/>
        <v>137.20000000000002</v>
      </c>
      <c r="I1960" s="51">
        <v>1960</v>
      </c>
      <c r="J1960">
        <v>0.125</v>
      </c>
      <c r="K1960" s="141">
        <f t="shared" si="92"/>
        <v>245</v>
      </c>
      <c r="M1960" s="51">
        <v>1960</v>
      </c>
      <c r="N1960">
        <v>899</v>
      </c>
    </row>
    <row r="1961" spans="1:14">
      <c r="A1961" s="51">
        <v>1961</v>
      </c>
      <c r="B1961" s="51">
        <v>4.4999999999999998E-2</v>
      </c>
      <c r="C1961" s="141">
        <f t="shared" si="90"/>
        <v>88.24499999999999</v>
      </c>
      <c r="E1961" s="51">
        <v>1961</v>
      </c>
      <c r="F1961">
        <v>7.0000000000000007E-2</v>
      </c>
      <c r="G1961" s="141">
        <f t="shared" si="91"/>
        <v>137.27000000000001</v>
      </c>
      <c r="I1961" s="51">
        <v>1961</v>
      </c>
      <c r="J1961">
        <v>0.125</v>
      </c>
      <c r="K1961" s="141">
        <f t="shared" si="92"/>
        <v>245.125</v>
      </c>
      <c r="M1961" s="51">
        <v>1961</v>
      </c>
      <c r="N1961">
        <v>899</v>
      </c>
    </row>
    <row r="1962" spans="1:14">
      <c r="A1962" s="51">
        <v>1962</v>
      </c>
      <c r="B1962" s="51">
        <v>4.4999999999999998E-2</v>
      </c>
      <c r="C1962" s="141">
        <f t="shared" si="90"/>
        <v>88.289999999999992</v>
      </c>
      <c r="E1962" s="51">
        <v>1962</v>
      </c>
      <c r="F1962">
        <v>7.0000000000000007E-2</v>
      </c>
      <c r="G1962" s="141">
        <f t="shared" si="91"/>
        <v>137.34</v>
      </c>
      <c r="I1962" s="51">
        <v>1962</v>
      </c>
      <c r="J1962">
        <v>0.125</v>
      </c>
      <c r="K1962" s="141">
        <f t="shared" si="92"/>
        <v>245.25</v>
      </c>
      <c r="M1962" s="51">
        <v>1962</v>
      </c>
      <c r="N1962">
        <v>899</v>
      </c>
    </row>
    <row r="1963" spans="1:14">
      <c r="A1963" s="51">
        <v>1963</v>
      </c>
      <c r="B1963" s="51">
        <v>4.4999999999999998E-2</v>
      </c>
      <c r="C1963" s="141">
        <f t="shared" si="90"/>
        <v>88.334999999999994</v>
      </c>
      <c r="E1963" s="51">
        <v>1963</v>
      </c>
      <c r="F1963">
        <v>7.0000000000000007E-2</v>
      </c>
      <c r="G1963" s="141">
        <f t="shared" si="91"/>
        <v>137.41000000000003</v>
      </c>
      <c r="I1963" s="51">
        <v>1963</v>
      </c>
      <c r="J1963">
        <v>0.125</v>
      </c>
      <c r="K1963" s="141">
        <f t="shared" si="92"/>
        <v>245.375</v>
      </c>
      <c r="M1963" s="51">
        <v>1963</v>
      </c>
      <c r="N1963">
        <v>899</v>
      </c>
    </row>
    <row r="1964" spans="1:14">
      <c r="A1964" s="51">
        <v>1964</v>
      </c>
      <c r="B1964" s="51">
        <v>4.4999999999999998E-2</v>
      </c>
      <c r="C1964" s="141">
        <f t="shared" si="90"/>
        <v>88.38</v>
      </c>
      <c r="E1964" s="51">
        <v>1964</v>
      </c>
      <c r="F1964">
        <v>7.0000000000000007E-2</v>
      </c>
      <c r="G1964" s="141">
        <f t="shared" si="91"/>
        <v>137.48000000000002</v>
      </c>
      <c r="I1964" s="51">
        <v>1964</v>
      </c>
      <c r="J1964">
        <v>0.125</v>
      </c>
      <c r="K1964" s="141">
        <f t="shared" si="92"/>
        <v>245.5</v>
      </c>
      <c r="M1964" s="51">
        <v>1964</v>
      </c>
      <c r="N1964">
        <v>899</v>
      </c>
    </row>
    <row r="1965" spans="1:14">
      <c r="A1965" s="51">
        <v>1965</v>
      </c>
      <c r="B1965" s="51">
        <v>4.4999999999999998E-2</v>
      </c>
      <c r="C1965" s="141">
        <f t="shared" si="90"/>
        <v>88.424999999999997</v>
      </c>
      <c r="E1965" s="51">
        <v>1965</v>
      </c>
      <c r="F1965">
        <v>7.0000000000000007E-2</v>
      </c>
      <c r="G1965" s="141">
        <f t="shared" si="91"/>
        <v>137.55000000000001</v>
      </c>
      <c r="I1965" s="51">
        <v>1965</v>
      </c>
      <c r="J1965">
        <v>0.125</v>
      </c>
      <c r="K1965" s="141">
        <f t="shared" si="92"/>
        <v>245.625</v>
      </c>
      <c r="M1965" s="51">
        <v>1965</v>
      </c>
      <c r="N1965">
        <v>899</v>
      </c>
    </row>
    <row r="1966" spans="1:14">
      <c r="A1966" s="51">
        <v>1966</v>
      </c>
      <c r="B1966" s="51">
        <v>4.4999999999999998E-2</v>
      </c>
      <c r="C1966" s="141">
        <f t="shared" si="90"/>
        <v>88.47</v>
      </c>
      <c r="E1966" s="51">
        <v>1966</v>
      </c>
      <c r="F1966">
        <v>7.0000000000000007E-2</v>
      </c>
      <c r="G1966" s="141">
        <f t="shared" si="91"/>
        <v>137.62</v>
      </c>
      <c r="I1966" s="51">
        <v>1966</v>
      </c>
      <c r="J1966">
        <v>0.125</v>
      </c>
      <c r="K1966" s="141">
        <f t="shared" si="92"/>
        <v>245.75</v>
      </c>
      <c r="M1966" s="51">
        <v>1966</v>
      </c>
      <c r="N1966">
        <v>899</v>
      </c>
    </row>
    <row r="1967" spans="1:14">
      <c r="A1967" s="51">
        <v>1967</v>
      </c>
      <c r="B1967" s="51">
        <v>4.4999999999999998E-2</v>
      </c>
      <c r="C1967" s="141">
        <f t="shared" si="90"/>
        <v>88.515000000000001</v>
      </c>
      <c r="E1967" s="51">
        <v>1967</v>
      </c>
      <c r="F1967">
        <v>7.0000000000000007E-2</v>
      </c>
      <c r="G1967" s="141">
        <f t="shared" si="91"/>
        <v>137.69000000000003</v>
      </c>
      <c r="I1967" s="51">
        <v>1967</v>
      </c>
      <c r="J1967">
        <v>0.125</v>
      </c>
      <c r="K1967" s="141">
        <f t="shared" si="92"/>
        <v>245.875</v>
      </c>
      <c r="M1967" s="51">
        <v>1967</v>
      </c>
      <c r="N1967">
        <v>899</v>
      </c>
    </row>
    <row r="1968" spans="1:14">
      <c r="A1968" s="51">
        <v>1968</v>
      </c>
      <c r="B1968" s="51">
        <v>4.4999999999999998E-2</v>
      </c>
      <c r="C1968" s="141">
        <f t="shared" si="90"/>
        <v>88.56</v>
      </c>
      <c r="E1968" s="51">
        <v>1968</v>
      </c>
      <c r="F1968">
        <v>7.0000000000000007E-2</v>
      </c>
      <c r="G1968" s="141">
        <f t="shared" si="91"/>
        <v>137.76000000000002</v>
      </c>
      <c r="I1968" s="51">
        <v>1968</v>
      </c>
      <c r="J1968">
        <v>0.125</v>
      </c>
      <c r="K1968" s="141">
        <f t="shared" si="92"/>
        <v>246</v>
      </c>
      <c r="M1968" s="51">
        <v>1968</v>
      </c>
      <c r="N1968">
        <v>899</v>
      </c>
    </row>
    <row r="1969" spans="1:14">
      <c r="A1969" s="51">
        <v>1969</v>
      </c>
      <c r="B1969" s="51">
        <v>4.4999999999999998E-2</v>
      </c>
      <c r="C1969" s="141">
        <f t="shared" si="90"/>
        <v>88.60499999999999</v>
      </c>
      <c r="E1969" s="51">
        <v>1969</v>
      </c>
      <c r="F1969">
        <v>7.0000000000000007E-2</v>
      </c>
      <c r="G1969" s="141">
        <f t="shared" si="91"/>
        <v>137.83000000000001</v>
      </c>
      <c r="I1969" s="51">
        <v>1969</v>
      </c>
      <c r="J1969">
        <v>0.125</v>
      </c>
      <c r="K1969" s="141">
        <f t="shared" si="92"/>
        <v>246.125</v>
      </c>
      <c r="M1969" s="51">
        <v>1969</v>
      </c>
      <c r="N1969">
        <v>899</v>
      </c>
    </row>
    <row r="1970" spans="1:14">
      <c r="A1970" s="51">
        <v>1970</v>
      </c>
      <c r="B1970" s="51">
        <v>4.4999999999999998E-2</v>
      </c>
      <c r="C1970" s="141">
        <f t="shared" si="90"/>
        <v>88.649999999999991</v>
      </c>
      <c r="E1970" s="51">
        <v>1970</v>
      </c>
      <c r="F1970">
        <v>7.0000000000000007E-2</v>
      </c>
      <c r="G1970" s="141">
        <f t="shared" si="91"/>
        <v>137.9</v>
      </c>
      <c r="I1970" s="51">
        <v>1970</v>
      </c>
      <c r="J1970">
        <v>0.125</v>
      </c>
      <c r="K1970" s="141">
        <f t="shared" si="92"/>
        <v>246.25</v>
      </c>
      <c r="M1970" s="51">
        <v>1970</v>
      </c>
      <c r="N1970">
        <v>899</v>
      </c>
    </row>
    <row r="1971" spans="1:14">
      <c r="A1971" s="51">
        <v>1971</v>
      </c>
      <c r="B1971" s="51">
        <v>4.4999999999999998E-2</v>
      </c>
      <c r="C1971" s="141">
        <f t="shared" si="90"/>
        <v>88.694999999999993</v>
      </c>
      <c r="E1971" s="51">
        <v>1971</v>
      </c>
      <c r="F1971">
        <v>7.0000000000000007E-2</v>
      </c>
      <c r="G1971" s="141">
        <f t="shared" si="91"/>
        <v>137.97000000000003</v>
      </c>
      <c r="I1971" s="51">
        <v>1971</v>
      </c>
      <c r="J1971">
        <v>0.125</v>
      </c>
      <c r="K1971" s="141">
        <f t="shared" si="92"/>
        <v>246.375</v>
      </c>
      <c r="M1971" s="51">
        <v>1971</v>
      </c>
      <c r="N1971">
        <v>899</v>
      </c>
    </row>
    <row r="1972" spans="1:14">
      <c r="A1972" s="51">
        <v>1972</v>
      </c>
      <c r="B1972" s="51">
        <v>4.4999999999999998E-2</v>
      </c>
      <c r="C1972" s="141">
        <f t="shared" si="90"/>
        <v>88.74</v>
      </c>
      <c r="E1972" s="51">
        <v>1972</v>
      </c>
      <c r="F1972">
        <v>7.0000000000000007E-2</v>
      </c>
      <c r="G1972" s="141">
        <f t="shared" si="91"/>
        <v>138.04000000000002</v>
      </c>
      <c r="I1972" s="51">
        <v>1972</v>
      </c>
      <c r="J1972">
        <v>0.125</v>
      </c>
      <c r="K1972" s="141">
        <f t="shared" si="92"/>
        <v>246.5</v>
      </c>
      <c r="M1972" s="51">
        <v>1972</v>
      </c>
      <c r="N1972">
        <v>899</v>
      </c>
    </row>
    <row r="1973" spans="1:14">
      <c r="A1973" s="51">
        <v>1973</v>
      </c>
      <c r="B1973" s="51">
        <v>4.4999999999999998E-2</v>
      </c>
      <c r="C1973" s="141">
        <f t="shared" si="90"/>
        <v>88.784999999999997</v>
      </c>
      <c r="E1973" s="51">
        <v>1973</v>
      </c>
      <c r="F1973">
        <v>7.0000000000000007E-2</v>
      </c>
      <c r="G1973" s="141">
        <f t="shared" si="91"/>
        <v>138.11000000000001</v>
      </c>
      <c r="I1973" s="51">
        <v>1973</v>
      </c>
      <c r="J1973">
        <v>0.125</v>
      </c>
      <c r="K1973" s="141">
        <f t="shared" si="92"/>
        <v>246.625</v>
      </c>
      <c r="M1973" s="51">
        <v>1973</v>
      </c>
      <c r="N1973">
        <v>899</v>
      </c>
    </row>
    <row r="1974" spans="1:14">
      <c r="A1974" s="51">
        <v>1974</v>
      </c>
      <c r="B1974" s="51">
        <v>4.4999999999999998E-2</v>
      </c>
      <c r="C1974" s="141">
        <f t="shared" si="90"/>
        <v>88.83</v>
      </c>
      <c r="E1974" s="51">
        <v>1974</v>
      </c>
      <c r="F1974">
        <v>7.0000000000000007E-2</v>
      </c>
      <c r="G1974" s="141">
        <f t="shared" si="91"/>
        <v>138.18</v>
      </c>
      <c r="I1974" s="51">
        <v>1974</v>
      </c>
      <c r="J1974">
        <v>0.125</v>
      </c>
      <c r="K1974" s="141">
        <f t="shared" si="92"/>
        <v>246.75</v>
      </c>
      <c r="M1974" s="51">
        <v>1974</v>
      </c>
      <c r="N1974">
        <v>899</v>
      </c>
    </row>
    <row r="1975" spans="1:14">
      <c r="A1975" s="51">
        <v>1975</v>
      </c>
      <c r="B1975" s="51">
        <v>4.4999999999999998E-2</v>
      </c>
      <c r="C1975" s="141">
        <f t="shared" si="90"/>
        <v>88.875</v>
      </c>
      <c r="E1975" s="51">
        <v>1975</v>
      </c>
      <c r="F1975">
        <v>7.0000000000000007E-2</v>
      </c>
      <c r="G1975" s="141">
        <f t="shared" si="91"/>
        <v>138.25</v>
      </c>
      <c r="I1975" s="51">
        <v>1975</v>
      </c>
      <c r="J1975">
        <v>0.125</v>
      </c>
      <c r="K1975" s="141">
        <f t="shared" si="92"/>
        <v>246.875</v>
      </c>
      <c r="M1975" s="51">
        <v>1975</v>
      </c>
      <c r="N1975">
        <v>899</v>
      </c>
    </row>
    <row r="1976" spans="1:14">
      <c r="A1976" s="51">
        <v>1976</v>
      </c>
      <c r="B1976" s="51">
        <v>4.4999999999999998E-2</v>
      </c>
      <c r="C1976" s="141">
        <f t="shared" si="90"/>
        <v>88.92</v>
      </c>
      <c r="E1976" s="51">
        <v>1976</v>
      </c>
      <c r="F1976">
        <v>7.0000000000000007E-2</v>
      </c>
      <c r="G1976" s="141">
        <f t="shared" si="91"/>
        <v>138.32000000000002</v>
      </c>
      <c r="I1976" s="51">
        <v>1976</v>
      </c>
      <c r="J1976">
        <v>0.125</v>
      </c>
      <c r="K1976" s="141">
        <f t="shared" si="92"/>
        <v>247</v>
      </c>
      <c r="M1976" s="51">
        <v>1976</v>
      </c>
      <c r="N1976">
        <v>899</v>
      </c>
    </row>
    <row r="1977" spans="1:14">
      <c r="A1977" s="51">
        <v>1977</v>
      </c>
      <c r="B1977" s="51">
        <v>4.4999999999999998E-2</v>
      </c>
      <c r="C1977" s="141">
        <f t="shared" si="90"/>
        <v>88.965000000000003</v>
      </c>
      <c r="E1977" s="51">
        <v>1977</v>
      </c>
      <c r="F1977">
        <v>7.0000000000000007E-2</v>
      </c>
      <c r="G1977" s="141">
        <f t="shared" si="91"/>
        <v>138.39000000000001</v>
      </c>
      <c r="I1977" s="51">
        <v>1977</v>
      </c>
      <c r="J1977">
        <v>0.125</v>
      </c>
      <c r="K1977" s="141">
        <f t="shared" si="92"/>
        <v>247.125</v>
      </c>
      <c r="M1977" s="51">
        <v>1977</v>
      </c>
      <c r="N1977">
        <v>899</v>
      </c>
    </row>
    <row r="1978" spans="1:14">
      <c r="A1978" s="51">
        <v>1978</v>
      </c>
      <c r="B1978" s="51">
        <v>4.4999999999999998E-2</v>
      </c>
      <c r="C1978" s="141">
        <f t="shared" si="90"/>
        <v>89.009999999999991</v>
      </c>
      <c r="E1978" s="51">
        <v>1978</v>
      </c>
      <c r="F1978">
        <v>7.0000000000000007E-2</v>
      </c>
      <c r="G1978" s="141">
        <f t="shared" si="91"/>
        <v>138.46</v>
      </c>
      <c r="I1978" s="51">
        <v>1978</v>
      </c>
      <c r="J1978">
        <v>0.125</v>
      </c>
      <c r="K1978" s="141">
        <f t="shared" si="92"/>
        <v>247.25</v>
      </c>
      <c r="M1978" s="51">
        <v>1978</v>
      </c>
      <c r="N1978">
        <v>899</v>
      </c>
    </row>
    <row r="1979" spans="1:14">
      <c r="A1979" s="51">
        <v>1979</v>
      </c>
      <c r="B1979" s="51">
        <v>4.4999999999999998E-2</v>
      </c>
      <c r="C1979" s="141">
        <f t="shared" si="90"/>
        <v>89.054999999999993</v>
      </c>
      <c r="E1979" s="51">
        <v>1979</v>
      </c>
      <c r="F1979">
        <v>7.0000000000000007E-2</v>
      </c>
      <c r="G1979" s="141">
        <f t="shared" si="91"/>
        <v>138.53</v>
      </c>
      <c r="I1979" s="51">
        <v>1979</v>
      </c>
      <c r="J1979">
        <v>0.125</v>
      </c>
      <c r="K1979" s="141">
        <f t="shared" si="92"/>
        <v>247.375</v>
      </c>
      <c r="M1979" s="51">
        <v>1979</v>
      </c>
      <c r="N1979">
        <v>899</v>
      </c>
    </row>
    <row r="1980" spans="1:14">
      <c r="A1980" s="51">
        <v>1980</v>
      </c>
      <c r="B1980" s="51">
        <v>4.4999999999999998E-2</v>
      </c>
      <c r="C1980" s="141">
        <f t="shared" si="90"/>
        <v>89.1</v>
      </c>
      <c r="E1980" s="51">
        <v>1980</v>
      </c>
      <c r="F1980">
        <v>7.0000000000000007E-2</v>
      </c>
      <c r="G1980" s="141">
        <f t="shared" si="91"/>
        <v>138.60000000000002</v>
      </c>
      <c r="I1980" s="51">
        <v>1980</v>
      </c>
      <c r="J1980">
        <v>0.125</v>
      </c>
      <c r="K1980" s="141">
        <f t="shared" si="92"/>
        <v>247.5</v>
      </c>
      <c r="M1980" s="51">
        <v>1980</v>
      </c>
      <c r="N1980">
        <v>899</v>
      </c>
    </row>
    <row r="1981" spans="1:14">
      <c r="A1981" s="51">
        <v>1981</v>
      </c>
      <c r="B1981" s="51">
        <v>4.4999999999999998E-2</v>
      </c>
      <c r="C1981" s="141">
        <f t="shared" si="90"/>
        <v>89.144999999999996</v>
      </c>
      <c r="E1981" s="51">
        <v>1981</v>
      </c>
      <c r="F1981">
        <v>7.0000000000000007E-2</v>
      </c>
      <c r="G1981" s="141">
        <f t="shared" si="91"/>
        <v>138.67000000000002</v>
      </c>
      <c r="I1981" s="51">
        <v>1981</v>
      </c>
      <c r="J1981">
        <v>0.125</v>
      </c>
      <c r="K1981" s="141">
        <f t="shared" si="92"/>
        <v>247.625</v>
      </c>
      <c r="M1981" s="51">
        <v>1981</v>
      </c>
      <c r="N1981">
        <v>899</v>
      </c>
    </row>
    <row r="1982" spans="1:14">
      <c r="A1982" s="51">
        <v>1982</v>
      </c>
      <c r="B1982" s="51">
        <v>4.4999999999999998E-2</v>
      </c>
      <c r="C1982" s="141">
        <f t="shared" si="90"/>
        <v>89.19</v>
      </c>
      <c r="E1982" s="51">
        <v>1982</v>
      </c>
      <c r="F1982">
        <v>7.0000000000000007E-2</v>
      </c>
      <c r="G1982" s="141">
        <f t="shared" si="91"/>
        <v>138.74</v>
      </c>
      <c r="I1982" s="51">
        <v>1982</v>
      </c>
      <c r="J1982">
        <v>0.125</v>
      </c>
      <c r="K1982" s="141">
        <f t="shared" si="92"/>
        <v>247.75</v>
      </c>
      <c r="M1982" s="51">
        <v>1982</v>
      </c>
      <c r="N1982">
        <v>899</v>
      </c>
    </row>
    <row r="1983" spans="1:14">
      <c r="A1983" s="51">
        <v>1983</v>
      </c>
      <c r="B1983" s="51">
        <v>4.4999999999999998E-2</v>
      </c>
      <c r="C1983" s="141">
        <f t="shared" si="90"/>
        <v>89.234999999999999</v>
      </c>
      <c r="E1983" s="51">
        <v>1983</v>
      </c>
      <c r="F1983">
        <v>7.0000000000000007E-2</v>
      </c>
      <c r="G1983" s="141">
        <f t="shared" si="91"/>
        <v>138.81</v>
      </c>
      <c r="I1983" s="51">
        <v>1983</v>
      </c>
      <c r="J1983">
        <v>0.125</v>
      </c>
      <c r="K1983" s="141">
        <f t="shared" si="92"/>
        <v>247.875</v>
      </c>
      <c r="M1983" s="51">
        <v>1983</v>
      </c>
      <c r="N1983">
        <v>899</v>
      </c>
    </row>
    <row r="1984" spans="1:14">
      <c r="A1984" s="51">
        <v>1984</v>
      </c>
      <c r="B1984" s="51">
        <v>4.4999999999999998E-2</v>
      </c>
      <c r="C1984" s="141">
        <f t="shared" si="90"/>
        <v>89.28</v>
      </c>
      <c r="E1984" s="51">
        <v>1984</v>
      </c>
      <c r="F1984">
        <v>7.0000000000000007E-2</v>
      </c>
      <c r="G1984" s="141">
        <f t="shared" si="91"/>
        <v>138.88000000000002</v>
      </c>
      <c r="I1984" s="51">
        <v>1984</v>
      </c>
      <c r="J1984">
        <v>0.125</v>
      </c>
      <c r="K1984" s="141">
        <f t="shared" si="92"/>
        <v>248</v>
      </c>
      <c r="M1984" s="51">
        <v>1984</v>
      </c>
      <c r="N1984">
        <v>899</v>
      </c>
    </row>
    <row r="1985" spans="1:14">
      <c r="A1985" s="51">
        <v>1985</v>
      </c>
      <c r="B1985" s="51">
        <v>4.4999999999999998E-2</v>
      </c>
      <c r="C1985" s="141">
        <f t="shared" si="90"/>
        <v>89.325000000000003</v>
      </c>
      <c r="E1985" s="51">
        <v>1985</v>
      </c>
      <c r="F1985">
        <v>7.0000000000000007E-2</v>
      </c>
      <c r="G1985" s="141">
        <f t="shared" si="91"/>
        <v>138.95000000000002</v>
      </c>
      <c r="I1985" s="51">
        <v>1985</v>
      </c>
      <c r="J1985">
        <v>0.125</v>
      </c>
      <c r="K1985" s="141">
        <f t="shared" si="92"/>
        <v>248.125</v>
      </c>
      <c r="M1985" s="51">
        <v>1985</v>
      </c>
      <c r="N1985">
        <v>899</v>
      </c>
    </row>
    <row r="1986" spans="1:14">
      <c r="A1986" s="51">
        <v>1986</v>
      </c>
      <c r="B1986" s="51">
        <v>4.4999999999999998E-2</v>
      </c>
      <c r="C1986" s="141">
        <f t="shared" ref="C1986:C2049" si="93">MAX(A1986*B1986, 8.99)</f>
        <v>89.36999999999999</v>
      </c>
      <c r="E1986" s="51">
        <v>1986</v>
      </c>
      <c r="F1986">
        <v>7.0000000000000007E-2</v>
      </c>
      <c r="G1986" s="141">
        <f t="shared" ref="G1986:G2049" si="94">MAX(E1986*F1986, 9.99)</f>
        <v>139.02000000000001</v>
      </c>
      <c r="I1986" s="51">
        <v>1986</v>
      </c>
      <c r="J1986">
        <v>0.125</v>
      </c>
      <c r="K1986" s="141">
        <f t="shared" ref="K1986:K2049" si="95">MAX(I1986*J1986, 19.99)</f>
        <v>248.25</v>
      </c>
      <c r="M1986" s="51">
        <v>1986</v>
      </c>
      <c r="N1986">
        <v>899</v>
      </c>
    </row>
    <row r="1987" spans="1:14">
      <c r="A1987" s="51">
        <v>1987</v>
      </c>
      <c r="B1987" s="51">
        <v>4.4999999999999998E-2</v>
      </c>
      <c r="C1987" s="141">
        <f t="shared" si="93"/>
        <v>89.414999999999992</v>
      </c>
      <c r="E1987" s="51">
        <v>1987</v>
      </c>
      <c r="F1987">
        <v>7.0000000000000007E-2</v>
      </c>
      <c r="G1987" s="141">
        <f t="shared" si="94"/>
        <v>139.09</v>
      </c>
      <c r="I1987" s="51">
        <v>1987</v>
      </c>
      <c r="J1987">
        <v>0.125</v>
      </c>
      <c r="K1987" s="141">
        <f t="shared" si="95"/>
        <v>248.375</v>
      </c>
      <c r="M1987" s="51">
        <v>1987</v>
      </c>
      <c r="N1987">
        <v>899</v>
      </c>
    </row>
    <row r="1988" spans="1:14">
      <c r="A1988" s="51">
        <v>1988</v>
      </c>
      <c r="B1988" s="51">
        <v>4.4999999999999998E-2</v>
      </c>
      <c r="C1988" s="141">
        <f t="shared" si="93"/>
        <v>89.46</v>
      </c>
      <c r="E1988" s="51">
        <v>1988</v>
      </c>
      <c r="F1988">
        <v>7.0000000000000007E-2</v>
      </c>
      <c r="G1988" s="141">
        <f t="shared" si="94"/>
        <v>139.16000000000003</v>
      </c>
      <c r="I1988" s="51">
        <v>1988</v>
      </c>
      <c r="J1988">
        <v>0.125</v>
      </c>
      <c r="K1988" s="141">
        <f t="shared" si="95"/>
        <v>248.5</v>
      </c>
      <c r="M1988" s="51">
        <v>1988</v>
      </c>
      <c r="N1988">
        <v>899</v>
      </c>
    </row>
    <row r="1989" spans="1:14">
      <c r="A1989" s="51">
        <v>1989</v>
      </c>
      <c r="B1989" s="51">
        <v>4.4999999999999998E-2</v>
      </c>
      <c r="C1989" s="141">
        <f t="shared" si="93"/>
        <v>89.504999999999995</v>
      </c>
      <c r="E1989" s="51">
        <v>1989</v>
      </c>
      <c r="F1989">
        <v>7.0000000000000007E-2</v>
      </c>
      <c r="G1989" s="141">
        <f t="shared" si="94"/>
        <v>139.23000000000002</v>
      </c>
      <c r="I1989" s="51">
        <v>1989</v>
      </c>
      <c r="J1989">
        <v>0.125</v>
      </c>
      <c r="K1989" s="141">
        <f t="shared" si="95"/>
        <v>248.625</v>
      </c>
      <c r="M1989" s="51">
        <v>1989</v>
      </c>
      <c r="N1989">
        <v>899</v>
      </c>
    </row>
    <row r="1990" spans="1:14">
      <c r="A1990" s="51">
        <v>1990</v>
      </c>
      <c r="B1990" s="51">
        <v>4.4999999999999998E-2</v>
      </c>
      <c r="C1990" s="141">
        <f t="shared" si="93"/>
        <v>89.55</v>
      </c>
      <c r="E1990" s="51">
        <v>1990</v>
      </c>
      <c r="F1990">
        <v>7.0000000000000007E-2</v>
      </c>
      <c r="G1990" s="141">
        <f t="shared" si="94"/>
        <v>139.30000000000001</v>
      </c>
      <c r="I1990" s="51">
        <v>1990</v>
      </c>
      <c r="J1990">
        <v>0.125</v>
      </c>
      <c r="K1990" s="141">
        <f t="shared" si="95"/>
        <v>248.75</v>
      </c>
      <c r="M1990" s="51">
        <v>1990</v>
      </c>
      <c r="N1990">
        <v>899</v>
      </c>
    </row>
    <row r="1991" spans="1:14">
      <c r="A1991" s="51">
        <v>1991</v>
      </c>
      <c r="B1991" s="51">
        <v>4.4999999999999998E-2</v>
      </c>
      <c r="C1991" s="141">
        <f t="shared" si="93"/>
        <v>89.594999999999999</v>
      </c>
      <c r="E1991" s="51">
        <v>1991</v>
      </c>
      <c r="F1991">
        <v>7.0000000000000007E-2</v>
      </c>
      <c r="G1991" s="141">
        <f t="shared" si="94"/>
        <v>139.37</v>
      </c>
      <c r="I1991" s="51">
        <v>1991</v>
      </c>
      <c r="J1991">
        <v>0.125</v>
      </c>
      <c r="K1991" s="141">
        <f t="shared" si="95"/>
        <v>248.875</v>
      </c>
      <c r="M1991" s="51">
        <v>1991</v>
      </c>
      <c r="N1991">
        <v>899</v>
      </c>
    </row>
    <row r="1992" spans="1:14">
      <c r="A1992" s="51">
        <v>1992</v>
      </c>
      <c r="B1992" s="51">
        <v>4.4999999999999998E-2</v>
      </c>
      <c r="C1992" s="141">
        <f t="shared" si="93"/>
        <v>89.64</v>
      </c>
      <c r="E1992" s="51">
        <v>1992</v>
      </c>
      <c r="F1992">
        <v>7.0000000000000007E-2</v>
      </c>
      <c r="G1992" s="141">
        <f t="shared" si="94"/>
        <v>139.44000000000003</v>
      </c>
      <c r="I1992" s="51">
        <v>1992</v>
      </c>
      <c r="J1992">
        <v>0.125</v>
      </c>
      <c r="K1992" s="141">
        <f t="shared" si="95"/>
        <v>249</v>
      </c>
      <c r="M1992" s="51">
        <v>1992</v>
      </c>
      <c r="N1992">
        <v>899</v>
      </c>
    </row>
    <row r="1993" spans="1:14">
      <c r="A1993" s="51">
        <v>1993</v>
      </c>
      <c r="B1993" s="51">
        <v>4.4999999999999998E-2</v>
      </c>
      <c r="C1993" s="141">
        <f t="shared" si="93"/>
        <v>89.685000000000002</v>
      </c>
      <c r="E1993" s="51">
        <v>1993</v>
      </c>
      <c r="F1993">
        <v>7.0000000000000007E-2</v>
      </c>
      <c r="G1993" s="141">
        <f t="shared" si="94"/>
        <v>139.51000000000002</v>
      </c>
      <c r="I1993" s="51">
        <v>1993</v>
      </c>
      <c r="J1993">
        <v>0.125</v>
      </c>
      <c r="K1993" s="141">
        <f t="shared" si="95"/>
        <v>249.125</v>
      </c>
      <c r="M1993" s="51">
        <v>1993</v>
      </c>
      <c r="N1993">
        <v>899</v>
      </c>
    </row>
    <row r="1994" spans="1:14">
      <c r="A1994" s="51">
        <v>1994</v>
      </c>
      <c r="B1994" s="51">
        <v>4.4999999999999998E-2</v>
      </c>
      <c r="C1994" s="141">
        <f t="shared" si="93"/>
        <v>89.72999999999999</v>
      </c>
      <c r="E1994" s="51">
        <v>1994</v>
      </c>
      <c r="F1994">
        <v>7.0000000000000007E-2</v>
      </c>
      <c r="G1994" s="141">
        <f t="shared" si="94"/>
        <v>139.58000000000001</v>
      </c>
      <c r="I1994" s="51">
        <v>1994</v>
      </c>
      <c r="J1994">
        <v>0.125</v>
      </c>
      <c r="K1994" s="141">
        <f t="shared" si="95"/>
        <v>249.25</v>
      </c>
      <c r="M1994" s="51">
        <v>1994</v>
      </c>
      <c r="N1994">
        <v>899</v>
      </c>
    </row>
    <row r="1995" spans="1:14">
      <c r="A1995" s="51">
        <v>1995</v>
      </c>
      <c r="B1995" s="51">
        <v>4.4999999999999998E-2</v>
      </c>
      <c r="C1995" s="141">
        <f t="shared" si="93"/>
        <v>89.774999999999991</v>
      </c>
      <c r="E1995" s="51">
        <v>1995</v>
      </c>
      <c r="F1995">
        <v>7.0000000000000007E-2</v>
      </c>
      <c r="G1995" s="141">
        <f t="shared" si="94"/>
        <v>139.65</v>
      </c>
      <c r="I1995" s="51">
        <v>1995</v>
      </c>
      <c r="J1995">
        <v>0.125</v>
      </c>
      <c r="K1995" s="141">
        <f t="shared" si="95"/>
        <v>249.375</v>
      </c>
      <c r="M1995" s="51">
        <v>1995</v>
      </c>
      <c r="N1995">
        <v>899</v>
      </c>
    </row>
    <row r="1996" spans="1:14">
      <c r="A1996" s="51">
        <v>1996</v>
      </c>
      <c r="B1996" s="51">
        <v>4.4999999999999998E-2</v>
      </c>
      <c r="C1996" s="141">
        <f t="shared" si="93"/>
        <v>89.82</v>
      </c>
      <c r="E1996" s="51">
        <v>1996</v>
      </c>
      <c r="F1996">
        <v>7.0000000000000007E-2</v>
      </c>
      <c r="G1996" s="141">
        <f t="shared" si="94"/>
        <v>139.72000000000003</v>
      </c>
      <c r="I1996" s="51">
        <v>1996</v>
      </c>
      <c r="J1996">
        <v>0.125</v>
      </c>
      <c r="K1996" s="141">
        <f t="shared" si="95"/>
        <v>249.5</v>
      </c>
      <c r="M1996" s="51">
        <v>1996</v>
      </c>
      <c r="N1996">
        <v>899</v>
      </c>
    </row>
    <row r="1997" spans="1:14">
      <c r="A1997" s="51">
        <v>1997</v>
      </c>
      <c r="B1997" s="51">
        <v>4.4999999999999998E-2</v>
      </c>
      <c r="C1997" s="141">
        <f t="shared" si="93"/>
        <v>89.864999999999995</v>
      </c>
      <c r="E1997" s="51">
        <v>1997</v>
      </c>
      <c r="F1997">
        <v>7.0000000000000007E-2</v>
      </c>
      <c r="G1997" s="141">
        <f t="shared" si="94"/>
        <v>139.79000000000002</v>
      </c>
      <c r="I1997" s="51">
        <v>1997</v>
      </c>
      <c r="J1997">
        <v>0.125</v>
      </c>
      <c r="K1997" s="141">
        <f t="shared" si="95"/>
        <v>249.625</v>
      </c>
      <c r="M1997" s="51">
        <v>1997</v>
      </c>
      <c r="N1997">
        <v>899</v>
      </c>
    </row>
    <row r="1998" spans="1:14">
      <c r="A1998" s="51">
        <v>1998</v>
      </c>
      <c r="B1998" s="51">
        <v>4.4999999999999998E-2</v>
      </c>
      <c r="C1998" s="141">
        <f t="shared" si="93"/>
        <v>89.91</v>
      </c>
      <c r="E1998" s="51">
        <v>1998</v>
      </c>
      <c r="F1998">
        <v>7.0000000000000007E-2</v>
      </c>
      <c r="G1998" s="141">
        <f t="shared" si="94"/>
        <v>139.86000000000001</v>
      </c>
      <c r="I1998" s="51">
        <v>1998</v>
      </c>
      <c r="J1998">
        <v>0.125</v>
      </c>
      <c r="K1998" s="141">
        <f t="shared" si="95"/>
        <v>249.75</v>
      </c>
      <c r="M1998" s="51">
        <v>1998</v>
      </c>
      <c r="N1998">
        <v>899</v>
      </c>
    </row>
    <row r="1999" spans="1:14">
      <c r="A1999" s="51">
        <v>1999</v>
      </c>
      <c r="B1999" s="51">
        <v>4.4999999999999998E-2</v>
      </c>
      <c r="C1999" s="141">
        <f t="shared" si="93"/>
        <v>89.954999999999998</v>
      </c>
      <c r="E1999" s="51">
        <v>1999</v>
      </c>
      <c r="F1999">
        <v>7.0000000000000007E-2</v>
      </c>
      <c r="G1999" s="141">
        <f t="shared" si="94"/>
        <v>139.93</v>
      </c>
      <c r="I1999" s="51">
        <v>1999</v>
      </c>
      <c r="J1999">
        <v>0.125</v>
      </c>
      <c r="K1999" s="141">
        <f t="shared" si="95"/>
        <v>249.875</v>
      </c>
      <c r="M1999" s="51">
        <v>1999</v>
      </c>
      <c r="N1999">
        <v>899</v>
      </c>
    </row>
    <row r="2000" spans="1:14">
      <c r="A2000" s="51">
        <v>2000</v>
      </c>
      <c r="B2000" s="51">
        <v>4.4999999999999998E-2</v>
      </c>
      <c r="C2000" s="141">
        <f t="shared" si="93"/>
        <v>90</v>
      </c>
      <c r="E2000" s="51">
        <v>2000</v>
      </c>
      <c r="F2000">
        <v>7.0000000000000007E-2</v>
      </c>
      <c r="G2000" s="141">
        <f t="shared" si="94"/>
        <v>140</v>
      </c>
      <c r="I2000" s="51">
        <v>2000</v>
      </c>
      <c r="J2000">
        <v>0.125</v>
      </c>
      <c r="K2000" s="141">
        <f t="shared" si="95"/>
        <v>250</v>
      </c>
      <c r="M2000" s="51">
        <v>2000</v>
      </c>
      <c r="N2000">
        <v>899</v>
      </c>
    </row>
    <row r="2001" spans="1:14">
      <c r="A2001" s="51">
        <v>2001</v>
      </c>
      <c r="B2001" s="51">
        <v>4.4999999999999998E-2</v>
      </c>
      <c r="C2001" s="141">
        <f t="shared" si="93"/>
        <v>90.045000000000002</v>
      </c>
      <c r="E2001" s="51">
        <v>2001</v>
      </c>
      <c r="F2001">
        <v>7.0000000000000007E-2</v>
      </c>
      <c r="G2001" s="141">
        <f t="shared" si="94"/>
        <v>140.07000000000002</v>
      </c>
      <c r="I2001" s="51">
        <v>2001</v>
      </c>
      <c r="J2001">
        <v>0.125</v>
      </c>
      <c r="K2001" s="141">
        <f t="shared" si="95"/>
        <v>250.125</v>
      </c>
      <c r="M2001" s="51">
        <v>2001</v>
      </c>
      <c r="N2001">
        <v>899</v>
      </c>
    </row>
    <row r="2002" spans="1:14">
      <c r="A2002" s="51">
        <v>2002</v>
      </c>
      <c r="B2002" s="51">
        <v>4.4999999999999998E-2</v>
      </c>
      <c r="C2002" s="141">
        <f t="shared" si="93"/>
        <v>90.09</v>
      </c>
      <c r="E2002" s="51">
        <v>2002</v>
      </c>
      <c r="F2002">
        <v>7.0000000000000007E-2</v>
      </c>
      <c r="G2002" s="141">
        <f t="shared" si="94"/>
        <v>140.14000000000001</v>
      </c>
      <c r="I2002" s="51">
        <v>2002</v>
      </c>
      <c r="J2002">
        <v>0.125</v>
      </c>
      <c r="K2002" s="141">
        <f t="shared" si="95"/>
        <v>250.25</v>
      </c>
      <c r="M2002" s="51">
        <v>2002</v>
      </c>
      <c r="N2002">
        <v>899</v>
      </c>
    </row>
    <row r="2003" spans="1:14">
      <c r="A2003" s="51">
        <v>2003</v>
      </c>
      <c r="B2003" s="51">
        <v>4.4999999999999998E-2</v>
      </c>
      <c r="C2003" s="141">
        <f t="shared" si="93"/>
        <v>90.134999999999991</v>
      </c>
      <c r="E2003" s="51">
        <v>2003</v>
      </c>
      <c r="F2003">
        <v>7.0000000000000007E-2</v>
      </c>
      <c r="G2003" s="141">
        <f t="shared" si="94"/>
        <v>140.21</v>
      </c>
      <c r="I2003" s="51">
        <v>2003</v>
      </c>
      <c r="J2003">
        <v>0.125</v>
      </c>
      <c r="K2003" s="141">
        <f t="shared" si="95"/>
        <v>250.375</v>
      </c>
      <c r="M2003" s="51">
        <v>2003</v>
      </c>
      <c r="N2003">
        <v>899</v>
      </c>
    </row>
    <row r="2004" spans="1:14">
      <c r="A2004" s="51">
        <v>2004</v>
      </c>
      <c r="B2004" s="51">
        <v>4.4999999999999998E-2</v>
      </c>
      <c r="C2004" s="141">
        <f t="shared" si="93"/>
        <v>90.179999999999993</v>
      </c>
      <c r="E2004" s="51">
        <v>2004</v>
      </c>
      <c r="F2004">
        <v>7.0000000000000007E-2</v>
      </c>
      <c r="G2004" s="141">
        <f t="shared" si="94"/>
        <v>140.28</v>
      </c>
      <c r="I2004" s="51">
        <v>2004</v>
      </c>
      <c r="J2004">
        <v>0.125</v>
      </c>
      <c r="K2004" s="141">
        <f t="shared" si="95"/>
        <v>250.5</v>
      </c>
      <c r="M2004" s="51">
        <v>2004</v>
      </c>
      <c r="N2004">
        <v>899</v>
      </c>
    </row>
    <row r="2005" spans="1:14">
      <c r="A2005" s="51">
        <v>2005</v>
      </c>
      <c r="B2005" s="51">
        <v>4.4999999999999998E-2</v>
      </c>
      <c r="C2005" s="141">
        <f t="shared" si="93"/>
        <v>90.224999999999994</v>
      </c>
      <c r="E2005" s="51">
        <v>2005</v>
      </c>
      <c r="F2005">
        <v>7.0000000000000007E-2</v>
      </c>
      <c r="G2005" s="141">
        <f t="shared" si="94"/>
        <v>140.35000000000002</v>
      </c>
      <c r="I2005" s="51">
        <v>2005</v>
      </c>
      <c r="J2005">
        <v>0.125</v>
      </c>
      <c r="K2005" s="141">
        <f t="shared" si="95"/>
        <v>250.625</v>
      </c>
      <c r="M2005" s="51">
        <v>2005</v>
      </c>
      <c r="N2005">
        <v>899</v>
      </c>
    </row>
    <row r="2006" spans="1:14">
      <c r="A2006" s="51">
        <v>2006</v>
      </c>
      <c r="B2006" s="51">
        <v>4.4999999999999998E-2</v>
      </c>
      <c r="C2006" s="141">
        <f t="shared" si="93"/>
        <v>90.27</v>
      </c>
      <c r="E2006" s="51">
        <v>2006</v>
      </c>
      <c r="F2006">
        <v>7.0000000000000007E-2</v>
      </c>
      <c r="G2006" s="141">
        <f t="shared" si="94"/>
        <v>140.42000000000002</v>
      </c>
      <c r="I2006" s="51">
        <v>2006</v>
      </c>
      <c r="J2006">
        <v>0.125</v>
      </c>
      <c r="K2006" s="141">
        <f t="shared" si="95"/>
        <v>250.75</v>
      </c>
      <c r="M2006" s="51">
        <v>2006</v>
      </c>
      <c r="N2006">
        <v>899</v>
      </c>
    </row>
    <row r="2007" spans="1:14">
      <c r="A2007" s="51">
        <v>2007</v>
      </c>
      <c r="B2007" s="51">
        <v>4.4999999999999998E-2</v>
      </c>
      <c r="C2007" s="141">
        <f t="shared" si="93"/>
        <v>90.314999999999998</v>
      </c>
      <c r="E2007" s="51">
        <v>2007</v>
      </c>
      <c r="F2007">
        <v>7.0000000000000007E-2</v>
      </c>
      <c r="G2007" s="141">
        <f t="shared" si="94"/>
        <v>140.49</v>
      </c>
      <c r="I2007" s="51">
        <v>2007</v>
      </c>
      <c r="J2007">
        <v>0.125</v>
      </c>
      <c r="K2007" s="141">
        <f t="shared" si="95"/>
        <v>250.875</v>
      </c>
      <c r="M2007" s="51">
        <v>2007</v>
      </c>
      <c r="N2007">
        <v>899</v>
      </c>
    </row>
    <row r="2008" spans="1:14">
      <c r="A2008" s="51">
        <v>2008</v>
      </c>
      <c r="B2008" s="51">
        <v>4.4999999999999998E-2</v>
      </c>
      <c r="C2008" s="141">
        <f t="shared" si="93"/>
        <v>90.36</v>
      </c>
      <c r="E2008" s="51">
        <v>2008</v>
      </c>
      <c r="F2008">
        <v>7.0000000000000007E-2</v>
      </c>
      <c r="G2008" s="141">
        <f t="shared" si="94"/>
        <v>140.56</v>
      </c>
      <c r="I2008" s="51">
        <v>2008</v>
      </c>
      <c r="J2008">
        <v>0.125</v>
      </c>
      <c r="K2008" s="141">
        <f t="shared" si="95"/>
        <v>251</v>
      </c>
      <c r="M2008" s="51">
        <v>2008</v>
      </c>
      <c r="N2008">
        <v>899</v>
      </c>
    </row>
    <row r="2009" spans="1:14">
      <c r="A2009" s="51">
        <v>2009</v>
      </c>
      <c r="B2009" s="51">
        <v>4.4999999999999998E-2</v>
      </c>
      <c r="C2009" s="141">
        <f t="shared" si="93"/>
        <v>90.405000000000001</v>
      </c>
      <c r="E2009" s="51">
        <v>2009</v>
      </c>
      <c r="F2009">
        <v>7.0000000000000007E-2</v>
      </c>
      <c r="G2009" s="141">
        <f t="shared" si="94"/>
        <v>140.63000000000002</v>
      </c>
      <c r="I2009" s="51">
        <v>2009</v>
      </c>
      <c r="J2009">
        <v>0.125</v>
      </c>
      <c r="K2009" s="141">
        <f t="shared" si="95"/>
        <v>251.125</v>
      </c>
      <c r="M2009" s="51">
        <v>2009</v>
      </c>
      <c r="N2009">
        <v>899</v>
      </c>
    </row>
    <row r="2010" spans="1:14">
      <c r="A2010" s="51">
        <v>2010</v>
      </c>
      <c r="B2010" s="51">
        <v>4.4999999999999998E-2</v>
      </c>
      <c r="C2010" s="141">
        <f t="shared" si="93"/>
        <v>90.45</v>
      </c>
      <c r="E2010" s="51">
        <v>2010</v>
      </c>
      <c r="F2010">
        <v>7.0000000000000007E-2</v>
      </c>
      <c r="G2010" s="141">
        <f t="shared" si="94"/>
        <v>140.70000000000002</v>
      </c>
      <c r="I2010" s="51">
        <v>2010</v>
      </c>
      <c r="J2010">
        <v>0.125</v>
      </c>
      <c r="K2010" s="141">
        <f t="shared" si="95"/>
        <v>251.25</v>
      </c>
      <c r="M2010" s="51">
        <v>2010</v>
      </c>
      <c r="N2010">
        <v>899</v>
      </c>
    </row>
    <row r="2011" spans="1:14">
      <c r="A2011" s="51">
        <v>2011</v>
      </c>
      <c r="B2011" s="51">
        <v>4.4999999999999998E-2</v>
      </c>
      <c r="C2011" s="141">
        <f t="shared" si="93"/>
        <v>90.49499999999999</v>
      </c>
      <c r="E2011" s="51">
        <v>2011</v>
      </c>
      <c r="F2011">
        <v>7.0000000000000007E-2</v>
      </c>
      <c r="G2011" s="141">
        <f t="shared" si="94"/>
        <v>140.77000000000001</v>
      </c>
      <c r="I2011" s="51">
        <v>2011</v>
      </c>
      <c r="J2011">
        <v>0.125</v>
      </c>
      <c r="K2011" s="141">
        <f t="shared" si="95"/>
        <v>251.375</v>
      </c>
      <c r="M2011" s="51">
        <v>2011</v>
      </c>
      <c r="N2011">
        <v>899</v>
      </c>
    </row>
    <row r="2012" spans="1:14">
      <c r="A2012" s="51">
        <v>2012</v>
      </c>
      <c r="B2012" s="51">
        <v>4.4999999999999998E-2</v>
      </c>
      <c r="C2012" s="141">
        <f t="shared" si="93"/>
        <v>90.539999999999992</v>
      </c>
      <c r="E2012" s="51">
        <v>2012</v>
      </c>
      <c r="F2012">
        <v>7.0000000000000007E-2</v>
      </c>
      <c r="G2012" s="141">
        <f t="shared" si="94"/>
        <v>140.84</v>
      </c>
      <c r="I2012" s="51">
        <v>2012</v>
      </c>
      <c r="J2012">
        <v>0.125</v>
      </c>
      <c r="K2012" s="141">
        <f t="shared" si="95"/>
        <v>251.5</v>
      </c>
      <c r="M2012" s="51">
        <v>2012</v>
      </c>
      <c r="N2012">
        <v>899</v>
      </c>
    </row>
    <row r="2013" spans="1:14">
      <c r="A2013" s="51">
        <v>2013</v>
      </c>
      <c r="B2013" s="51">
        <v>4.4999999999999998E-2</v>
      </c>
      <c r="C2013" s="141">
        <f t="shared" si="93"/>
        <v>90.584999999999994</v>
      </c>
      <c r="E2013" s="51">
        <v>2013</v>
      </c>
      <c r="F2013">
        <v>7.0000000000000007E-2</v>
      </c>
      <c r="G2013" s="141">
        <f t="shared" si="94"/>
        <v>140.91000000000003</v>
      </c>
      <c r="I2013" s="51">
        <v>2013</v>
      </c>
      <c r="J2013">
        <v>0.125</v>
      </c>
      <c r="K2013" s="141">
        <f t="shared" si="95"/>
        <v>251.625</v>
      </c>
      <c r="M2013" s="51">
        <v>2013</v>
      </c>
      <c r="N2013">
        <v>899</v>
      </c>
    </row>
    <row r="2014" spans="1:14">
      <c r="A2014" s="51">
        <v>2014</v>
      </c>
      <c r="B2014" s="51">
        <v>4.4999999999999998E-2</v>
      </c>
      <c r="C2014" s="141">
        <f t="shared" si="93"/>
        <v>90.63</v>
      </c>
      <c r="E2014" s="51">
        <v>2014</v>
      </c>
      <c r="F2014">
        <v>7.0000000000000007E-2</v>
      </c>
      <c r="G2014" s="141">
        <f t="shared" si="94"/>
        <v>140.98000000000002</v>
      </c>
      <c r="I2014" s="51">
        <v>2014</v>
      </c>
      <c r="J2014">
        <v>0.125</v>
      </c>
      <c r="K2014" s="141">
        <f t="shared" si="95"/>
        <v>251.75</v>
      </c>
      <c r="M2014" s="51">
        <v>2014</v>
      </c>
      <c r="N2014">
        <v>899</v>
      </c>
    </row>
    <row r="2015" spans="1:14">
      <c r="A2015" s="51">
        <v>2015</v>
      </c>
      <c r="B2015" s="51">
        <v>4.4999999999999998E-2</v>
      </c>
      <c r="C2015" s="141">
        <f t="shared" si="93"/>
        <v>90.674999999999997</v>
      </c>
      <c r="E2015" s="51">
        <v>2015</v>
      </c>
      <c r="F2015">
        <v>7.0000000000000007E-2</v>
      </c>
      <c r="G2015" s="141">
        <f t="shared" si="94"/>
        <v>141.05000000000001</v>
      </c>
      <c r="I2015" s="51">
        <v>2015</v>
      </c>
      <c r="J2015">
        <v>0.125</v>
      </c>
      <c r="K2015" s="141">
        <f t="shared" si="95"/>
        <v>251.875</v>
      </c>
      <c r="M2015" s="51">
        <v>2015</v>
      </c>
      <c r="N2015">
        <v>899</v>
      </c>
    </row>
    <row r="2016" spans="1:14">
      <c r="A2016" s="51">
        <v>2016</v>
      </c>
      <c r="B2016" s="51">
        <v>4.4999999999999998E-2</v>
      </c>
      <c r="C2016" s="141">
        <f t="shared" si="93"/>
        <v>90.72</v>
      </c>
      <c r="E2016" s="51">
        <v>2016</v>
      </c>
      <c r="F2016">
        <v>7.0000000000000007E-2</v>
      </c>
      <c r="G2016" s="141">
        <f t="shared" si="94"/>
        <v>141.12</v>
      </c>
      <c r="I2016" s="51">
        <v>2016</v>
      </c>
      <c r="J2016">
        <v>0.125</v>
      </c>
      <c r="K2016" s="141">
        <f t="shared" si="95"/>
        <v>252</v>
      </c>
      <c r="M2016" s="51">
        <v>2016</v>
      </c>
      <c r="N2016">
        <v>899</v>
      </c>
    </row>
    <row r="2017" spans="1:14">
      <c r="A2017" s="51">
        <v>2017</v>
      </c>
      <c r="B2017" s="51">
        <v>4.4999999999999998E-2</v>
      </c>
      <c r="C2017" s="141">
        <f t="shared" si="93"/>
        <v>90.765000000000001</v>
      </c>
      <c r="E2017" s="51">
        <v>2017</v>
      </c>
      <c r="F2017">
        <v>7.0000000000000007E-2</v>
      </c>
      <c r="G2017" s="141">
        <f t="shared" si="94"/>
        <v>141.19000000000003</v>
      </c>
      <c r="I2017" s="51">
        <v>2017</v>
      </c>
      <c r="J2017">
        <v>0.125</v>
      </c>
      <c r="K2017" s="141">
        <f t="shared" si="95"/>
        <v>252.125</v>
      </c>
      <c r="M2017" s="51">
        <v>2017</v>
      </c>
      <c r="N2017">
        <v>899</v>
      </c>
    </row>
    <row r="2018" spans="1:14">
      <c r="A2018" s="51">
        <v>2018</v>
      </c>
      <c r="B2018" s="51">
        <v>4.4999999999999998E-2</v>
      </c>
      <c r="C2018" s="141">
        <f t="shared" si="93"/>
        <v>90.81</v>
      </c>
      <c r="E2018" s="51">
        <v>2018</v>
      </c>
      <c r="F2018">
        <v>7.0000000000000007E-2</v>
      </c>
      <c r="G2018" s="141">
        <f t="shared" si="94"/>
        <v>141.26000000000002</v>
      </c>
      <c r="I2018" s="51">
        <v>2018</v>
      </c>
      <c r="J2018">
        <v>0.125</v>
      </c>
      <c r="K2018" s="141">
        <f t="shared" si="95"/>
        <v>252.25</v>
      </c>
      <c r="M2018" s="51">
        <v>2018</v>
      </c>
      <c r="N2018">
        <v>899</v>
      </c>
    </row>
    <row r="2019" spans="1:14">
      <c r="A2019" s="51">
        <v>2019</v>
      </c>
      <c r="B2019" s="51">
        <v>4.4999999999999998E-2</v>
      </c>
      <c r="C2019" s="141">
        <f t="shared" si="93"/>
        <v>90.85499999999999</v>
      </c>
      <c r="E2019" s="51">
        <v>2019</v>
      </c>
      <c r="F2019">
        <v>7.0000000000000007E-2</v>
      </c>
      <c r="G2019" s="141">
        <f t="shared" si="94"/>
        <v>141.33000000000001</v>
      </c>
      <c r="I2019" s="51">
        <v>2019</v>
      </c>
      <c r="J2019">
        <v>0.125</v>
      </c>
      <c r="K2019" s="141">
        <f t="shared" si="95"/>
        <v>252.375</v>
      </c>
      <c r="M2019" s="51">
        <v>2019</v>
      </c>
      <c r="N2019">
        <v>899</v>
      </c>
    </row>
    <row r="2020" spans="1:14">
      <c r="A2020" s="51">
        <v>2020</v>
      </c>
      <c r="B2020" s="51">
        <v>4.4999999999999998E-2</v>
      </c>
      <c r="C2020" s="141">
        <f t="shared" si="93"/>
        <v>90.899999999999991</v>
      </c>
      <c r="E2020" s="51">
        <v>2020</v>
      </c>
      <c r="F2020">
        <v>7.0000000000000007E-2</v>
      </c>
      <c r="G2020" s="141">
        <f t="shared" si="94"/>
        <v>141.4</v>
      </c>
      <c r="I2020" s="51">
        <v>2020</v>
      </c>
      <c r="J2020">
        <v>0.125</v>
      </c>
      <c r="K2020" s="141">
        <f t="shared" si="95"/>
        <v>252.5</v>
      </c>
      <c r="M2020" s="51">
        <v>2020</v>
      </c>
      <c r="N2020">
        <v>899</v>
      </c>
    </row>
    <row r="2021" spans="1:14">
      <c r="A2021" s="51">
        <v>2021</v>
      </c>
      <c r="B2021" s="51">
        <v>4.4999999999999998E-2</v>
      </c>
      <c r="C2021" s="141">
        <f t="shared" si="93"/>
        <v>90.944999999999993</v>
      </c>
      <c r="E2021" s="51">
        <v>2021</v>
      </c>
      <c r="F2021">
        <v>7.0000000000000007E-2</v>
      </c>
      <c r="G2021" s="141">
        <f t="shared" si="94"/>
        <v>141.47000000000003</v>
      </c>
      <c r="I2021" s="51">
        <v>2021</v>
      </c>
      <c r="J2021">
        <v>0.125</v>
      </c>
      <c r="K2021" s="141">
        <f t="shared" si="95"/>
        <v>252.625</v>
      </c>
      <c r="M2021" s="51">
        <v>2021</v>
      </c>
      <c r="N2021">
        <v>899</v>
      </c>
    </row>
    <row r="2022" spans="1:14">
      <c r="A2022" s="51">
        <v>2022</v>
      </c>
      <c r="B2022" s="51">
        <v>4.4999999999999998E-2</v>
      </c>
      <c r="C2022" s="141">
        <f t="shared" si="93"/>
        <v>90.99</v>
      </c>
      <c r="E2022" s="51">
        <v>2022</v>
      </c>
      <c r="F2022">
        <v>7.0000000000000007E-2</v>
      </c>
      <c r="G2022" s="141">
        <f t="shared" si="94"/>
        <v>141.54000000000002</v>
      </c>
      <c r="I2022" s="51">
        <v>2022</v>
      </c>
      <c r="J2022">
        <v>0.125</v>
      </c>
      <c r="K2022" s="141">
        <f t="shared" si="95"/>
        <v>252.75</v>
      </c>
      <c r="M2022" s="51">
        <v>2022</v>
      </c>
      <c r="N2022">
        <v>899</v>
      </c>
    </row>
    <row r="2023" spans="1:14">
      <c r="A2023" s="51">
        <v>2023</v>
      </c>
      <c r="B2023" s="51">
        <v>4.4999999999999998E-2</v>
      </c>
      <c r="C2023" s="141">
        <f t="shared" si="93"/>
        <v>91.034999999999997</v>
      </c>
      <c r="E2023" s="51">
        <v>2023</v>
      </c>
      <c r="F2023">
        <v>7.0000000000000007E-2</v>
      </c>
      <c r="G2023" s="141">
        <f t="shared" si="94"/>
        <v>141.61000000000001</v>
      </c>
      <c r="I2023" s="51">
        <v>2023</v>
      </c>
      <c r="J2023">
        <v>0.125</v>
      </c>
      <c r="K2023" s="141">
        <f t="shared" si="95"/>
        <v>252.875</v>
      </c>
      <c r="M2023" s="51">
        <v>2023</v>
      </c>
      <c r="N2023">
        <v>899</v>
      </c>
    </row>
    <row r="2024" spans="1:14">
      <c r="A2024" s="51">
        <v>2024</v>
      </c>
      <c r="B2024" s="51">
        <v>4.4999999999999998E-2</v>
      </c>
      <c r="C2024" s="141">
        <f t="shared" si="93"/>
        <v>91.08</v>
      </c>
      <c r="E2024" s="51">
        <v>2024</v>
      </c>
      <c r="F2024">
        <v>7.0000000000000007E-2</v>
      </c>
      <c r="G2024" s="141">
        <f t="shared" si="94"/>
        <v>141.68</v>
      </c>
      <c r="I2024" s="51">
        <v>2024</v>
      </c>
      <c r="J2024">
        <v>0.125</v>
      </c>
      <c r="K2024" s="141">
        <f t="shared" si="95"/>
        <v>253</v>
      </c>
      <c r="M2024" s="51">
        <v>2024</v>
      </c>
      <c r="N2024">
        <v>899</v>
      </c>
    </row>
    <row r="2025" spans="1:14">
      <c r="A2025" s="51">
        <v>2025</v>
      </c>
      <c r="B2025" s="51">
        <v>4.4999999999999998E-2</v>
      </c>
      <c r="C2025" s="141">
        <f t="shared" si="93"/>
        <v>91.125</v>
      </c>
      <c r="E2025" s="51">
        <v>2025</v>
      </c>
      <c r="F2025">
        <v>7.0000000000000007E-2</v>
      </c>
      <c r="G2025" s="141">
        <f t="shared" si="94"/>
        <v>141.75</v>
      </c>
      <c r="I2025" s="51">
        <v>2025</v>
      </c>
      <c r="J2025">
        <v>0.125</v>
      </c>
      <c r="K2025" s="141">
        <f t="shared" si="95"/>
        <v>253.125</v>
      </c>
      <c r="M2025" s="51">
        <v>2025</v>
      </c>
      <c r="N2025">
        <v>899</v>
      </c>
    </row>
    <row r="2026" spans="1:14">
      <c r="A2026" s="51">
        <v>2026</v>
      </c>
      <c r="B2026" s="51">
        <v>4.4999999999999998E-2</v>
      </c>
      <c r="C2026" s="141">
        <f t="shared" si="93"/>
        <v>91.17</v>
      </c>
      <c r="E2026" s="51">
        <v>2026</v>
      </c>
      <c r="F2026">
        <v>7.0000000000000007E-2</v>
      </c>
      <c r="G2026" s="141">
        <f t="shared" si="94"/>
        <v>141.82000000000002</v>
      </c>
      <c r="I2026" s="51">
        <v>2026</v>
      </c>
      <c r="J2026">
        <v>0.125</v>
      </c>
      <c r="K2026" s="141">
        <f t="shared" si="95"/>
        <v>253.25</v>
      </c>
      <c r="M2026" s="51">
        <v>2026</v>
      </c>
      <c r="N2026">
        <v>899</v>
      </c>
    </row>
    <row r="2027" spans="1:14">
      <c r="A2027" s="51">
        <v>2027</v>
      </c>
      <c r="B2027" s="51">
        <v>4.4999999999999998E-2</v>
      </c>
      <c r="C2027" s="141">
        <f t="shared" si="93"/>
        <v>91.215000000000003</v>
      </c>
      <c r="E2027" s="51">
        <v>2027</v>
      </c>
      <c r="F2027">
        <v>7.0000000000000007E-2</v>
      </c>
      <c r="G2027" s="141">
        <f t="shared" si="94"/>
        <v>141.89000000000001</v>
      </c>
      <c r="I2027" s="51">
        <v>2027</v>
      </c>
      <c r="J2027">
        <v>0.125</v>
      </c>
      <c r="K2027" s="141">
        <f t="shared" si="95"/>
        <v>253.375</v>
      </c>
      <c r="M2027" s="51">
        <v>2027</v>
      </c>
      <c r="N2027">
        <v>899</v>
      </c>
    </row>
    <row r="2028" spans="1:14">
      <c r="A2028" s="51">
        <v>2028</v>
      </c>
      <c r="B2028" s="51">
        <v>4.4999999999999998E-2</v>
      </c>
      <c r="C2028" s="141">
        <f t="shared" si="93"/>
        <v>91.259999999999991</v>
      </c>
      <c r="E2028" s="51">
        <v>2028</v>
      </c>
      <c r="F2028">
        <v>7.0000000000000007E-2</v>
      </c>
      <c r="G2028" s="141">
        <f t="shared" si="94"/>
        <v>141.96</v>
      </c>
      <c r="I2028" s="51">
        <v>2028</v>
      </c>
      <c r="J2028">
        <v>0.125</v>
      </c>
      <c r="K2028" s="141">
        <f t="shared" si="95"/>
        <v>253.5</v>
      </c>
      <c r="M2028" s="51">
        <v>2028</v>
      </c>
      <c r="N2028">
        <v>899</v>
      </c>
    </row>
    <row r="2029" spans="1:14">
      <c r="A2029" s="51">
        <v>2029</v>
      </c>
      <c r="B2029" s="51">
        <v>4.4999999999999998E-2</v>
      </c>
      <c r="C2029" s="141">
        <f t="shared" si="93"/>
        <v>91.304999999999993</v>
      </c>
      <c r="E2029" s="51">
        <v>2029</v>
      </c>
      <c r="F2029">
        <v>7.0000000000000007E-2</v>
      </c>
      <c r="G2029" s="141">
        <f t="shared" si="94"/>
        <v>142.03</v>
      </c>
      <c r="I2029" s="51">
        <v>2029</v>
      </c>
      <c r="J2029">
        <v>0.125</v>
      </c>
      <c r="K2029" s="141">
        <f t="shared" si="95"/>
        <v>253.625</v>
      </c>
      <c r="M2029" s="51">
        <v>2029</v>
      </c>
      <c r="N2029">
        <v>899</v>
      </c>
    </row>
    <row r="2030" spans="1:14">
      <c r="A2030" s="51">
        <v>2030</v>
      </c>
      <c r="B2030" s="51">
        <v>4.4999999999999998E-2</v>
      </c>
      <c r="C2030" s="141">
        <f t="shared" si="93"/>
        <v>91.35</v>
      </c>
      <c r="E2030" s="51">
        <v>2030</v>
      </c>
      <c r="F2030">
        <v>7.0000000000000007E-2</v>
      </c>
      <c r="G2030" s="141">
        <f t="shared" si="94"/>
        <v>142.10000000000002</v>
      </c>
      <c r="I2030" s="51">
        <v>2030</v>
      </c>
      <c r="J2030">
        <v>0.125</v>
      </c>
      <c r="K2030" s="141">
        <f t="shared" si="95"/>
        <v>253.75</v>
      </c>
      <c r="M2030" s="51">
        <v>2030</v>
      </c>
      <c r="N2030">
        <v>899</v>
      </c>
    </row>
    <row r="2031" spans="1:14">
      <c r="A2031" s="51">
        <v>2031</v>
      </c>
      <c r="B2031" s="51">
        <v>4.4999999999999998E-2</v>
      </c>
      <c r="C2031" s="141">
        <f t="shared" si="93"/>
        <v>91.394999999999996</v>
      </c>
      <c r="E2031" s="51">
        <v>2031</v>
      </c>
      <c r="F2031">
        <v>7.0000000000000007E-2</v>
      </c>
      <c r="G2031" s="141">
        <f t="shared" si="94"/>
        <v>142.17000000000002</v>
      </c>
      <c r="I2031" s="51">
        <v>2031</v>
      </c>
      <c r="J2031">
        <v>0.125</v>
      </c>
      <c r="K2031" s="141">
        <f t="shared" si="95"/>
        <v>253.875</v>
      </c>
      <c r="M2031" s="51">
        <v>2031</v>
      </c>
      <c r="N2031">
        <v>899</v>
      </c>
    </row>
    <row r="2032" spans="1:14">
      <c r="A2032" s="51">
        <v>2032</v>
      </c>
      <c r="B2032" s="51">
        <v>4.4999999999999998E-2</v>
      </c>
      <c r="C2032" s="141">
        <f t="shared" si="93"/>
        <v>91.44</v>
      </c>
      <c r="E2032" s="51">
        <v>2032</v>
      </c>
      <c r="F2032">
        <v>7.0000000000000007E-2</v>
      </c>
      <c r="G2032" s="141">
        <f t="shared" si="94"/>
        <v>142.24</v>
      </c>
      <c r="I2032" s="51">
        <v>2032</v>
      </c>
      <c r="J2032">
        <v>0.125</v>
      </c>
      <c r="K2032" s="141">
        <f t="shared" si="95"/>
        <v>254</v>
      </c>
      <c r="M2032" s="51">
        <v>2032</v>
      </c>
      <c r="N2032">
        <v>899</v>
      </c>
    </row>
    <row r="2033" spans="1:14">
      <c r="A2033" s="51">
        <v>2033</v>
      </c>
      <c r="B2033" s="51">
        <v>4.4999999999999998E-2</v>
      </c>
      <c r="C2033" s="141">
        <f t="shared" si="93"/>
        <v>91.484999999999999</v>
      </c>
      <c r="E2033" s="51">
        <v>2033</v>
      </c>
      <c r="F2033">
        <v>7.0000000000000007E-2</v>
      </c>
      <c r="G2033" s="141">
        <f t="shared" si="94"/>
        <v>142.31</v>
      </c>
      <c r="I2033" s="51">
        <v>2033</v>
      </c>
      <c r="J2033">
        <v>0.125</v>
      </c>
      <c r="K2033" s="141">
        <f t="shared" si="95"/>
        <v>254.125</v>
      </c>
      <c r="M2033" s="51">
        <v>2033</v>
      </c>
      <c r="N2033">
        <v>899</v>
      </c>
    </row>
    <row r="2034" spans="1:14">
      <c r="A2034" s="51">
        <v>2034</v>
      </c>
      <c r="B2034" s="51">
        <v>4.4999999999999998E-2</v>
      </c>
      <c r="C2034" s="141">
        <f t="shared" si="93"/>
        <v>91.53</v>
      </c>
      <c r="E2034" s="51">
        <v>2034</v>
      </c>
      <c r="F2034">
        <v>7.0000000000000007E-2</v>
      </c>
      <c r="G2034" s="141">
        <f t="shared" si="94"/>
        <v>142.38000000000002</v>
      </c>
      <c r="I2034" s="51">
        <v>2034</v>
      </c>
      <c r="J2034">
        <v>0.125</v>
      </c>
      <c r="K2034" s="141">
        <f t="shared" si="95"/>
        <v>254.25</v>
      </c>
      <c r="M2034" s="51">
        <v>2034</v>
      </c>
      <c r="N2034">
        <v>899</v>
      </c>
    </row>
    <row r="2035" spans="1:14">
      <c r="A2035" s="51">
        <v>2035</v>
      </c>
      <c r="B2035" s="51">
        <v>4.4999999999999998E-2</v>
      </c>
      <c r="C2035" s="141">
        <f t="shared" si="93"/>
        <v>91.575000000000003</v>
      </c>
      <c r="E2035" s="51">
        <v>2035</v>
      </c>
      <c r="F2035">
        <v>7.0000000000000007E-2</v>
      </c>
      <c r="G2035" s="141">
        <f t="shared" si="94"/>
        <v>142.45000000000002</v>
      </c>
      <c r="I2035" s="51">
        <v>2035</v>
      </c>
      <c r="J2035">
        <v>0.125</v>
      </c>
      <c r="K2035" s="141">
        <f t="shared" si="95"/>
        <v>254.375</v>
      </c>
      <c r="M2035" s="51">
        <v>2035</v>
      </c>
      <c r="N2035">
        <v>899</v>
      </c>
    </row>
    <row r="2036" spans="1:14">
      <c r="A2036" s="51">
        <v>2036</v>
      </c>
      <c r="B2036" s="51">
        <v>4.4999999999999998E-2</v>
      </c>
      <c r="C2036" s="141">
        <f t="shared" si="93"/>
        <v>91.61999999999999</v>
      </c>
      <c r="E2036" s="51">
        <v>2036</v>
      </c>
      <c r="F2036">
        <v>7.0000000000000007E-2</v>
      </c>
      <c r="G2036" s="141">
        <f t="shared" si="94"/>
        <v>142.52000000000001</v>
      </c>
      <c r="I2036" s="51">
        <v>2036</v>
      </c>
      <c r="J2036">
        <v>0.125</v>
      </c>
      <c r="K2036" s="141">
        <f t="shared" si="95"/>
        <v>254.5</v>
      </c>
      <c r="M2036" s="51">
        <v>2036</v>
      </c>
      <c r="N2036">
        <v>899</v>
      </c>
    </row>
    <row r="2037" spans="1:14">
      <c r="A2037" s="51">
        <v>2037</v>
      </c>
      <c r="B2037" s="51">
        <v>4.4999999999999998E-2</v>
      </c>
      <c r="C2037" s="141">
        <f t="shared" si="93"/>
        <v>91.664999999999992</v>
      </c>
      <c r="E2037" s="51">
        <v>2037</v>
      </c>
      <c r="F2037">
        <v>7.0000000000000007E-2</v>
      </c>
      <c r="G2037" s="141">
        <f t="shared" si="94"/>
        <v>142.59</v>
      </c>
      <c r="I2037" s="51">
        <v>2037</v>
      </c>
      <c r="J2037">
        <v>0.125</v>
      </c>
      <c r="K2037" s="141">
        <f t="shared" si="95"/>
        <v>254.625</v>
      </c>
      <c r="M2037" s="51">
        <v>2037</v>
      </c>
      <c r="N2037">
        <v>899</v>
      </c>
    </row>
    <row r="2038" spans="1:14">
      <c r="A2038" s="51">
        <v>2038</v>
      </c>
      <c r="B2038" s="51">
        <v>4.4999999999999998E-2</v>
      </c>
      <c r="C2038" s="141">
        <f t="shared" si="93"/>
        <v>91.71</v>
      </c>
      <c r="E2038" s="51">
        <v>2038</v>
      </c>
      <c r="F2038">
        <v>7.0000000000000007E-2</v>
      </c>
      <c r="G2038" s="141">
        <f t="shared" si="94"/>
        <v>142.66000000000003</v>
      </c>
      <c r="I2038" s="51">
        <v>2038</v>
      </c>
      <c r="J2038">
        <v>0.125</v>
      </c>
      <c r="K2038" s="141">
        <f t="shared" si="95"/>
        <v>254.75</v>
      </c>
      <c r="M2038" s="51">
        <v>2038</v>
      </c>
      <c r="N2038">
        <v>899</v>
      </c>
    </row>
    <row r="2039" spans="1:14">
      <c r="A2039" s="51">
        <v>2039</v>
      </c>
      <c r="B2039" s="51">
        <v>4.4999999999999998E-2</v>
      </c>
      <c r="C2039" s="141">
        <f t="shared" si="93"/>
        <v>91.754999999999995</v>
      </c>
      <c r="E2039" s="51">
        <v>2039</v>
      </c>
      <c r="F2039">
        <v>7.0000000000000007E-2</v>
      </c>
      <c r="G2039" s="141">
        <f t="shared" si="94"/>
        <v>142.73000000000002</v>
      </c>
      <c r="I2039" s="51">
        <v>2039</v>
      </c>
      <c r="J2039">
        <v>0.125</v>
      </c>
      <c r="K2039" s="141">
        <f t="shared" si="95"/>
        <v>254.875</v>
      </c>
      <c r="M2039" s="51">
        <v>2039</v>
      </c>
      <c r="N2039">
        <v>899</v>
      </c>
    </row>
    <row r="2040" spans="1:14">
      <c r="A2040" s="51">
        <v>2040</v>
      </c>
      <c r="B2040" s="51">
        <v>4.4999999999999998E-2</v>
      </c>
      <c r="C2040" s="141">
        <f t="shared" si="93"/>
        <v>91.8</v>
      </c>
      <c r="E2040" s="51">
        <v>2040</v>
      </c>
      <c r="F2040">
        <v>7.0000000000000007E-2</v>
      </c>
      <c r="G2040" s="141">
        <f t="shared" si="94"/>
        <v>142.80000000000001</v>
      </c>
      <c r="I2040" s="51">
        <v>2040</v>
      </c>
      <c r="J2040">
        <v>0.125</v>
      </c>
      <c r="K2040" s="141">
        <f t="shared" si="95"/>
        <v>255</v>
      </c>
      <c r="M2040" s="51">
        <v>2040</v>
      </c>
      <c r="N2040">
        <v>899</v>
      </c>
    </row>
    <row r="2041" spans="1:14">
      <c r="A2041" s="51">
        <v>2041</v>
      </c>
      <c r="B2041" s="51">
        <v>4.4999999999999998E-2</v>
      </c>
      <c r="C2041" s="141">
        <f t="shared" si="93"/>
        <v>91.844999999999999</v>
      </c>
      <c r="E2041" s="51">
        <v>2041</v>
      </c>
      <c r="F2041">
        <v>7.0000000000000007E-2</v>
      </c>
      <c r="G2041" s="141">
        <f t="shared" si="94"/>
        <v>142.87</v>
      </c>
      <c r="I2041" s="51">
        <v>2041</v>
      </c>
      <c r="J2041">
        <v>0.125</v>
      </c>
      <c r="K2041" s="141">
        <f t="shared" si="95"/>
        <v>255.125</v>
      </c>
      <c r="M2041" s="51">
        <v>2041</v>
      </c>
      <c r="N2041">
        <v>899</v>
      </c>
    </row>
    <row r="2042" spans="1:14">
      <c r="A2042" s="51">
        <v>2042</v>
      </c>
      <c r="B2042" s="51">
        <v>4.4999999999999998E-2</v>
      </c>
      <c r="C2042" s="141">
        <f t="shared" si="93"/>
        <v>91.89</v>
      </c>
      <c r="E2042" s="51">
        <v>2042</v>
      </c>
      <c r="F2042">
        <v>7.0000000000000007E-2</v>
      </c>
      <c r="G2042" s="141">
        <f t="shared" si="94"/>
        <v>142.94000000000003</v>
      </c>
      <c r="I2042" s="51">
        <v>2042</v>
      </c>
      <c r="J2042">
        <v>0.125</v>
      </c>
      <c r="K2042" s="141">
        <f t="shared" si="95"/>
        <v>255.25</v>
      </c>
      <c r="M2042" s="51">
        <v>2042</v>
      </c>
      <c r="N2042">
        <v>899</v>
      </c>
    </row>
    <row r="2043" spans="1:14">
      <c r="A2043" s="51">
        <v>2043</v>
      </c>
      <c r="B2043" s="51">
        <v>4.4999999999999998E-2</v>
      </c>
      <c r="C2043" s="141">
        <f t="shared" si="93"/>
        <v>91.935000000000002</v>
      </c>
      <c r="E2043" s="51">
        <v>2043</v>
      </c>
      <c r="F2043">
        <v>7.0000000000000007E-2</v>
      </c>
      <c r="G2043" s="141">
        <f t="shared" si="94"/>
        <v>143.01000000000002</v>
      </c>
      <c r="I2043" s="51">
        <v>2043</v>
      </c>
      <c r="J2043">
        <v>0.125</v>
      </c>
      <c r="K2043" s="141">
        <f t="shared" si="95"/>
        <v>255.375</v>
      </c>
      <c r="M2043" s="51">
        <v>2043</v>
      </c>
      <c r="N2043">
        <v>899</v>
      </c>
    </row>
    <row r="2044" spans="1:14">
      <c r="A2044" s="51">
        <v>2044</v>
      </c>
      <c r="B2044" s="51">
        <v>4.4999999999999998E-2</v>
      </c>
      <c r="C2044" s="141">
        <f t="shared" si="93"/>
        <v>91.97999999999999</v>
      </c>
      <c r="E2044" s="51">
        <v>2044</v>
      </c>
      <c r="F2044">
        <v>7.0000000000000007E-2</v>
      </c>
      <c r="G2044" s="141">
        <f t="shared" si="94"/>
        <v>143.08000000000001</v>
      </c>
      <c r="I2044" s="51">
        <v>2044</v>
      </c>
      <c r="J2044">
        <v>0.125</v>
      </c>
      <c r="K2044" s="141">
        <f t="shared" si="95"/>
        <v>255.5</v>
      </c>
      <c r="M2044" s="51">
        <v>2044</v>
      </c>
      <c r="N2044">
        <v>899</v>
      </c>
    </row>
    <row r="2045" spans="1:14">
      <c r="A2045" s="51">
        <v>2045</v>
      </c>
      <c r="B2045" s="51">
        <v>4.4999999999999998E-2</v>
      </c>
      <c r="C2045" s="141">
        <f t="shared" si="93"/>
        <v>92.024999999999991</v>
      </c>
      <c r="E2045" s="51">
        <v>2045</v>
      </c>
      <c r="F2045">
        <v>7.0000000000000007E-2</v>
      </c>
      <c r="G2045" s="141">
        <f t="shared" si="94"/>
        <v>143.15</v>
      </c>
      <c r="I2045" s="51">
        <v>2045</v>
      </c>
      <c r="J2045">
        <v>0.125</v>
      </c>
      <c r="K2045" s="141">
        <f t="shared" si="95"/>
        <v>255.625</v>
      </c>
      <c r="M2045" s="51">
        <v>2045</v>
      </c>
      <c r="N2045">
        <v>899</v>
      </c>
    </row>
    <row r="2046" spans="1:14">
      <c r="A2046" s="51">
        <v>2046</v>
      </c>
      <c r="B2046" s="51">
        <v>4.4999999999999998E-2</v>
      </c>
      <c r="C2046" s="141">
        <f t="shared" si="93"/>
        <v>92.07</v>
      </c>
      <c r="E2046" s="51">
        <v>2046</v>
      </c>
      <c r="F2046">
        <v>7.0000000000000007E-2</v>
      </c>
      <c r="G2046" s="141">
        <f t="shared" si="94"/>
        <v>143.22000000000003</v>
      </c>
      <c r="I2046" s="51">
        <v>2046</v>
      </c>
      <c r="J2046">
        <v>0.125</v>
      </c>
      <c r="K2046" s="141">
        <f t="shared" si="95"/>
        <v>255.75</v>
      </c>
      <c r="M2046" s="51">
        <v>2046</v>
      </c>
      <c r="N2046">
        <v>899</v>
      </c>
    </row>
    <row r="2047" spans="1:14">
      <c r="A2047" s="51">
        <v>2047</v>
      </c>
      <c r="B2047" s="51">
        <v>4.4999999999999998E-2</v>
      </c>
      <c r="C2047" s="141">
        <f t="shared" si="93"/>
        <v>92.114999999999995</v>
      </c>
      <c r="E2047" s="51">
        <v>2047</v>
      </c>
      <c r="F2047">
        <v>7.0000000000000007E-2</v>
      </c>
      <c r="G2047" s="141">
        <f t="shared" si="94"/>
        <v>143.29000000000002</v>
      </c>
      <c r="I2047" s="51">
        <v>2047</v>
      </c>
      <c r="J2047">
        <v>0.125</v>
      </c>
      <c r="K2047" s="141">
        <f t="shared" si="95"/>
        <v>255.875</v>
      </c>
      <c r="M2047" s="51">
        <v>2047</v>
      </c>
      <c r="N2047">
        <v>899</v>
      </c>
    </row>
    <row r="2048" spans="1:14">
      <c r="A2048" s="51">
        <v>2048</v>
      </c>
      <c r="B2048" s="51">
        <v>4.4999999999999998E-2</v>
      </c>
      <c r="C2048" s="141">
        <f t="shared" si="93"/>
        <v>92.16</v>
      </c>
      <c r="E2048" s="51">
        <v>2048</v>
      </c>
      <c r="F2048">
        <v>7.0000000000000007E-2</v>
      </c>
      <c r="G2048" s="141">
        <f t="shared" si="94"/>
        <v>143.36000000000001</v>
      </c>
      <c r="I2048" s="51">
        <v>2048</v>
      </c>
      <c r="J2048">
        <v>0.125</v>
      </c>
      <c r="K2048" s="141">
        <f t="shared" si="95"/>
        <v>256</v>
      </c>
      <c r="M2048" s="51">
        <v>2048</v>
      </c>
      <c r="N2048">
        <v>899</v>
      </c>
    </row>
    <row r="2049" spans="1:14">
      <c r="A2049" s="51">
        <v>2049</v>
      </c>
      <c r="B2049" s="51">
        <v>4.4999999999999998E-2</v>
      </c>
      <c r="C2049" s="141">
        <f t="shared" si="93"/>
        <v>92.204999999999998</v>
      </c>
      <c r="E2049" s="51">
        <v>2049</v>
      </c>
      <c r="F2049">
        <v>7.0000000000000007E-2</v>
      </c>
      <c r="G2049" s="141">
        <f t="shared" si="94"/>
        <v>143.43</v>
      </c>
      <c r="I2049" s="51">
        <v>2049</v>
      </c>
      <c r="J2049">
        <v>0.125</v>
      </c>
      <c r="K2049" s="141">
        <f t="shared" si="95"/>
        <v>256.125</v>
      </c>
      <c r="M2049" s="51">
        <v>2049</v>
      </c>
      <c r="N2049">
        <v>899</v>
      </c>
    </row>
    <row r="2050" spans="1:14">
      <c r="A2050" s="51">
        <v>2050</v>
      </c>
      <c r="B2050" s="51">
        <v>4.4999999999999998E-2</v>
      </c>
      <c r="C2050" s="141">
        <f t="shared" ref="C2050:C2113" si="96">MAX(A2050*B2050, 8.99)</f>
        <v>92.25</v>
      </c>
      <c r="E2050" s="51">
        <v>2050</v>
      </c>
      <c r="F2050">
        <v>7.0000000000000007E-2</v>
      </c>
      <c r="G2050" s="141">
        <f t="shared" ref="G2050:G2113" si="97">MAX(E2050*F2050, 9.99)</f>
        <v>143.5</v>
      </c>
      <c r="I2050" s="51">
        <v>2050</v>
      </c>
      <c r="J2050">
        <v>0.125</v>
      </c>
      <c r="K2050" s="141">
        <f t="shared" ref="K2050:K2113" si="98">MAX(I2050*J2050, 19.99)</f>
        <v>256.25</v>
      </c>
      <c r="M2050" s="51">
        <v>2050</v>
      </c>
      <c r="N2050">
        <v>899</v>
      </c>
    </row>
    <row r="2051" spans="1:14">
      <c r="A2051" s="51">
        <v>2051</v>
      </c>
      <c r="B2051" s="51">
        <v>4.4999999999999998E-2</v>
      </c>
      <c r="C2051" s="141">
        <f t="shared" si="96"/>
        <v>92.295000000000002</v>
      </c>
      <c r="E2051" s="51">
        <v>2051</v>
      </c>
      <c r="F2051">
        <v>7.0000000000000007E-2</v>
      </c>
      <c r="G2051" s="141">
        <f t="shared" si="97"/>
        <v>143.57000000000002</v>
      </c>
      <c r="I2051" s="51">
        <v>2051</v>
      </c>
      <c r="J2051">
        <v>0.125</v>
      </c>
      <c r="K2051" s="141">
        <f t="shared" si="98"/>
        <v>256.375</v>
      </c>
      <c r="M2051" s="51">
        <v>2051</v>
      </c>
      <c r="N2051">
        <v>899</v>
      </c>
    </row>
    <row r="2052" spans="1:14">
      <c r="A2052" s="51">
        <v>2052</v>
      </c>
      <c r="B2052" s="51">
        <v>4.4999999999999998E-2</v>
      </c>
      <c r="C2052" s="141">
        <f t="shared" si="96"/>
        <v>92.34</v>
      </c>
      <c r="E2052" s="51">
        <v>2052</v>
      </c>
      <c r="F2052">
        <v>7.0000000000000007E-2</v>
      </c>
      <c r="G2052" s="141">
        <f t="shared" si="97"/>
        <v>143.64000000000001</v>
      </c>
      <c r="I2052" s="51">
        <v>2052</v>
      </c>
      <c r="J2052">
        <v>0.125</v>
      </c>
      <c r="K2052" s="141">
        <f t="shared" si="98"/>
        <v>256.5</v>
      </c>
      <c r="M2052" s="51">
        <v>2052</v>
      </c>
      <c r="N2052">
        <v>899</v>
      </c>
    </row>
    <row r="2053" spans="1:14">
      <c r="A2053" s="51">
        <v>2053</v>
      </c>
      <c r="B2053" s="51">
        <v>4.4999999999999998E-2</v>
      </c>
      <c r="C2053" s="141">
        <f t="shared" si="96"/>
        <v>92.384999999999991</v>
      </c>
      <c r="E2053" s="51">
        <v>2053</v>
      </c>
      <c r="F2053">
        <v>7.0000000000000007E-2</v>
      </c>
      <c r="G2053" s="141">
        <f t="shared" si="97"/>
        <v>143.71</v>
      </c>
      <c r="I2053" s="51">
        <v>2053</v>
      </c>
      <c r="J2053">
        <v>0.125</v>
      </c>
      <c r="K2053" s="141">
        <f t="shared" si="98"/>
        <v>256.625</v>
      </c>
      <c r="M2053" s="51">
        <v>2053</v>
      </c>
      <c r="N2053">
        <v>899</v>
      </c>
    </row>
    <row r="2054" spans="1:14">
      <c r="A2054" s="51">
        <v>2054</v>
      </c>
      <c r="B2054" s="51">
        <v>4.4999999999999998E-2</v>
      </c>
      <c r="C2054" s="141">
        <f t="shared" si="96"/>
        <v>92.429999999999993</v>
      </c>
      <c r="E2054" s="51">
        <v>2054</v>
      </c>
      <c r="F2054">
        <v>7.0000000000000007E-2</v>
      </c>
      <c r="G2054" s="141">
        <f t="shared" si="97"/>
        <v>143.78</v>
      </c>
      <c r="I2054" s="51">
        <v>2054</v>
      </c>
      <c r="J2054">
        <v>0.125</v>
      </c>
      <c r="K2054" s="141">
        <f t="shared" si="98"/>
        <v>256.75</v>
      </c>
      <c r="M2054" s="51">
        <v>2054</v>
      </c>
      <c r="N2054">
        <v>899</v>
      </c>
    </row>
    <row r="2055" spans="1:14">
      <c r="A2055" s="51">
        <v>2055</v>
      </c>
      <c r="B2055" s="51">
        <v>4.4999999999999998E-2</v>
      </c>
      <c r="C2055" s="141">
        <f t="shared" si="96"/>
        <v>92.474999999999994</v>
      </c>
      <c r="E2055" s="51">
        <v>2055</v>
      </c>
      <c r="F2055">
        <v>7.0000000000000007E-2</v>
      </c>
      <c r="G2055" s="141">
        <f t="shared" si="97"/>
        <v>143.85000000000002</v>
      </c>
      <c r="I2055" s="51">
        <v>2055</v>
      </c>
      <c r="J2055">
        <v>0.125</v>
      </c>
      <c r="K2055" s="141">
        <f t="shared" si="98"/>
        <v>256.875</v>
      </c>
      <c r="M2055" s="51">
        <v>2055</v>
      </c>
      <c r="N2055">
        <v>899</v>
      </c>
    </row>
    <row r="2056" spans="1:14">
      <c r="A2056" s="51">
        <v>2056</v>
      </c>
      <c r="B2056" s="51">
        <v>4.4999999999999998E-2</v>
      </c>
      <c r="C2056" s="141">
        <f t="shared" si="96"/>
        <v>92.52</v>
      </c>
      <c r="E2056" s="51">
        <v>2056</v>
      </c>
      <c r="F2056">
        <v>7.0000000000000007E-2</v>
      </c>
      <c r="G2056" s="141">
        <f t="shared" si="97"/>
        <v>143.92000000000002</v>
      </c>
      <c r="I2056" s="51">
        <v>2056</v>
      </c>
      <c r="J2056">
        <v>0.125</v>
      </c>
      <c r="K2056" s="141">
        <f t="shared" si="98"/>
        <v>257</v>
      </c>
      <c r="M2056" s="51">
        <v>2056</v>
      </c>
      <c r="N2056">
        <v>899</v>
      </c>
    </row>
    <row r="2057" spans="1:14">
      <c r="A2057" s="51">
        <v>2057</v>
      </c>
      <c r="B2057" s="51">
        <v>4.4999999999999998E-2</v>
      </c>
      <c r="C2057" s="141">
        <f t="shared" si="96"/>
        <v>92.564999999999998</v>
      </c>
      <c r="E2057" s="51">
        <v>2057</v>
      </c>
      <c r="F2057">
        <v>7.0000000000000007E-2</v>
      </c>
      <c r="G2057" s="141">
        <f t="shared" si="97"/>
        <v>143.99</v>
      </c>
      <c r="I2057" s="51">
        <v>2057</v>
      </c>
      <c r="J2057">
        <v>0.125</v>
      </c>
      <c r="K2057" s="141">
        <f t="shared" si="98"/>
        <v>257.125</v>
      </c>
      <c r="M2057" s="51">
        <v>2057</v>
      </c>
      <c r="N2057">
        <v>899</v>
      </c>
    </row>
    <row r="2058" spans="1:14">
      <c r="A2058" s="51">
        <v>2058</v>
      </c>
      <c r="B2058" s="51">
        <v>4.4999999999999998E-2</v>
      </c>
      <c r="C2058" s="141">
        <f t="shared" si="96"/>
        <v>92.61</v>
      </c>
      <c r="E2058" s="51">
        <v>2058</v>
      </c>
      <c r="F2058">
        <v>7.0000000000000007E-2</v>
      </c>
      <c r="G2058" s="141">
        <f t="shared" si="97"/>
        <v>144.06</v>
      </c>
      <c r="I2058" s="51">
        <v>2058</v>
      </c>
      <c r="J2058">
        <v>0.125</v>
      </c>
      <c r="K2058" s="141">
        <f t="shared" si="98"/>
        <v>257.25</v>
      </c>
      <c r="M2058" s="51">
        <v>2058</v>
      </c>
      <c r="N2058">
        <v>899</v>
      </c>
    </row>
    <row r="2059" spans="1:14">
      <c r="A2059" s="51">
        <v>2059</v>
      </c>
      <c r="B2059" s="51">
        <v>4.4999999999999998E-2</v>
      </c>
      <c r="C2059" s="141">
        <f t="shared" si="96"/>
        <v>92.655000000000001</v>
      </c>
      <c r="E2059" s="51">
        <v>2059</v>
      </c>
      <c r="F2059">
        <v>7.0000000000000007E-2</v>
      </c>
      <c r="G2059" s="141">
        <f t="shared" si="97"/>
        <v>144.13000000000002</v>
      </c>
      <c r="I2059" s="51">
        <v>2059</v>
      </c>
      <c r="J2059">
        <v>0.125</v>
      </c>
      <c r="K2059" s="141">
        <f t="shared" si="98"/>
        <v>257.375</v>
      </c>
      <c r="M2059" s="51">
        <v>2059</v>
      </c>
      <c r="N2059">
        <v>899</v>
      </c>
    </row>
    <row r="2060" spans="1:14">
      <c r="A2060" s="51">
        <v>2060</v>
      </c>
      <c r="B2060" s="51">
        <v>4.4999999999999998E-2</v>
      </c>
      <c r="C2060" s="141">
        <f t="shared" si="96"/>
        <v>92.7</v>
      </c>
      <c r="E2060" s="51">
        <v>2060</v>
      </c>
      <c r="F2060">
        <v>7.0000000000000007E-2</v>
      </c>
      <c r="G2060" s="141">
        <f t="shared" si="97"/>
        <v>144.20000000000002</v>
      </c>
      <c r="I2060" s="51">
        <v>2060</v>
      </c>
      <c r="J2060">
        <v>0.125</v>
      </c>
      <c r="K2060" s="141">
        <f t="shared" si="98"/>
        <v>257.5</v>
      </c>
      <c r="M2060" s="51">
        <v>2060</v>
      </c>
      <c r="N2060">
        <v>899</v>
      </c>
    </row>
    <row r="2061" spans="1:14">
      <c r="A2061" s="51">
        <v>2061</v>
      </c>
      <c r="B2061" s="51">
        <v>4.4999999999999998E-2</v>
      </c>
      <c r="C2061" s="141">
        <f t="shared" si="96"/>
        <v>92.74499999999999</v>
      </c>
      <c r="E2061" s="51">
        <v>2061</v>
      </c>
      <c r="F2061">
        <v>7.0000000000000007E-2</v>
      </c>
      <c r="G2061" s="141">
        <f t="shared" si="97"/>
        <v>144.27000000000001</v>
      </c>
      <c r="I2061" s="51">
        <v>2061</v>
      </c>
      <c r="J2061">
        <v>0.125</v>
      </c>
      <c r="K2061" s="141">
        <f t="shared" si="98"/>
        <v>257.625</v>
      </c>
      <c r="M2061" s="51">
        <v>2061</v>
      </c>
      <c r="N2061">
        <v>899</v>
      </c>
    </row>
    <row r="2062" spans="1:14">
      <c r="A2062" s="51">
        <v>2062</v>
      </c>
      <c r="B2062" s="51">
        <v>4.4999999999999998E-2</v>
      </c>
      <c r="C2062" s="141">
        <f t="shared" si="96"/>
        <v>92.789999999999992</v>
      </c>
      <c r="E2062" s="51">
        <v>2062</v>
      </c>
      <c r="F2062">
        <v>7.0000000000000007E-2</v>
      </c>
      <c r="G2062" s="141">
        <f t="shared" si="97"/>
        <v>144.34</v>
      </c>
      <c r="I2062" s="51">
        <v>2062</v>
      </c>
      <c r="J2062">
        <v>0.125</v>
      </c>
      <c r="K2062" s="141">
        <f t="shared" si="98"/>
        <v>257.75</v>
      </c>
      <c r="M2062" s="51">
        <v>2062</v>
      </c>
      <c r="N2062">
        <v>899</v>
      </c>
    </row>
    <row r="2063" spans="1:14">
      <c r="A2063" s="51">
        <v>2063</v>
      </c>
      <c r="B2063" s="51">
        <v>4.4999999999999998E-2</v>
      </c>
      <c r="C2063" s="141">
        <f t="shared" si="96"/>
        <v>92.834999999999994</v>
      </c>
      <c r="E2063" s="51">
        <v>2063</v>
      </c>
      <c r="F2063">
        <v>7.0000000000000007E-2</v>
      </c>
      <c r="G2063" s="141">
        <f t="shared" si="97"/>
        <v>144.41000000000003</v>
      </c>
      <c r="I2063" s="51">
        <v>2063</v>
      </c>
      <c r="J2063">
        <v>0.125</v>
      </c>
      <c r="K2063" s="141">
        <f t="shared" si="98"/>
        <v>257.875</v>
      </c>
      <c r="M2063" s="51">
        <v>2063</v>
      </c>
      <c r="N2063">
        <v>899</v>
      </c>
    </row>
    <row r="2064" spans="1:14">
      <c r="A2064" s="51">
        <v>2064</v>
      </c>
      <c r="B2064" s="51">
        <v>4.4999999999999998E-2</v>
      </c>
      <c r="C2064" s="141">
        <f t="shared" si="96"/>
        <v>92.88</v>
      </c>
      <c r="E2064" s="51">
        <v>2064</v>
      </c>
      <c r="F2064">
        <v>7.0000000000000007E-2</v>
      </c>
      <c r="G2064" s="141">
        <f t="shared" si="97"/>
        <v>144.48000000000002</v>
      </c>
      <c r="I2064" s="51">
        <v>2064</v>
      </c>
      <c r="J2064">
        <v>0.125</v>
      </c>
      <c r="K2064" s="141">
        <f t="shared" si="98"/>
        <v>258</v>
      </c>
      <c r="M2064" s="51">
        <v>2064</v>
      </c>
      <c r="N2064">
        <v>899</v>
      </c>
    </row>
    <row r="2065" spans="1:14">
      <c r="A2065" s="51">
        <v>2065</v>
      </c>
      <c r="B2065" s="51">
        <v>4.4999999999999998E-2</v>
      </c>
      <c r="C2065" s="141">
        <f t="shared" si="96"/>
        <v>92.924999999999997</v>
      </c>
      <c r="E2065" s="51">
        <v>2065</v>
      </c>
      <c r="F2065">
        <v>7.0000000000000007E-2</v>
      </c>
      <c r="G2065" s="141">
        <f t="shared" si="97"/>
        <v>144.55000000000001</v>
      </c>
      <c r="I2065" s="51">
        <v>2065</v>
      </c>
      <c r="J2065">
        <v>0.125</v>
      </c>
      <c r="K2065" s="141">
        <f t="shared" si="98"/>
        <v>258.125</v>
      </c>
      <c r="M2065" s="51">
        <v>2065</v>
      </c>
      <c r="N2065">
        <v>899</v>
      </c>
    </row>
    <row r="2066" spans="1:14">
      <c r="A2066" s="51">
        <v>2066</v>
      </c>
      <c r="B2066" s="51">
        <v>4.4999999999999998E-2</v>
      </c>
      <c r="C2066" s="141">
        <f t="shared" si="96"/>
        <v>92.97</v>
      </c>
      <c r="E2066" s="51">
        <v>2066</v>
      </c>
      <c r="F2066">
        <v>7.0000000000000007E-2</v>
      </c>
      <c r="G2066" s="141">
        <f t="shared" si="97"/>
        <v>144.62</v>
      </c>
      <c r="I2066" s="51">
        <v>2066</v>
      </c>
      <c r="J2066">
        <v>0.125</v>
      </c>
      <c r="K2066" s="141">
        <f t="shared" si="98"/>
        <v>258.25</v>
      </c>
      <c r="M2066" s="51">
        <v>2066</v>
      </c>
      <c r="N2066">
        <v>899</v>
      </c>
    </row>
    <row r="2067" spans="1:14">
      <c r="A2067" s="51">
        <v>2067</v>
      </c>
      <c r="B2067" s="51">
        <v>4.4999999999999998E-2</v>
      </c>
      <c r="C2067" s="141">
        <f t="shared" si="96"/>
        <v>93.015000000000001</v>
      </c>
      <c r="E2067" s="51">
        <v>2067</v>
      </c>
      <c r="F2067">
        <v>7.0000000000000007E-2</v>
      </c>
      <c r="G2067" s="141">
        <f t="shared" si="97"/>
        <v>144.69000000000003</v>
      </c>
      <c r="I2067" s="51">
        <v>2067</v>
      </c>
      <c r="J2067">
        <v>0.125</v>
      </c>
      <c r="K2067" s="141">
        <f t="shared" si="98"/>
        <v>258.375</v>
      </c>
      <c r="M2067" s="51">
        <v>2067</v>
      </c>
      <c r="N2067">
        <v>899</v>
      </c>
    </row>
    <row r="2068" spans="1:14">
      <c r="A2068" s="51">
        <v>2068</v>
      </c>
      <c r="B2068" s="51">
        <v>4.4999999999999998E-2</v>
      </c>
      <c r="C2068" s="141">
        <f t="shared" si="96"/>
        <v>93.06</v>
      </c>
      <c r="E2068" s="51">
        <v>2068</v>
      </c>
      <c r="F2068">
        <v>7.0000000000000007E-2</v>
      </c>
      <c r="G2068" s="141">
        <f t="shared" si="97"/>
        <v>144.76000000000002</v>
      </c>
      <c r="I2068" s="51">
        <v>2068</v>
      </c>
      <c r="J2068">
        <v>0.125</v>
      </c>
      <c r="K2068" s="141">
        <f t="shared" si="98"/>
        <v>258.5</v>
      </c>
      <c r="M2068" s="51">
        <v>2068</v>
      </c>
      <c r="N2068">
        <v>899</v>
      </c>
    </row>
    <row r="2069" spans="1:14">
      <c r="A2069" s="51">
        <v>2069</v>
      </c>
      <c r="B2069" s="51">
        <v>4.4999999999999998E-2</v>
      </c>
      <c r="C2069" s="141">
        <f t="shared" si="96"/>
        <v>93.10499999999999</v>
      </c>
      <c r="E2069" s="51">
        <v>2069</v>
      </c>
      <c r="F2069">
        <v>7.0000000000000007E-2</v>
      </c>
      <c r="G2069" s="141">
        <f t="shared" si="97"/>
        <v>144.83000000000001</v>
      </c>
      <c r="I2069" s="51">
        <v>2069</v>
      </c>
      <c r="J2069">
        <v>0.125</v>
      </c>
      <c r="K2069" s="141">
        <f t="shared" si="98"/>
        <v>258.625</v>
      </c>
      <c r="M2069" s="51">
        <v>2069</v>
      </c>
      <c r="N2069">
        <v>899</v>
      </c>
    </row>
    <row r="2070" spans="1:14">
      <c r="A2070" s="51">
        <v>2070</v>
      </c>
      <c r="B2070" s="51">
        <v>4.4999999999999998E-2</v>
      </c>
      <c r="C2070" s="141">
        <f t="shared" si="96"/>
        <v>93.149999999999991</v>
      </c>
      <c r="E2070" s="51">
        <v>2070</v>
      </c>
      <c r="F2070">
        <v>7.0000000000000007E-2</v>
      </c>
      <c r="G2070" s="141">
        <f t="shared" si="97"/>
        <v>144.9</v>
      </c>
      <c r="I2070" s="51">
        <v>2070</v>
      </c>
      <c r="J2070">
        <v>0.125</v>
      </c>
      <c r="K2070" s="141">
        <f t="shared" si="98"/>
        <v>258.75</v>
      </c>
      <c r="M2070" s="51">
        <v>2070</v>
      </c>
      <c r="N2070">
        <v>899</v>
      </c>
    </row>
    <row r="2071" spans="1:14">
      <c r="A2071" s="51">
        <v>2071</v>
      </c>
      <c r="B2071" s="51">
        <v>4.4999999999999998E-2</v>
      </c>
      <c r="C2071" s="141">
        <f t="shared" si="96"/>
        <v>93.194999999999993</v>
      </c>
      <c r="E2071" s="51">
        <v>2071</v>
      </c>
      <c r="F2071">
        <v>7.0000000000000007E-2</v>
      </c>
      <c r="G2071" s="141">
        <f t="shared" si="97"/>
        <v>144.97000000000003</v>
      </c>
      <c r="I2071" s="51">
        <v>2071</v>
      </c>
      <c r="J2071">
        <v>0.125</v>
      </c>
      <c r="K2071" s="141">
        <f t="shared" si="98"/>
        <v>258.875</v>
      </c>
      <c r="M2071" s="51">
        <v>2071</v>
      </c>
      <c r="N2071">
        <v>899</v>
      </c>
    </row>
    <row r="2072" spans="1:14">
      <c r="A2072" s="51">
        <v>2072</v>
      </c>
      <c r="B2072" s="51">
        <v>4.4999999999999998E-2</v>
      </c>
      <c r="C2072" s="141">
        <f t="shared" si="96"/>
        <v>93.24</v>
      </c>
      <c r="E2072" s="51">
        <v>2072</v>
      </c>
      <c r="F2072">
        <v>7.0000000000000007E-2</v>
      </c>
      <c r="G2072" s="141">
        <f t="shared" si="97"/>
        <v>145.04000000000002</v>
      </c>
      <c r="I2072" s="51">
        <v>2072</v>
      </c>
      <c r="J2072">
        <v>0.125</v>
      </c>
      <c r="K2072" s="141">
        <f t="shared" si="98"/>
        <v>259</v>
      </c>
      <c r="M2072" s="51">
        <v>2072</v>
      </c>
      <c r="N2072">
        <v>899</v>
      </c>
    </row>
    <row r="2073" spans="1:14">
      <c r="A2073" s="51">
        <v>2073</v>
      </c>
      <c r="B2073" s="51">
        <v>4.4999999999999998E-2</v>
      </c>
      <c r="C2073" s="141">
        <f t="shared" si="96"/>
        <v>93.284999999999997</v>
      </c>
      <c r="E2073" s="51">
        <v>2073</v>
      </c>
      <c r="F2073">
        <v>7.0000000000000007E-2</v>
      </c>
      <c r="G2073" s="141">
        <f t="shared" si="97"/>
        <v>145.11000000000001</v>
      </c>
      <c r="I2073" s="51">
        <v>2073</v>
      </c>
      <c r="J2073">
        <v>0.125</v>
      </c>
      <c r="K2073" s="141">
        <f t="shared" si="98"/>
        <v>259.125</v>
      </c>
      <c r="M2073" s="51">
        <v>2073</v>
      </c>
      <c r="N2073">
        <v>899</v>
      </c>
    </row>
    <row r="2074" spans="1:14">
      <c r="A2074" s="51">
        <v>2074</v>
      </c>
      <c r="B2074" s="51">
        <v>4.4999999999999998E-2</v>
      </c>
      <c r="C2074" s="141">
        <f t="shared" si="96"/>
        <v>93.33</v>
      </c>
      <c r="E2074" s="51">
        <v>2074</v>
      </c>
      <c r="F2074">
        <v>7.0000000000000007E-2</v>
      </c>
      <c r="G2074" s="141">
        <f t="shared" si="97"/>
        <v>145.18</v>
      </c>
      <c r="I2074" s="51">
        <v>2074</v>
      </c>
      <c r="J2074">
        <v>0.125</v>
      </c>
      <c r="K2074" s="141">
        <f t="shared" si="98"/>
        <v>259.25</v>
      </c>
      <c r="M2074" s="51">
        <v>2074</v>
      </c>
      <c r="N2074">
        <v>899</v>
      </c>
    </row>
    <row r="2075" spans="1:14">
      <c r="A2075" s="51">
        <v>2075</v>
      </c>
      <c r="B2075" s="51">
        <v>4.4999999999999998E-2</v>
      </c>
      <c r="C2075" s="141">
        <f t="shared" si="96"/>
        <v>93.375</v>
      </c>
      <c r="E2075" s="51">
        <v>2075</v>
      </c>
      <c r="F2075">
        <v>7.0000000000000007E-2</v>
      </c>
      <c r="G2075" s="141">
        <f t="shared" si="97"/>
        <v>145.25</v>
      </c>
      <c r="I2075" s="51">
        <v>2075</v>
      </c>
      <c r="J2075">
        <v>0.125</v>
      </c>
      <c r="K2075" s="141">
        <f t="shared" si="98"/>
        <v>259.375</v>
      </c>
      <c r="M2075" s="51">
        <v>2075</v>
      </c>
      <c r="N2075">
        <v>899</v>
      </c>
    </row>
    <row r="2076" spans="1:14">
      <c r="A2076" s="51">
        <v>2076</v>
      </c>
      <c r="B2076" s="51">
        <v>4.4999999999999998E-2</v>
      </c>
      <c r="C2076" s="141">
        <f t="shared" si="96"/>
        <v>93.42</v>
      </c>
      <c r="E2076" s="51">
        <v>2076</v>
      </c>
      <c r="F2076">
        <v>7.0000000000000007E-2</v>
      </c>
      <c r="G2076" s="141">
        <f t="shared" si="97"/>
        <v>145.32000000000002</v>
      </c>
      <c r="I2076" s="51">
        <v>2076</v>
      </c>
      <c r="J2076">
        <v>0.125</v>
      </c>
      <c r="K2076" s="141">
        <f t="shared" si="98"/>
        <v>259.5</v>
      </c>
      <c r="M2076" s="51">
        <v>2076</v>
      </c>
      <c r="N2076">
        <v>899</v>
      </c>
    </row>
    <row r="2077" spans="1:14">
      <c r="A2077" s="51">
        <v>2077</v>
      </c>
      <c r="B2077" s="51">
        <v>4.4999999999999998E-2</v>
      </c>
      <c r="C2077" s="141">
        <f t="shared" si="96"/>
        <v>93.465000000000003</v>
      </c>
      <c r="E2077" s="51">
        <v>2077</v>
      </c>
      <c r="F2077">
        <v>7.0000000000000007E-2</v>
      </c>
      <c r="G2077" s="141">
        <f t="shared" si="97"/>
        <v>145.39000000000001</v>
      </c>
      <c r="I2077" s="51">
        <v>2077</v>
      </c>
      <c r="J2077">
        <v>0.125</v>
      </c>
      <c r="K2077" s="141">
        <f t="shared" si="98"/>
        <v>259.625</v>
      </c>
      <c r="M2077" s="51">
        <v>2077</v>
      </c>
      <c r="N2077">
        <v>899</v>
      </c>
    </row>
    <row r="2078" spans="1:14">
      <c r="A2078" s="51">
        <v>2078</v>
      </c>
      <c r="B2078" s="51">
        <v>4.4999999999999998E-2</v>
      </c>
      <c r="C2078" s="141">
        <f t="shared" si="96"/>
        <v>93.509999999999991</v>
      </c>
      <c r="E2078" s="51">
        <v>2078</v>
      </c>
      <c r="F2078">
        <v>7.0000000000000007E-2</v>
      </c>
      <c r="G2078" s="141">
        <f t="shared" si="97"/>
        <v>145.46</v>
      </c>
      <c r="I2078" s="51">
        <v>2078</v>
      </c>
      <c r="J2078">
        <v>0.125</v>
      </c>
      <c r="K2078" s="141">
        <f t="shared" si="98"/>
        <v>259.75</v>
      </c>
      <c r="M2078" s="51">
        <v>2078</v>
      </c>
      <c r="N2078">
        <v>899</v>
      </c>
    </row>
    <row r="2079" spans="1:14">
      <c r="A2079" s="51">
        <v>2079</v>
      </c>
      <c r="B2079" s="51">
        <v>4.4999999999999998E-2</v>
      </c>
      <c r="C2079" s="141">
        <f t="shared" si="96"/>
        <v>93.554999999999993</v>
      </c>
      <c r="E2079" s="51">
        <v>2079</v>
      </c>
      <c r="F2079">
        <v>7.0000000000000007E-2</v>
      </c>
      <c r="G2079" s="141">
        <f t="shared" si="97"/>
        <v>145.53</v>
      </c>
      <c r="I2079" s="51">
        <v>2079</v>
      </c>
      <c r="J2079">
        <v>0.125</v>
      </c>
      <c r="K2079" s="141">
        <f t="shared" si="98"/>
        <v>259.875</v>
      </c>
      <c r="M2079" s="51">
        <v>2079</v>
      </c>
      <c r="N2079">
        <v>899</v>
      </c>
    </row>
    <row r="2080" spans="1:14">
      <c r="A2080" s="51">
        <v>2080</v>
      </c>
      <c r="B2080" s="51">
        <v>4.4999999999999998E-2</v>
      </c>
      <c r="C2080" s="141">
        <f t="shared" si="96"/>
        <v>93.6</v>
      </c>
      <c r="E2080" s="51">
        <v>2080</v>
      </c>
      <c r="F2080">
        <v>7.0000000000000007E-2</v>
      </c>
      <c r="G2080" s="141">
        <f t="shared" si="97"/>
        <v>145.60000000000002</v>
      </c>
      <c r="I2080" s="51">
        <v>2080</v>
      </c>
      <c r="J2080">
        <v>0.125</v>
      </c>
      <c r="K2080" s="141">
        <f t="shared" si="98"/>
        <v>260</v>
      </c>
      <c r="M2080" s="51">
        <v>2080</v>
      </c>
      <c r="N2080">
        <v>899</v>
      </c>
    </row>
    <row r="2081" spans="1:14">
      <c r="A2081" s="51">
        <v>2081</v>
      </c>
      <c r="B2081" s="51">
        <v>4.4999999999999998E-2</v>
      </c>
      <c r="C2081" s="141">
        <f t="shared" si="96"/>
        <v>93.644999999999996</v>
      </c>
      <c r="E2081" s="51">
        <v>2081</v>
      </c>
      <c r="F2081">
        <v>7.0000000000000007E-2</v>
      </c>
      <c r="G2081" s="141">
        <f t="shared" si="97"/>
        <v>145.67000000000002</v>
      </c>
      <c r="I2081" s="51">
        <v>2081</v>
      </c>
      <c r="J2081">
        <v>0.125</v>
      </c>
      <c r="K2081" s="141">
        <f t="shared" si="98"/>
        <v>260.125</v>
      </c>
      <c r="M2081" s="51">
        <v>2081</v>
      </c>
      <c r="N2081">
        <v>899</v>
      </c>
    </row>
    <row r="2082" spans="1:14">
      <c r="A2082" s="51">
        <v>2082</v>
      </c>
      <c r="B2082" s="51">
        <v>4.4999999999999998E-2</v>
      </c>
      <c r="C2082" s="141">
        <f t="shared" si="96"/>
        <v>93.69</v>
      </c>
      <c r="E2082" s="51">
        <v>2082</v>
      </c>
      <c r="F2082">
        <v>7.0000000000000007E-2</v>
      </c>
      <c r="G2082" s="141">
        <f t="shared" si="97"/>
        <v>145.74</v>
      </c>
      <c r="I2082" s="51">
        <v>2082</v>
      </c>
      <c r="J2082">
        <v>0.125</v>
      </c>
      <c r="K2082" s="141">
        <f t="shared" si="98"/>
        <v>260.25</v>
      </c>
      <c r="M2082" s="51">
        <v>2082</v>
      </c>
      <c r="N2082">
        <v>899</v>
      </c>
    </row>
    <row r="2083" spans="1:14">
      <c r="A2083" s="51">
        <v>2083</v>
      </c>
      <c r="B2083" s="51">
        <v>4.4999999999999998E-2</v>
      </c>
      <c r="C2083" s="141">
        <f t="shared" si="96"/>
        <v>93.734999999999999</v>
      </c>
      <c r="E2083" s="51">
        <v>2083</v>
      </c>
      <c r="F2083">
        <v>7.0000000000000007E-2</v>
      </c>
      <c r="G2083" s="141">
        <f t="shared" si="97"/>
        <v>145.81</v>
      </c>
      <c r="I2083" s="51">
        <v>2083</v>
      </c>
      <c r="J2083">
        <v>0.125</v>
      </c>
      <c r="K2083" s="141">
        <f t="shared" si="98"/>
        <v>260.375</v>
      </c>
      <c r="M2083" s="51">
        <v>2083</v>
      </c>
      <c r="N2083">
        <v>899</v>
      </c>
    </row>
    <row r="2084" spans="1:14">
      <c r="A2084" s="51">
        <v>2084</v>
      </c>
      <c r="B2084" s="51">
        <v>4.4999999999999998E-2</v>
      </c>
      <c r="C2084" s="141">
        <f t="shared" si="96"/>
        <v>93.78</v>
      </c>
      <c r="E2084" s="51">
        <v>2084</v>
      </c>
      <c r="F2084">
        <v>7.0000000000000007E-2</v>
      </c>
      <c r="G2084" s="141">
        <f t="shared" si="97"/>
        <v>145.88000000000002</v>
      </c>
      <c r="I2084" s="51">
        <v>2084</v>
      </c>
      <c r="J2084">
        <v>0.125</v>
      </c>
      <c r="K2084" s="141">
        <f t="shared" si="98"/>
        <v>260.5</v>
      </c>
      <c r="M2084" s="51">
        <v>2084</v>
      </c>
      <c r="N2084">
        <v>899</v>
      </c>
    </row>
    <row r="2085" spans="1:14">
      <c r="A2085" s="51">
        <v>2085</v>
      </c>
      <c r="B2085" s="51">
        <v>4.4999999999999998E-2</v>
      </c>
      <c r="C2085" s="141">
        <f t="shared" si="96"/>
        <v>93.825000000000003</v>
      </c>
      <c r="E2085" s="51">
        <v>2085</v>
      </c>
      <c r="F2085">
        <v>7.0000000000000007E-2</v>
      </c>
      <c r="G2085" s="141">
        <f t="shared" si="97"/>
        <v>145.95000000000002</v>
      </c>
      <c r="I2085" s="51">
        <v>2085</v>
      </c>
      <c r="J2085">
        <v>0.125</v>
      </c>
      <c r="K2085" s="141">
        <f t="shared" si="98"/>
        <v>260.625</v>
      </c>
      <c r="M2085" s="51">
        <v>2085</v>
      </c>
      <c r="N2085">
        <v>899</v>
      </c>
    </row>
    <row r="2086" spans="1:14">
      <c r="A2086" s="51">
        <v>2086</v>
      </c>
      <c r="B2086" s="51">
        <v>4.4999999999999998E-2</v>
      </c>
      <c r="C2086" s="141">
        <f t="shared" si="96"/>
        <v>93.86999999999999</v>
      </c>
      <c r="E2086" s="51">
        <v>2086</v>
      </c>
      <c r="F2086">
        <v>7.0000000000000007E-2</v>
      </c>
      <c r="G2086" s="141">
        <f t="shared" si="97"/>
        <v>146.02000000000001</v>
      </c>
      <c r="I2086" s="51">
        <v>2086</v>
      </c>
      <c r="J2086">
        <v>0.125</v>
      </c>
      <c r="K2086" s="141">
        <f t="shared" si="98"/>
        <v>260.75</v>
      </c>
      <c r="M2086" s="51">
        <v>2086</v>
      </c>
      <c r="N2086">
        <v>899</v>
      </c>
    </row>
    <row r="2087" spans="1:14">
      <c r="A2087" s="51">
        <v>2087</v>
      </c>
      <c r="B2087" s="51">
        <v>4.4999999999999998E-2</v>
      </c>
      <c r="C2087" s="141">
        <f t="shared" si="96"/>
        <v>93.914999999999992</v>
      </c>
      <c r="E2087" s="51">
        <v>2087</v>
      </c>
      <c r="F2087">
        <v>7.0000000000000007E-2</v>
      </c>
      <c r="G2087" s="141">
        <f t="shared" si="97"/>
        <v>146.09</v>
      </c>
      <c r="I2087" s="51">
        <v>2087</v>
      </c>
      <c r="J2087">
        <v>0.125</v>
      </c>
      <c r="K2087" s="141">
        <f t="shared" si="98"/>
        <v>260.875</v>
      </c>
      <c r="M2087" s="51">
        <v>2087</v>
      </c>
      <c r="N2087">
        <v>899</v>
      </c>
    </row>
    <row r="2088" spans="1:14">
      <c r="A2088" s="51">
        <v>2088</v>
      </c>
      <c r="B2088" s="51">
        <v>4.4999999999999998E-2</v>
      </c>
      <c r="C2088" s="141">
        <f t="shared" si="96"/>
        <v>93.96</v>
      </c>
      <c r="E2088" s="51">
        <v>2088</v>
      </c>
      <c r="F2088">
        <v>7.0000000000000007E-2</v>
      </c>
      <c r="G2088" s="141">
        <f t="shared" si="97"/>
        <v>146.16000000000003</v>
      </c>
      <c r="I2088" s="51">
        <v>2088</v>
      </c>
      <c r="J2088">
        <v>0.125</v>
      </c>
      <c r="K2088" s="141">
        <f t="shared" si="98"/>
        <v>261</v>
      </c>
      <c r="M2088" s="51">
        <v>2088</v>
      </c>
      <c r="N2088">
        <v>899</v>
      </c>
    </row>
    <row r="2089" spans="1:14">
      <c r="A2089" s="51">
        <v>2089</v>
      </c>
      <c r="B2089" s="51">
        <v>4.4999999999999998E-2</v>
      </c>
      <c r="C2089" s="141">
        <f t="shared" si="96"/>
        <v>94.004999999999995</v>
      </c>
      <c r="E2089" s="51">
        <v>2089</v>
      </c>
      <c r="F2089">
        <v>7.0000000000000007E-2</v>
      </c>
      <c r="G2089" s="141">
        <f t="shared" si="97"/>
        <v>146.23000000000002</v>
      </c>
      <c r="I2089" s="51">
        <v>2089</v>
      </c>
      <c r="J2089">
        <v>0.125</v>
      </c>
      <c r="K2089" s="141">
        <f t="shared" si="98"/>
        <v>261.125</v>
      </c>
      <c r="M2089" s="51">
        <v>2089</v>
      </c>
      <c r="N2089">
        <v>899</v>
      </c>
    </row>
    <row r="2090" spans="1:14">
      <c r="A2090" s="51">
        <v>2090</v>
      </c>
      <c r="B2090" s="51">
        <v>4.4999999999999998E-2</v>
      </c>
      <c r="C2090" s="141">
        <f t="shared" si="96"/>
        <v>94.05</v>
      </c>
      <c r="E2090" s="51">
        <v>2090</v>
      </c>
      <c r="F2090">
        <v>7.0000000000000007E-2</v>
      </c>
      <c r="G2090" s="141">
        <f t="shared" si="97"/>
        <v>146.30000000000001</v>
      </c>
      <c r="I2090" s="51">
        <v>2090</v>
      </c>
      <c r="J2090">
        <v>0.125</v>
      </c>
      <c r="K2090" s="141">
        <f t="shared" si="98"/>
        <v>261.25</v>
      </c>
      <c r="M2090" s="51">
        <v>2090</v>
      </c>
      <c r="N2090">
        <v>899</v>
      </c>
    </row>
    <row r="2091" spans="1:14">
      <c r="A2091" s="51">
        <v>2091</v>
      </c>
      <c r="B2091" s="51">
        <v>4.4999999999999998E-2</v>
      </c>
      <c r="C2091" s="141">
        <f t="shared" si="96"/>
        <v>94.094999999999999</v>
      </c>
      <c r="E2091" s="51">
        <v>2091</v>
      </c>
      <c r="F2091">
        <v>7.0000000000000007E-2</v>
      </c>
      <c r="G2091" s="141">
        <f t="shared" si="97"/>
        <v>146.37</v>
      </c>
      <c r="I2091" s="51">
        <v>2091</v>
      </c>
      <c r="J2091">
        <v>0.125</v>
      </c>
      <c r="K2091" s="141">
        <f t="shared" si="98"/>
        <v>261.375</v>
      </c>
      <c r="M2091" s="51">
        <v>2091</v>
      </c>
      <c r="N2091">
        <v>899</v>
      </c>
    </row>
    <row r="2092" spans="1:14">
      <c r="A2092" s="51">
        <v>2092</v>
      </c>
      <c r="B2092" s="51">
        <v>4.4999999999999998E-2</v>
      </c>
      <c r="C2092" s="141">
        <f t="shared" si="96"/>
        <v>94.14</v>
      </c>
      <c r="E2092" s="51">
        <v>2092</v>
      </c>
      <c r="F2092">
        <v>7.0000000000000007E-2</v>
      </c>
      <c r="G2092" s="141">
        <f t="shared" si="97"/>
        <v>146.44000000000003</v>
      </c>
      <c r="I2092" s="51">
        <v>2092</v>
      </c>
      <c r="J2092">
        <v>0.125</v>
      </c>
      <c r="K2092" s="141">
        <f t="shared" si="98"/>
        <v>261.5</v>
      </c>
      <c r="M2092" s="51">
        <v>2092</v>
      </c>
      <c r="N2092">
        <v>899</v>
      </c>
    </row>
    <row r="2093" spans="1:14">
      <c r="A2093" s="51">
        <v>2093</v>
      </c>
      <c r="B2093" s="51">
        <v>4.4999999999999998E-2</v>
      </c>
      <c r="C2093" s="141">
        <f t="shared" si="96"/>
        <v>94.185000000000002</v>
      </c>
      <c r="E2093" s="51">
        <v>2093</v>
      </c>
      <c r="F2093">
        <v>7.0000000000000007E-2</v>
      </c>
      <c r="G2093" s="141">
        <f t="shared" si="97"/>
        <v>146.51000000000002</v>
      </c>
      <c r="I2093" s="51">
        <v>2093</v>
      </c>
      <c r="J2093">
        <v>0.125</v>
      </c>
      <c r="K2093" s="141">
        <f t="shared" si="98"/>
        <v>261.625</v>
      </c>
      <c r="M2093" s="51">
        <v>2093</v>
      </c>
      <c r="N2093">
        <v>899</v>
      </c>
    </row>
    <row r="2094" spans="1:14">
      <c r="A2094" s="51">
        <v>2094</v>
      </c>
      <c r="B2094" s="51">
        <v>4.4999999999999998E-2</v>
      </c>
      <c r="C2094" s="141">
        <f t="shared" si="96"/>
        <v>94.22999999999999</v>
      </c>
      <c r="E2094" s="51">
        <v>2094</v>
      </c>
      <c r="F2094">
        <v>7.0000000000000007E-2</v>
      </c>
      <c r="G2094" s="141">
        <f t="shared" si="97"/>
        <v>146.58000000000001</v>
      </c>
      <c r="I2094" s="51">
        <v>2094</v>
      </c>
      <c r="J2094">
        <v>0.125</v>
      </c>
      <c r="K2094" s="141">
        <f t="shared" si="98"/>
        <v>261.75</v>
      </c>
      <c r="M2094" s="51">
        <v>2094</v>
      </c>
      <c r="N2094">
        <v>899</v>
      </c>
    </row>
    <row r="2095" spans="1:14">
      <c r="A2095" s="51">
        <v>2095</v>
      </c>
      <c r="B2095" s="51">
        <v>4.4999999999999998E-2</v>
      </c>
      <c r="C2095" s="141">
        <f t="shared" si="96"/>
        <v>94.274999999999991</v>
      </c>
      <c r="E2095" s="51">
        <v>2095</v>
      </c>
      <c r="F2095">
        <v>7.0000000000000007E-2</v>
      </c>
      <c r="G2095" s="141">
        <f t="shared" si="97"/>
        <v>146.65</v>
      </c>
      <c r="I2095" s="51">
        <v>2095</v>
      </c>
      <c r="J2095">
        <v>0.125</v>
      </c>
      <c r="K2095" s="141">
        <f t="shared" si="98"/>
        <v>261.875</v>
      </c>
      <c r="M2095" s="51">
        <v>2095</v>
      </c>
      <c r="N2095">
        <v>899</v>
      </c>
    </row>
    <row r="2096" spans="1:14">
      <c r="A2096" s="51">
        <v>2096</v>
      </c>
      <c r="B2096" s="51">
        <v>4.4999999999999998E-2</v>
      </c>
      <c r="C2096" s="141">
        <f t="shared" si="96"/>
        <v>94.32</v>
      </c>
      <c r="E2096" s="51">
        <v>2096</v>
      </c>
      <c r="F2096">
        <v>7.0000000000000007E-2</v>
      </c>
      <c r="G2096" s="141">
        <f t="shared" si="97"/>
        <v>146.72000000000003</v>
      </c>
      <c r="I2096" s="51">
        <v>2096</v>
      </c>
      <c r="J2096">
        <v>0.125</v>
      </c>
      <c r="K2096" s="141">
        <f t="shared" si="98"/>
        <v>262</v>
      </c>
      <c r="M2096" s="51">
        <v>2096</v>
      </c>
      <c r="N2096">
        <v>899</v>
      </c>
    </row>
    <row r="2097" spans="1:14">
      <c r="A2097" s="51">
        <v>2097</v>
      </c>
      <c r="B2097" s="51">
        <v>4.4999999999999998E-2</v>
      </c>
      <c r="C2097" s="141">
        <f t="shared" si="96"/>
        <v>94.364999999999995</v>
      </c>
      <c r="E2097" s="51">
        <v>2097</v>
      </c>
      <c r="F2097">
        <v>7.0000000000000007E-2</v>
      </c>
      <c r="G2097" s="141">
        <f t="shared" si="97"/>
        <v>146.79000000000002</v>
      </c>
      <c r="I2097" s="51">
        <v>2097</v>
      </c>
      <c r="J2097">
        <v>0.125</v>
      </c>
      <c r="K2097" s="141">
        <f t="shared" si="98"/>
        <v>262.125</v>
      </c>
      <c r="M2097" s="51">
        <v>2097</v>
      </c>
      <c r="N2097">
        <v>899</v>
      </c>
    </row>
    <row r="2098" spans="1:14">
      <c r="A2098" s="51">
        <v>2098</v>
      </c>
      <c r="B2098" s="51">
        <v>4.4999999999999998E-2</v>
      </c>
      <c r="C2098" s="141">
        <f t="shared" si="96"/>
        <v>94.41</v>
      </c>
      <c r="E2098" s="51">
        <v>2098</v>
      </c>
      <c r="F2098">
        <v>7.0000000000000007E-2</v>
      </c>
      <c r="G2098" s="141">
        <f t="shared" si="97"/>
        <v>146.86000000000001</v>
      </c>
      <c r="I2098" s="51">
        <v>2098</v>
      </c>
      <c r="J2098">
        <v>0.125</v>
      </c>
      <c r="K2098" s="141">
        <f t="shared" si="98"/>
        <v>262.25</v>
      </c>
      <c r="M2098" s="51">
        <v>2098</v>
      </c>
      <c r="N2098">
        <v>899</v>
      </c>
    </row>
    <row r="2099" spans="1:14">
      <c r="A2099" s="51">
        <v>2099</v>
      </c>
      <c r="B2099" s="51">
        <v>4.4999999999999998E-2</v>
      </c>
      <c r="C2099" s="141">
        <f t="shared" si="96"/>
        <v>94.454999999999998</v>
      </c>
      <c r="E2099" s="51">
        <v>2099</v>
      </c>
      <c r="F2099">
        <v>7.0000000000000007E-2</v>
      </c>
      <c r="G2099" s="141">
        <f t="shared" si="97"/>
        <v>146.93</v>
      </c>
      <c r="I2099" s="51">
        <v>2099</v>
      </c>
      <c r="J2099">
        <v>0.125</v>
      </c>
      <c r="K2099" s="141">
        <f t="shared" si="98"/>
        <v>262.375</v>
      </c>
      <c r="M2099" s="51">
        <v>2099</v>
      </c>
      <c r="N2099">
        <v>899</v>
      </c>
    </row>
    <row r="2100" spans="1:14">
      <c r="A2100" s="51">
        <v>2100</v>
      </c>
      <c r="B2100" s="51">
        <v>4.4999999999999998E-2</v>
      </c>
      <c r="C2100" s="141">
        <f t="shared" si="96"/>
        <v>94.5</v>
      </c>
      <c r="E2100" s="51">
        <v>2100</v>
      </c>
      <c r="F2100">
        <v>7.0000000000000007E-2</v>
      </c>
      <c r="G2100" s="141">
        <f t="shared" si="97"/>
        <v>147</v>
      </c>
      <c r="I2100" s="51">
        <v>2100</v>
      </c>
      <c r="J2100">
        <v>0.125</v>
      </c>
      <c r="K2100" s="141">
        <f t="shared" si="98"/>
        <v>262.5</v>
      </c>
      <c r="M2100" s="51">
        <v>2100</v>
      </c>
      <c r="N2100">
        <v>899</v>
      </c>
    </row>
    <row r="2101" spans="1:14">
      <c r="A2101" s="51">
        <v>2101</v>
      </c>
      <c r="B2101" s="51">
        <v>4.4999999999999998E-2</v>
      </c>
      <c r="C2101" s="141">
        <f t="shared" si="96"/>
        <v>94.545000000000002</v>
      </c>
      <c r="E2101" s="51">
        <v>2101</v>
      </c>
      <c r="F2101">
        <v>7.0000000000000007E-2</v>
      </c>
      <c r="G2101" s="141">
        <f t="shared" si="97"/>
        <v>147.07000000000002</v>
      </c>
      <c r="I2101" s="51">
        <v>2101</v>
      </c>
      <c r="J2101">
        <v>0.125</v>
      </c>
      <c r="K2101" s="141">
        <f t="shared" si="98"/>
        <v>262.625</v>
      </c>
      <c r="M2101" s="51">
        <v>2101</v>
      </c>
      <c r="N2101">
        <v>899</v>
      </c>
    </row>
    <row r="2102" spans="1:14">
      <c r="A2102" s="51">
        <v>2102</v>
      </c>
      <c r="B2102" s="51">
        <v>4.4999999999999998E-2</v>
      </c>
      <c r="C2102" s="141">
        <f t="shared" si="96"/>
        <v>94.59</v>
      </c>
      <c r="E2102" s="51">
        <v>2102</v>
      </c>
      <c r="F2102">
        <v>7.0000000000000007E-2</v>
      </c>
      <c r="G2102" s="141">
        <f t="shared" si="97"/>
        <v>147.14000000000001</v>
      </c>
      <c r="I2102" s="51">
        <v>2102</v>
      </c>
      <c r="J2102">
        <v>0.125</v>
      </c>
      <c r="K2102" s="141">
        <f t="shared" si="98"/>
        <v>262.75</v>
      </c>
      <c r="M2102" s="51">
        <v>2102</v>
      </c>
      <c r="N2102">
        <v>899</v>
      </c>
    </row>
    <row r="2103" spans="1:14">
      <c r="A2103" s="51">
        <v>2103</v>
      </c>
      <c r="B2103" s="51">
        <v>4.4999999999999998E-2</v>
      </c>
      <c r="C2103" s="141">
        <f t="shared" si="96"/>
        <v>94.634999999999991</v>
      </c>
      <c r="E2103" s="51">
        <v>2103</v>
      </c>
      <c r="F2103">
        <v>7.0000000000000007E-2</v>
      </c>
      <c r="G2103" s="141">
        <f t="shared" si="97"/>
        <v>147.21</v>
      </c>
      <c r="I2103" s="51">
        <v>2103</v>
      </c>
      <c r="J2103">
        <v>0.125</v>
      </c>
      <c r="K2103" s="141">
        <f t="shared" si="98"/>
        <v>262.875</v>
      </c>
      <c r="M2103" s="51">
        <v>2103</v>
      </c>
      <c r="N2103">
        <v>899</v>
      </c>
    </row>
    <row r="2104" spans="1:14">
      <c r="A2104" s="51">
        <v>2104</v>
      </c>
      <c r="B2104" s="51">
        <v>4.4999999999999998E-2</v>
      </c>
      <c r="C2104" s="141">
        <f t="shared" si="96"/>
        <v>94.679999999999993</v>
      </c>
      <c r="E2104" s="51">
        <v>2104</v>
      </c>
      <c r="F2104">
        <v>7.0000000000000007E-2</v>
      </c>
      <c r="G2104" s="141">
        <f t="shared" si="97"/>
        <v>147.28</v>
      </c>
      <c r="I2104" s="51">
        <v>2104</v>
      </c>
      <c r="J2104">
        <v>0.125</v>
      </c>
      <c r="K2104" s="141">
        <f t="shared" si="98"/>
        <v>263</v>
      </c>
      <c r="M2104" s="51">
        <v>2104</v>
      </c>
      <c r="N2104">
        <v>899</v>
      </c>
    </row>
    <row r="2105" spans="1:14">
      <c r="A2105" s="51">
        <v>2105</v>
      </c>
      <c r="B2105" s="51">
        <v>4.4999999999999998E-2</v>
      </c>
      <c r="C2105" s="141">
        <f t="shared" si="96"/>
        <v>94.724999999999994</v>
      </c>
      <c r="E2105" s="51">
        <v>2105</v>
      </c>
      <c r="F2105">
        <v>7.0000000000000007E-2</v>
      </c>
      <c r="G2105" s="141">
        <f t="shared" si="97"/>
        <v>147.35000000000002</v>
      </c>
      <c r="I2105" s="51">
        <v>2105</v>
      </c>
      <c r="J2105">
        <v>0.125</v>
      </c>
      <c r="K2105" s="141">
        <f t="shared" si="98"/>
        <v>263.125</v>
      </c>
      <c r="M2105" s="51">
        <v>2105</v>
      </c>
      <c r="N2105">
        <v>899</v>
      </c>
    </row>
    <row r="2106" spans="1:14">
      <c r="A2106" s="51">
        <v>2106</v>
      </c>
      <c r="B2106" s="51">
        <v>4.4999999999999998E-2</v>
      </c>
      <c r="C2106" s="141">
        <f t="shared" si="96"/>
        <v>94.77</v>
      </c>
      <c r="E2106" s="51">
        <v>2106</v>
      </c>
      <c r="F2106">
        <v>7.0000000000000007E-2</v>
      </c>
      <c r="G2106" s="141">
        <f t="shared" si="97"/>
        <v>147.42000000000002</v>
      </c>
      <c r="I2106" s="51">
        <v>2106</v>
      </c>
      <c r="J2106">
        <v>0.125</v>
      </c>
      <c r="K2106" s="141">
        <f t="shared" si="98"/>
        <v>263.25</v>
      </c>
      <c r="M2106" s="51">
        <v>2106</v>
      </c>
      <c r="N2106">
        <v>899</v>
      </c>
    </row>
    <row r="2107" spans="1:14">
      <c r="A2107" s="51">
        <v>2107</v>
      </c>
      <c r="B2107" s="51">
        <v>4.4999999999999998E-2</v>
      </c>
      <c r="C2107" s="141">
        <f t="shared" si="96"/>
        <v>94.814999999999998</v>
      </c>
      <c r="E2107" s="51">
        <v>2107</v>
      </c>
      <c r="F2107">
        <v>7.0000000000000007E-2</v>
      </c>
      <c r="G2107" s="141">
        <f t="shared" si="97"/>
        <v>147.49</v>
      </c>
      <c r="I2107" s="51">
        <v>2107</v>
      </c>
      <c r="J2107">
        <v>0.125</v>
      </c>
      <c r="K2107" s="141">
        <f t="shared" si="98"/>
        <v>263.375</v>
      </c>
      <c r="M2107" s="51">
        <v>2107</v>
      </c>
      <c r="N2107">
        <v>899</v>
      </c>
    </row>
    <row r="2108" spans="1:14">
      <c r="A2108" s="51">
        <v>2108</v>
      </c>
      <c r="B2108" s="51">
        <v>4.4999999999999998E-2</v>
      </c>
      <c r="C2108" s="141">
        <f t="shared" si="96"/>
        <v>94.86</v>
      </c>
      <c r="E2108" s="51">
        <v>2108</v>
      </c>
      <c r="F2108">
        <v>7.0000000000000007E-2</v>
      </c>
      <c r="G2108" s="141">
        <f t="shared" si="97"/>
        <v>147.56</v>
      </c>
      <c r="I2108" s="51">
        <v>2108</v>
      </c>
      <c r="J2108">
        <v>0.125</v>
      </c>
      <c r="K2108" s="141">
        <f t="shared" si="98"/>
        <v>263.5</v>
      </c>
      <c r="M2108" s="51">
        <v>2108</v>
      </c>
      <c r="N2108">
        <v>899</v>
      </c>
    </row>
    <row r="2109" spans="1:14">
      <c r="A2109" s="51">
        <v>2109</v>
      </c>
      <c r="B2109" s="51">
        <v>4.4999999999999998E-2</v>
      </c>
      <c r="C2109" s="141">
        <f t="shared" si="96"/>
        <v>94.905000000000001</v>
      </c>
      <c r="E2109" s="51">
        <v>2109</v>
      </c>
      <c r="F2109">
        <v>7.0000000000000007E-2</v>
      </c>
      <c r="G2109" s="141">
        <f t="shared" si="97"/>
        <v>147.63000000000002</v>
      </c>
      <c r="I2109" s="51">
        <v>2109</v>
      </c>
      <c r="J2109">
        <v>0.125</v>
      </c>
      <c r="K2109" s="141">
        <f t="shared" si="98"/>
        <v>263.625</v>
      </c>
      <c r="M2109" s="51">
        <v>2109</v>
      </c>
      <c r="N2109">
        <v>899</v>
      </c>
    </row>
    <row r="2110" spans="1:14">
      <c r="A2110" s="51">
        <v>2110</v>
      </c>
      <c r="B2110" s="51">
        <v>4.4999999999999998E-2</v>
      </c>
      <c r="C2110" s="141">
        <f t="shared" si="96"/>
        <v>94.95</v>
      </c>
      <c r="E2110" s="51">
        <v>2110</v>
      </c>
      <c r="F2110">
        <v>7.0000000000000007E-2</v>
      </c>
      <c r="G2110" s="141">
        <f t="shared" si="97"/>
        <v>147.70000000000002</v>
      </c>
      <c r="I2110" s="51">
        <v>2110</v>
      </c>
      <c r="J2110">
        <v>0.125</v>
      </c>
      <c r="K2110" s="141">
        <f t="shared" si="98"/>
        <v>263.75</v>
      </c>
      <c r="M2110" s="51">
        <v>2110</v>
      </c>
      <c r="N2110">
        <v>899</v>
      </c>
    </row>
    <row r="2111" spans="1:14">
      <c r="A2111" s="51">
        <v>2111</v>
      </c>
      <c r="B2111" s="51">
        <v>4.4999999999999998E-2</v>
      </c>
      <c r="C2111" s="141">
        <f t="shared" si="96"/>
        <v>94.99499999999999</v>
      </c>
      <c r="E2111" s="51">
        <v>2111</v>
      </c>
      <c r="F2111">
        <v>7.0000000000000007E-2</v>
      </c>
      <c r="G2111" s="141">
        <f t="shared" si="97"/>
        <v>147.77000000000001</v>
      </c>
      <c r="I2111" s="51">
        <v>2111</v>
      </c>
      <c r="J2111">
        <v>0.125</v>
      </c>
      <c r="K2111" s="141">
        <f t="shared" si="98"/>
        <v>263.875</v>
      </c>
      <c r="M2111" s="51">
        <v>2111</v>
      </c>
      <c r="N2111">
        <v>899</v>
      </c>
    </row>
    <row r="2112" spans="1:14">
      <c r="A2112" s="51">
        <v>2112</v>
      </c>
      <c r="B2112" s="51">
        <v>4.4999999999999998E-2</v>
      </c>
      <c r="C2112" s="141">
        <f t="shared" si="96"/>
        <v>95.039999999999992</v>
      </c>
      <c r="E2112" s="51">
        <v>2112</v>
      </c>
      <c r="F2112">
        <v>7.0000000000000007E-2</v>
      </c>
      <c r="G2112" s="141">
        <f t="shared" si="97"/>
        <v>147.84</v>
      </c>
      <c r="I2112" s="51">
        <v>2112</v>
      </c>
      <c r="J2112">
        <v>0.125</v>
      </c>
      <c r="K2112" s="141">
        <f t="shared" si="98"/>
        <v>264</v>
      </c>
      <c r="M2112" s="51">
        <v>2112</v>
      </c>
      <c r="N2112">
        <v>899</v>
      </c>
    </row>
    <row r="2113" spans="1:14">
      <c r="A2113" s="51">
        <v>2113</v>
      </c>
      <c r="B2113" s="51">
        <v>4.4999999999999998E-2</v>
      </c>
      <c r="C2113" s="141">
        <f t="shared" si="96"/>
        <v>95.084999999999994</v>
      </c>
      <c r="E2113" s="51">
        <v>2113</v>
      </c>
      <c r="F2113">
        <v>7.0000000000000007E-2</v>
      </c>
      <c r="G2113" s="141">
        <f t="shared" si="97"/>
        <v>147.91000000000003</v>
      </c>
      <c r="I2113" s="51">
        <v>2113</v>
      </c>
      <c r="J2113">
        <v>0.125</v>
      </c>
      <c r="K2113" s="141">
        <f t="shared" si="98"/>
        <v>264.125</v>
      </c>
      <c r="M2113" s="51">
        <v>2113</v>
      </c>
      <c r="N2113">
        <v>899</v>
      </c>
    </row>
    <row r="2114" spans="1:14">
      <c r="A2114" s="51">
        <v>2114</v>
      </c>
      <c r="B2114" s="51">
        <v>4.4999999999999998E-2</v>
      </c>
      <c r="C2114" s="141">
        <f t="shared" ref="C2114:C2177" si="99">MAX(A2114*B2114, 8.99)</f>
        <v>95.13</v>
      </c>
      <c r="E2114" s="51">
        <v>2114</v>
      </c>
      <c r="F2114">
        <v>7.0000000000000007E-2</v>
      </c>
      <c r="G2114" s="141">
        <f t="shared" ref="G2114:G2177" si="100">MAX(E2114*F2114, 9.99)</f>
        <v>147.98000000000002</v>
      </c>
      <c r="I2114" s="51">
        <v>2114</v>
      </c>
      <c r="J2114">
        <v>0.125</v>
      </c>
      <c r="K2114" s="141">
        <f t="shared" ref="K2114:K2177" si="101">MAX(I2114*J2114, 19.99)</f>
        <v>264.25</v>
      </c>
      <c r="M2114" s="51">
        <v>2114</v>
      </c>
      <c r="N2114">
        <v>899</v>
      </c>
    </row>
    <row r="2115" spans="1:14">
      <c r="A2115" s="51">
        <v>2115</v>
      </c>
      <c r="B2115" s="51">
        <v>4.4999999999999998E-2</v>
      </c>
      <c r="C2115" s="141">
        <f t="shared" si="99"/>
        <v>95.174999999999997</v>
      </c>
      <c r="E2115" s="51">
        <v>2115</v>
      </c>
      <c r="F2115">
        <v>7.0000000000000007E-2</v>
      </c>
      <c r="G2115" s="141">
        <f t="shared" si="100"/>
        <v>148.05000000000001</v>
      </c>
      <c r="I2115" s="51">
        <v>2115</v>
      </c>
      <c r="J2115">
        <v>0.125</v>
      </c>
      <c r="K2115" s="141">
        <f t="shared" si="101"/>
        <v>264.375</v>
      </c>
      <c r="M2115" s="51">
        <v>2115</v>
      </c>
      <c r="N2115">
        <v>899</v>
      </c>
    </row>
    <row r="2116" spans="1:14">
      <c r="A2116" s="51">
        <v>2116</v>
      </c>
      <c r="B2116" s="51">
        <v>4.4999999999999998E-2</v>
      </c>
      <c r="C2116" s="141">
        <f t="shared" si="99"/>
        <v>95.22</v>
      </c>
      <c r="E2116" s="51">
        <v>2116</v>
      </c>
      <c r="F2116">
        <v>7.0000000000000007E-2</v>
      </c>
      <c r="G2116" s="141">
        <f t="shared" si="100"/>
        <v>148.12</v>
      </c>
      <c r="I2116" s="51">
        <v>2116</v>
      </c>
      <c r="J2116">
        <v>0.125</v>
      </c>
      <c r="K2116" s="141">
        <f t="shared" si="101"/>
        <v>264.5</v>
      </c>
      <c r="M2116" s="51">
        <v>2116</v>
      </c>
      <c r="N2116">
        <v>899</v>
      </c>
    </row>
    <row r="2117" spans="1:14">
      <c r="A2117" s="51">
        <v>2117</v>
      </c>
      <c r="B2117" s="51">
        <v>4.4999999999999998E-2</v>
      </c>
      <c r="C2117" s="141">
        <f t="shared" si="99"/>
        <v>95.265000000000001</v>
      </c>
      <c r="E2117" s="51">
        <v>2117</v>
      </c>
      <c r="F2117">
        <v>7.0000000000000007E-2</v>
      </c>
      <c r="G2117" s="141">
        <f t="shared" si="100"/>
        <v>148.19000000000003</v>
      </c>
      <c r="I2117" s="51">
        <v>2117</v>
      </c>
      <c r="J2117">
        <v>0.125</v>
      </c>
      <c r="K2117" s="141">
        <f t="shared" si="101"/>
        <v>264.625</v>
      </c>
      <c r="M2117" s="51">
        <v>2117</v>
      </c>
      <c r="N2117">
        <v>899</v>
      </c>
    </row>
    <row r="2118" spans="1:14">
      <c r="A2118" s="51">
        <v>2118</v>
      </c>
      <c r="B2118" s="51">
        <v>4.4999999999999998E-2</v>
      </c>
      <c r="C2118" s="141">
        <f t="shared" si="99"/>
        <v>95.31</v>
      </c>
      <c r="E2118" s="51">
        <v>2118</v>
      </c>
      <c r="F2118">
        <v>7.0000000000000007E-2</v>
      </c>
      <c r="G2118" s="141">
        <f t="shared" si="100"/>
        <v>148.26000000000002</v>
      </c>
      <c r="I2118" s="51">
        <v>2118</v>
      </c>
      <c r="J2118">
        <v>0.125</v>
      </c>
      <c r="K2118" s="141">
        <f t="shared" si="101"/>
        <v>264.75</v>
      </c>
      <c r="M2118" s="51">
        <v>2118</v>
      </c>
      <c r="N2118">
        <v>899</v>
      </c>
    </row>
    <row r="2119" spans="1:14">
      <c r="A2119" s="51">
        <v>2119</v>
      </c>
      <c r="B2119" s="51">
        <v>4.4999999999999998E-2</v>
      </c>
      <c r="C2119" s="141">
        <f t="shared" si="99"/>
        <v>95.35499999999999</v>
      </c>
      <c r="E2119" s="51">
        <v>2119</v>
      </c>
      <c r="F2119">
        <v>7.0000000000000007E-2</v>
      </c>
      <c r="G2119" s="141">
        <f t="shared" si="100"/>
        <v>148.33000000000001</v>
      </c>
      <c r="I2119" s="51">
        <v>2119</v>
      </c>
      <c r="J2119">
        <v>0.125</v>
      </c>
      <c r="K2119" s="141">
        <f t="shared" si="101"/>
        <v>264.875</v>
      </c>
      <c r="M2119" s="51">
        <v>2119</v>
      </c>
      <c r="N2119">
        <v>899</v>
      </c>
    </row>
    <row r="2120" spans="1:14">
      <c r="A2120" s="51">
        <v>2120</v>
      </c>
      <c r="B2120" s="51">
        <v>4.4999999999999998E-2</v>
      </c>
      <c r="C2120" s="141">
        <f t="shared" si="99"/>
        <v>95.399999999999991</v>
      </c>
      <c r="E2120" s="51">
        <v>2120</v>
      </c>
      <c r="F2120">
        <v>7.0000000000000007E-2</v>
      </c>
      <c r="G2120" s="141">
        <f t="shared" si="100"/>
        <v>148.4</v>
      </c>
      <c r="I2120" s="51">
        <v>2120</v>
      </c>
      <c r="J2120">
        <v>0.125</v>
      </c>
      <c r="K2120" s="141">
        <f t="shared" si="101"/>
        <v>265</v>
      </c>
      <c r="M2120" s="51">
        <v>2120</v>
      </c>
      <c r="N2120">
        <v>899</v>
      </c>
    </row>
    <row r="2121" spans="1:14">
      <c r="A2121" s="51">
        <v>2121</v>
      </c>
      <c r="B2121" s="51">
        <v>4.4999999999999998E-2</v>
      </c>
      <c r="C2121" s="141">
        <f t="shared" si="99"/>
        <v>95.444999999999993</v>
      </c>
      <c r="E2121" s="51">
        <v>2121</v>
      </c>
      <c r="F2121">
        <v>7.0000000000000007E-2</v>
      </c>
      <c r="G2121" s="141">
        <f t="shared" si="100"/>
        <v>148.47000000000003</v>
      </c>
      <c r="I2121" s="51">
        <v>2121</v>
      </c>
      <c r="J2121">
        <v>0.125</v>
      </c>
      <c r="K2121" s="141">
        <f t="shared" si="101"/>
        <v>265.125</v>
      </c>
      <c r="M2121" s="51">
        <v>2121</v>
      </c>
      <c r="N2121">
        <v>899</v>
      </c>
    </row>
    <row r="2122" spans="1:14">
      <c r="A2122" s="51">
        <v>2122</v>
      </c>
      <c r="B2122" s="51">
        <v>4.4999999999999998E-2</v>
      </c>
      <c r="C2122" s="141">
        <f t="shared" si="99"/>
        <v>95.49</v>
      </c>
      <c r="E2122" s="51">
        <v>2122</v>
      </c>
      <c r="F2122">
        <v>7.0000000000000007E-2</v>
      </c>
      <c r="G2122" s="141">
        <f t="shared" si="100"/>
        <v>148.54000000000002</v>
      </c>
      <c r="I2122" s="51">
        <v>2122</v>
      </c>
      <c r="J2122">
        <v>0.125</v>
      </c>
      <c r="K2122" s="141">
        <f t="shared" si="101"/>
        <v>265.25</v>
      </c>
      <c r="M2122" s="51">
        <v>2122</v>
      </c>
      <c r="N2122">
        <v>899</v>
      </c>
    </row>
    <row r="2123" spans="1:14">
      <c r="A2123" s="51">
        <v>2123</v>
      </c>
      <c r="B2123" s="51">
        <v>4.4999999999999998E-2</v>
      </c>
      <c r="C2123" s="141">
        <f t="shared" si="99"/>
        <v>95.534999999999997</v>
      </c>
      <c r="E2123" s="51">
        <v>2123</v>
      </c>
      <c r="F2123">
        <v>7.0000000000000007E-2</v>
      </c>
      <c r="G2123" s="141">
        <f t="shared" si="100"/>
        <v>148.61000000000001</v>
      </c>
      <c r="I2123" s="51">
        <v>2123</v>
      </c>
      <c r="J2123">
        <v>0.125</v>
      </c>
      <c r="K2123" s="141">
        <f t="shared" si="101"/>
        <v>265.375</v>
      </c>
      <c r="M2123" s="51">
        <v>2123</v>
      </c>
      <c r="N2123">
        <v>899</v>
      </c>
    </row>
    <row r="2124" spans="1:14">
      <c r="A2124" s="51">
        <v>2124</v>
      </c>
      <c r="B2124" s="51">
        <v>4.4999999999999998E-2</v>
      </c>
      <c r="C2124" s="141">
        <f t="shared" si="99"/>
        <v>95.58</v>
      </c>
      <c r="E2124" s="51">
        <v>2124</v>
      </c>
      <c r="F2124">
        <v>7.0000000000000007E-2</v>
      </c>
      <c r="G2124" s="141">
        <f t="shared" si="100"/>
        <v>148.68</v>
      </c>
      <c r="I2124" s="51">
        <v>2124</v>
      </c>
      <c r="J2124">
        <v>0.125</v>
      </c>
      <c r="K2124" s="141">
        <f t="shared" si="101"/>
        <v>265.5</v>
      </c>
      <c r="M2124" s="51">
        <v>2124</v>
      </c>
      <c r="N2124">
        <v>899</v>
      </c>
    </row>
    <row r="2125" spans="1:14">
      <c r="A2125" s="51">
        <v>2125</v>
      </c>
      <c r="B2125" s="51">
        <v>4.4999999999999998E-2</v>
      </c>
      <c r="C2125" s="141">
        <f t="shared" si="99"/>
        <v>95.625</v>
      </c>
      <c r="E2125" s="51">
        <v>2125</v>
      </c>
      <c r="F2125">
        <v>7.0000000000000007E-2</v>
      </c>
      <c r="G2125" s="141">
        <f t="shared" si="100"/>
        <v>148.75</v>
      </c>
      <c r="I2125" s="51">
        <v>2125</v>
      </c>
      <c r="J2125">
        <v>0.125</v>
      </c>
      <c r="K2125" s="141">
        <f t="shared" si="101"/>
        <v>265.625</v>
      </c>
      <c r="M2125" s="51">
        <v>2125</v>
      </c>
      <c r="N2125">
        <v>899</v>
      </c>
    </row>
    <row r="2126" spans="1:14">
      <c r="A2126" s="51">
        <v>2126</v>
      </c>
      <c r="B2126" s="51">
        <v>4.4999999999999998E-2</v>
      </c>
      <c r="C2126" s="141">
        <f t="shared" si="99"/>
        <v>95.67</v>
      </c>
      <c r="E2126" s="51">
        <v>2126</v>
      </c>
      <c r="F2126">
        <v>7.0000000000000007E-2</v>
      </c>
      <c r="G2126" s="141">
        <f t="shared" si="100"/>
        <v>148.82000000000002</v>
      </c>
      <c r="I2126" s="51">
        <v>2126</v>
      </c>
      <c r="J2126">
        <v>0.125</v>
      </c>
      <c r="K2126" s="141">
        <f t="shared" si="101"/>
        <v>265.75</v>
      </c>
      <c r="M2126" s="51">
        <v>2126</v>
      </c>
      <c r="N2126">
        <v>899</v>
      </c>
    </row>
    <row r="2127" spans="1:14">
      <c r="A2127" s="51">
        <v>2127</v>
      </c>
      <c r="B2127" s="51">
        <v>4.4999999999999998E-2</v>
      </c>
      <c r="C2127" s="141">
        <f t="shared" si="99"/>
        <v>95.715000000000003</v>
      </c>
      <c r="E2127" s="51">
        <v>2127</v>
      </c>
      <c r="F2127">
        <v>7.0000000000000007E-2</v>
      </c>
      <c r="G2127" s="141">
        <f t="shared" si="100"/>
        <v>148.89000000000001</v>
      </c>
      <c r="I2127" s="51">
        <v>2127</v>
      </c>
      <c r="J2127">
        <v>0.125</v>
      </c>
      <c r="K2127" s="141">
        <f t="shared" si="101"/>
        <v>265.875</v>
      </c>
      <c r="M2127" s="51">
        <v>2127</v>
      </c>
      <c r="N2127">
        <v>899</v>
      </c>
    </row>
    <row r="2128" spans="1:14">
      <c r="A2128" s="51">
        <v>2128</v>
      </c>
      <c r="B2128" s="51">
        <v>4.4999999999999998E-2</v>
      </c>
      <c r="C2128" s="141">
        <f t="shared" si="99"/>
        <v>95.759999999999991</v>
      </c>
      <c r="E2128" s="51">
        <v>2128</v>
      </c>
      <c r="F2128">
        <v>7.0000000000000007E-2</v>
      </c>
      <c r="G2128" s="141">
        <f t="shared" si="100"/>
        <v>148.96</v>
      </c>
      <c r="I2128" s="51">
        <v>2128</v>
      </c>
      <c r="J2128">
        <v>0.125</v>
      </c>
      <c r="K2128" s="141">
        <f t="shared" si="101"/>
        <v>266</v>
      </c>
      <c r="M2128" s="51">
        <v>2128</v>
      </c>
      <c r="N2128">
        <v>899</v>
      </c>
    </row>
    <row r="2129" spans="1:14">
      <c r="A2129" s="51">
        <v>2129</v>
      </c>
      <c r="B2129" s="51">
        <v>4.4999999999999998E-2</v>
      </c>
      <c r="C2129" s="141">
        <f t="shared" si="99"/>
        <v>95.804999999999993</v>
      </c>
      <c r="E2129" s="51">
        <v>2129</v>
      </c>
      <c r="F2129">
        <v>7.0000000000000007E-2</v>
      </c>
      <c r="G2129" s="141">
        <f t="shared" si="100"/>
        <v>149.03</v>
      </c>
      <c r="I2129" s="51">
        <v>2129</v>
      </c>
      <c r="J2129">
        <v>0.125</v>
      </c>
      <c r="K2129" s="141">
        <f t="shared" si="101"/>
        <v>266.125</v>
      </c>
      <c r="M2129" s="51">
        <v>2129</v>
      </c>
      <c r="N2129">
        <v>899</v>
      </c>
    </row>
    <row r="2130" spans="1:14">
      <c r="A2130" s="51">
        <v>2130</v>
      </c>
      <c r="B2130" s="51">
        <v>4.4999999999999998E-2</v>
      </c>
      <c r="C2130" s="141">
        <f t="shared" si="99"/>
        <v>95.85</v>
      </c>
      <c r="E2130" s="51">
        <v>2130</v>
      </c>
      <c r="F2130">
        <v>7.0000000000000007E-2</v>
      </c>
      <c r="G2130" s="141">
        <f t="shared" si="100"/>
        <v>149.10000000000002</v>
      </c>
      <c r="I2130" s="51">
        <v>2130</v>
      </c>
      <c r="J2130">
        <v>0.125</v>
      </c>
      <c r="K2130" s="141">
        <f t="shared" si="101"/>
        <v>266.25</v>
      </c>
      <c r="M2130" s="51">
        <v>2130</v>
      </c>
      <c r="N2130">
        <v>899</v>
      </c>
    </row>
    <row r="2131" spans="1:14">
      <c r="A2131" s="51">
        <v>2131</v>
      </c>
      <c r="B2131" s="51">
        <v>4.4999999999999998E-2</v>
      </c>
      <c r="C2131" s="141">
        <f t="shared" si="99"/>
        <v>95.894999999999996</v>
      </c>
      <c r="E2131" s="51">
        <v>2131</v>
      </c>
      <c r="F2131">
        <v>7.0000000000000007E-2</v>
      </c>
      <c r="G2131" s="141">
        <f t="shared" si="100"/>
        <v>149.17000000000002</v>
      </c>
      <c r="I2131" s="51">
        <v>2131</v>
      </c>
      <c r="J2131">
        <v>0.125</v>
      </c>
      <c r="K2131" s="141">
        <f t="shared" si="101"/>
        <v>266.375</v>
      </c>
      <c r="M2131" s="51">
        <v>2131</v>
      </c>
      <c r="N2131">
        <v>899</v>
      </c>
    </row>
    <row r="2132" spans="1:14">
      <c r="A2132" s="51">
        <v>2132</v>
      </c>
      <c r="B2132" s="51">
        <v>4.4999999999999998E-2</v>
      </c>
      <c r="C2132" s="141">
        <f t="shared" si="99"/>
        <v>95.94</v>
      </c>
      <c r="E2132" s="51">
        <v>2132</v>
      </c>
      <c r="F2132">
        <v>7.0000000000000007E-2</v>
      </c>
      <c r="G2132" s="141">
        <f t="shared" si="100"/>
        <v>149.24</v>
      </c>
      <c r="I2132" s="51">
        <v>2132</v>
      </c>
      <c r="J2132">
        <v>0.125</v>
      </c>
      <c r="K2132" s="141">
        <f t="shared" si="101"/>
        <v>266.5</v>
      </c>
      <c r="M2132" s="51">
        <v>2132</v>
      </c>
      <c r="N2132">
        <v>899</v>
      </c>
    </row>
    <row r="2133" spans="1:14">
      <c r="A2133" s="51">
        <v>2133</v>
      </c>
      <c r="B2133" s="51">
        <v>4.4999999999999998E-2</v>
      </c>
      <c r="C2133" s="141">
        <f t="shared" si="99"/>
        <v>95.984999999999999</v>
      </c>
      <c r="E2133" s="51">
        <v>2133</v>
      </c>
      <c r="F2133">
        <v>7.0000000000000007E-2</v>
      </c>
      <c r="G2133" s="141">
        <f t="shared" si="100"/>
        <v>149.31</v>
      </c>
      <c r="I2133" s="51">
        <v>2133</v>
      </c>
      <c r="J2133">
        <v>0.125</v>
      </c>
      <c r="K2133" s="141">
        <f t="shared" si="101"/>
        <v>266.625</v>
      </c>
      <c r="M2133" s="51">
        <v>2133</v>
      </c>
      <c r="N2133">
        <v>899</v>
      </c>
    </row>
    <row r="2134" spans="1:14">
      <c r="A2134" s="51">
        <v>2134</v>
      </c>
      <c r="B2134" s="51">
        <v>4.4999999999999998E-2</v>
      </c>
      <c r="C2134" s="141">
        <f t="shared" si="99"/>
        <v>96.03</v>
      </c>
      <c r="E2134" s="51">
        <v>2134</v>
      </c>
      <c r="F2134">
        <v>7.0000000000000007E-2</v>
      </c>
      <c r="G2134" s="141">
        <f t="shared" si="100"/>
        <v>149.38000000000002</v>
      </c>
      <c r="I2134" s="51">
        <v>2134</v>
      </c>
      <c r="J2134">
        <v>0.125</v>
      </c>
      <c r="K2134" s="141">
        <f t="shared" si="101"/>
        <v>266.75</v>
      </c>
      <c r="M2134" s="51">
        <v>2134</v>
      </c>
      <c r="N2134">
        <v>899</v>
      </c>
    </row>
    <row r="2135" spans="1:14">
      <c r="A2135" s="51">
        <v>2135</v>
      </c>
      <c r="B2135" s="51">
        <v>4.4999999999999998E-2</v>
      </c>
      <c r="C2135" s="141">
        <f t="shared" si="99"/>
        <v>96.075000000000003</v>
      </c>
      <c r="E2135" s="51">
        <v>2135</v>
      </c>
      <c r="F2135">
        <v>7.0000000000000007E-2</v>
      </c>
      <c r="G2135" s="141">
        <f t="shared" si="100"/>
        <v>149.45000000000002</v>
      </c>
      <c r="I2135" s="51">
        <v>2135</v>
      </c>
      <c r="J2135">
        <v>0.125</v>
      </c>
      <c r="K2135" s="141">
        <f t="shared" si="101"/>
        <v>266.875</v>
      </c>
      <c r="M2135" s="51">
        <v>2135</v>
      </c>
      <c r="N2135">
        <v>899</v>
      </c>
    </row>
    <row r="2136" spans="1:14">
      <c r="A2136" s="51">
        <v>2136</v>
      </c>
      <c r="B2136" s="51">
        <v>4.4999999999999998E-2</v>
      </c>
      <c r="C2136" s="141">
        <f t="shared" si="99"/>
        <v>96.11999999999999</v>
      </c>
      <c r="E2136" s="51">
        <v>2136</v>
      </c>
      <c r="F2136">
        <v>7.0000000000000007E-2</v>
      </c>
      <c r="G2136" s="141">
        <f t="shared" si="100"/>
        <v>149.52000000000001</v>
      </c>
      <c r="I2136" s="51">
        <v>2136</v>
      </c>
      <c r="J2136">
        <v>0.125</v>
      </c>
      <c r="K2136" s="141">
        <f t="shared" si="101"/>
        <v>267</v>
      </c>
      <c r="M2136" s="51">
        <v>2136</v>
      </c>
      <c r="N2136">
        <v>899</v>
      </c>
    </row>
    <row r="2137" spans="1:14">
      <c r="A2137" s="51">
        <v>2137</v>
      </c>
      <c r="B2137" s="51">
        <v>4.4999999999999998E-2</v>
      </c>
      <c r="C2137" s="141">
        <f t="shared" si="99"/>
        <v>96.164999999999992</v>
      </c>
      <c r="E2137" s="51">
        <v>2137</v>
      </c>
      <c r="F2137">
        <v>7.0000000000000007E-2</v>
      </c>
      <c r="G2137" s="141">
        <f t="shared" si="100"/>
        <v>149.59</v>
      </c>
      <c r="I2137" s="51">
        <v>2137</v>
      </c>
      <c r="J2137">
        <v>0.125</v>
      </c>
      <c r="K2137" s="141">
        <f t="shared" si="101"/>
        <v>267.125</v>
      </c>
      <c r="M2137" s="51">
        <v>2137</v>
      </c>
      <c r="N2137">
        <v>899</v>
      </c>
    </row>
    <row r="2138" spans="1:14">
      <c r="A2138" s="51">
        <v>2138</v>
      </c>
      <c r="B2138" s="51">
        <v>4.4999999999999998E-2</v>
      </c>
      <c r="C2138" s="141">
        <f t="shared" si="99"/>
        <v>96.21</v>
      </c>
      <c r="E2138" s="51">
        <v>2138</v>
      </c>
      <c r="F2138">
        <v>7.0000000000000007E-2</v>
      </c>
      <c r="G2138" s="141">
        <f t="shared" si="100"/>
        <v>149.66000000000003</v>
      </c>
      <c r="I2138" s="51">
        <v>2138</v>
      </c>
      <c r="J2138">
        <v>0.125</v>
      </c>
      <c r="K2138" s="141">
        <f t="shared" si="101"/>
        <v>267.25</v>
      </c>
      <c r="M2138" s="51">
        <v>2138</v>
      </c>
      <c r="N2138">
        <v>899</v>
      </c>
    </row>
    <row r="2139" spans="1:14">
      <c r="A2139" s="51">
        <v>2139</v>
      </c>
      <c r="B2139" s="51">
        <v>4.4999999999999998E-2</v>
      </c>
      <c r="C2139" s="141">
        <f t="shared" si="99"/>
        <v>96.254999999999995</v>
      </c>
      <c r="E2139" s="51">
        <v>2139</v>
      </c>
      <c r="F2139">
        <v>7.0000000000000007E-2</v>
      </c>
      <c r="G2139" s="141">
        <f t="shared" si="100"/>
        <v>149.73000000000002</v>
      </c>
      <c r="I2139" s="51">
        <v>2139</v>
      </c>
      <c r="J2139">
        <v>0.125</v>
      </c>
      <c r="K2139" s="141">
        <f t="shared" si="101"/>
        <v>267.375</v>
      </c>
      <c r="M2139" s="51">
        <v>2139</v>
      </c>
      <c r="N2139">
        <v>899</v>
      </c>
    </row>
    <row r="2140" spans="1:14">
      <c r="A2140" s="51">
        <v>2140</v>
      </c>
      <c r="B2140" s="51">
        <v>4.4999999999999998E-2</v>
      </c>
      <c r="C2140" s="141">
        <f t="shared" si="99"/>
        <v>96.3</v>
      </c>
      <c r="E2140" s="51">
        <v>2140</v>
      </c>
      <c r="F2140">
        <v>7.0000000000000007E-2</v>
      </c>
      <c r="G2140" s="141">
        <f t="shared" si="100"/>
        <v>149.80000000000001</v>
      </c>
      <c r="I2140" s="51">
        <v>2140</v>
      </c>
      <c r="J2140">
        <v>0.125</v>
      </c>
      <c r="K2140" s="141">
        <f t="shared" si="101"/>
        <v>267.5</v>
      </c>
      <c r="M2140" s="51">
        <v>2140</v>
      </c>
      <c r="N2140">
        <v>899</v>
      </c>
    </row>
    <row r="2141" spans="1:14">
      <c r="A2141" s="51">
        <v>2141</v>
      </c>
      <c r="B2141" s="51">
        <v>4.4999999999999998E-2</v>
      </c>
      <c r="C2141" s="141">
        <f t="shared" si="99"/>
        <v>96.344999999999999</v>
      </c>
      <c r="E2141" s="51">
        <v>2141</v>
      </c>
      <c r="F2141">
        <v>7.0000000000000007E-2</v>
      </c>
      <c r="G2141" s="141">
        <f t="shared" si="100"/>
        <v>149.87</v>
      </c>
      <c r="I2141" s="51">
        <v>2141</v>
      </c>
      <c r="J2141">
        <v>0.125</v>
      </c>
      <c r="K2141" s="141">
        <f t="shared" si="101"/>
        <v>267.625</v>
      </c>
      <c r="M2141" s="51">
        <v>2141</v>
      </c>
      <c r="N2141">
        <v>899</v>
      </c>
    </row>
    <row r="2142" spans="1:14">
      <c r="A2142" s="51">
        <v>2142</v>
      </c>
      <c r="B2142" s="51">
        <v>4.4999999999999998E-2</v>
      </c>
      <c r="C2142" s="141">
        <f t="shared" si="99"/>
        <v>96.39</v>
      </c>
      <c r="E2142" s="51">
        <v>2142</v>
      </c>
      <c r="F2142">
        <v>7.0000000000000007E-2</v>
      </c>
      <c r="G2142" s="141">
        <f t="shared" si="100"/>
        <v>149.94000000000003</v>
      </c>
      <c r="I2142" s="51">
        <v>2142</v>
      </c>
      <c r="J2142">
        <v>0.125</v>
      </c>
      <c r="K2142" s="141">
        <f t="shared" si="101"/>
        <v>267.75</v>
      </c>
      <c r="M2142" s="51">
        <v>2142</v>
      </c>
      <c r="N2142">
        <v>899</v>
      </c>
    </row>
    <row r="2143" spans="1:14">
      <c r="A2143" s="51">
        <v>2143</v>
      </c>
      <c r="B2143" s="51">
        <v>4.4999999999999998E-2</v>
      </c>
      <c r="C2143" s="141">
        <f t="shared" si="99"/>
        <v>96.435000000000002</v>
      </c>
      <c r="E2143" s="51">
        <v>2143</v>
      </c>
      <c r="F2143">
        <v>7.0000000000000007E-2</v>
      </c>
      <c r="G2143" s="141">
        <f t="shared" si="100"/>
        <v>150.01000000000002</v>
      </c>
      <c r="I2143" s="51">
        <v>2143</v>
      </c>
      <c r="J2143">
        <v>0.125</v>
      </c>
      <c r="K2143" s="141">
        <f t="shared" si="101"/>
        <v>267.875</v>
      </c>
      <c r="M2143" s="51">
        <v>2143</v>
      </c>
      <c r="N2143">
        <v>899</v>
      </c>
    </row>
    <row r="2144" spans="1:14">
      <c r="A2144" s="51">
        <v>2144</v>
      </c>
      <c r="B2144" s="51">
        <v>4.4999999999999998E-2</v>
      </c>
      <c r="C2144" s="141">
        <f t="shared" si="99"/>
        <v>96.47999999999999</v>
      </c>
      <c r="E2144" s="51">
        <v>2144</v>
      </c>
      <c r="F2144">
        <v>7.0000000000000007E-2</v>
      </c>
      <c r="G2144" s="141">
        <f t="shared" si="100"/>
        <v>150.08000000000001</v>
      </c>
      <c r="I2144" s="51">
        <v>2144</v>
      </c>
      <c r="J2144">
        <v>0.125</v>
      </c>
      <c r="K2144" s="141">
        <f t="shared" si="101"/>
        <v>268</v>
      </c>
      <c r="M2144" s="51">
        <v>2144</v>
      </c>
      <c r="N2144">
        <v>899</v>
      </c>
    </row>
    <row r="2145" spans="1:14">
      <c r="A2145" s="51">
        <v>2145</v>
      </c>
      <c r="B2145" s="51">
        <v>4.4999999999999998E-2</v>
      </c>
      <c r="C2145" s="141">
        <f t="shared" si="99"/>
        <v>96.524999999999991</v>
      </c>
      <c r="E2145" s="51">
        <v>2145</v>
      </c>
      <c r="F2145">
        <v>7.0000000000000007E-2</v>
      </c>
      <c r="G2145" s="141">
        <f t="shared" si="100"/>
        <v>150.15</v>
      </c>
      <c r="I2145" s="51">
        <v>2145</v>
      </c>
      <c r="J2145">
        <v>0.125</v>
      </c>
      <c r="K2145" s="141">
        <f t="shared" si="101"/>
        <v>268.125</v>
      </c>
      <c r="M2145" s="51">
        <v>2145</v>
      </c>
      <c r="N2145">
        <v>899</v>
      </c>
    </row>
    <row r="2146" spans="1:14">
      <c r="A2146" s="51">
        <v>2146</v>
      </c>
      <c r="B2146" s="51">
        <v>4.4999999999999998E-2</v>
      </c>
      <c r="C2146" s="141">
        <f t="shared" si="99"/>
        <v>96.57</v>
      </c>
      <c r="E2146" s="51">
        <v>2146</v>
      </c>
      <c r="F2146">
        <v>7.0000000000000007E-2</v>
      </c>
      <c r="G2146" s="141">
        <f t="shared" si="100"/>
        <v>150.22000000000003</v>
      </c>
      <c r="I2146" s="51">
        <v>2146</v>
      </c>
      <c r="J2146">
        <v>0.125</v>
      </c>
      <c r="K2146" s="141">
        <f t="shared" si="101"/>
        <v>268.25</v>
      </c>
      <c r="M2146" s="51">
        <v>2146</v>
      </c>
      <c r="N2146">
        <v>899</v>
      </c>
    </row>
    <row r="2147" spans="1:14">
      <c r="A2147" s="51">
        <v>2147</v>
      </c>
      <c r="B2147" s="51">
        <v>4.4999999999999998E-2</v>
      </c>
      <c r="C2147" s="141">
        <f t="shared" si="99"/>
        <v>96.614999999999995</v>
      </c>
      <c r="E2147" s="51">
        <v>2147</v>
      </c>
      <c r="F2147">
        <v>7.0000000000000007E-2</v>
      </c>
      <c r="G2147" s="141">
        <f t="shared" si="100"/>
        <v>150.29000000000002</v>
      </c>
      <c r="I2147" s="51">
        <v>2147</v>
      </c>
      <c r="J2147">
        <v>0.125</v>
      </c>
      <c r="K2147" s="141">
        <f t="shared" si="101"/>
        <v>268.375</v>
      </c>
      <c r="M2147" s="51">
        <v>2147</v>
      </c>
      <c r="N2147">
        <v>899</v>
      </c>
    </row>
    <row r="2148" spans="1:14">
      <c r="A2148" s="51">
        <v>2148</v>
      </c>
      <c r="B2148" s="51">
        <v>4.4999999999999998E-2</v>
      </c>
      <c r="C2148" s="141">
        <f t="shared" si="99"/>
        <v>96.66</v>
      </c>
      <c r="E2148" s="51">
        <v>2148</v>
      </c>
      <c r="F2148">
        <v>7.0000000000000007E-2</v>
      </c>
      <c r="G2148" s="141">
        <f t="shared" si="100"/>
        <v>150.36000000000001</v>
      </c>
      <c r="I2148" s="51">
        <v>2148</v>
      </c>
      <c r="J2148">
        <v>0.125</v>
      </c>
      <c r="K2148" s="141">
        <f t="shared" si="101"/>
        <v>268.5</v>
      </c>
      <c r="M2148" s="51">
        <v>2148</v>
      </c>
      <c r="N2148">
        <v>899</v>
      </c>
    </row>
    <row r="2149" spans="1:14">
      <c r="A2149" s="51">
        <v>2149</v>
      </c>
      <c r="B2149" s="51">
        <v>4.4999999999999998E-2</v>
      </c>
      <c r="C2149" s="141">
        <f t="shared" si="99"/>
        <v>96.704999999999998</v>
      </c>
      <c r="E2149" s="51">
        <v>2149</v>
      </c>
      <c r="F2149">
        <v>7.0000000000000007E-2</v>
      </c>
      <c r="G2149" s="141">
        <f t="shared" si="100"/>
        <v>150.43</v>
      </c>
      <c r="I2149" s="51">
        <v>2149</v>
      </c>
      <c r="J2149">
        <v>0.125</v>
      </c>
      <c r="K2149" s="141">
        <f t="shared" si="101"/>
        <v>268.625</v>
      </c>
      <c r="M2149" s="51">
        <v>2149</v>
      </c>
      <c r="N2149">
        <v>899</v>
      </c>
    </row>
    <row r="2150" spans="1:14">
      <c r="A2150" s="51">
        <v>2150</v>
      </c>
      <c r="B2150" s="51">
        <v>4.4999999999999998E-2</v>
      </c>
      <c r="C2150" s="141">
        <f t="shared" si="99"/>
        <v>96.75</v>
      </c>
      <c r="E2150" s="51">
        <v>2150</v>
      </c>
      <c r="F2150">
        <v>7.0000000000000007E-2</v>
      </c>
      <c r="G2150" s="141">
        <f t="shared" si="100"/>
        <v>150.50000000000003</v>
      </c>
      <c r="I2150" s="51">
        <v>2150</v>
      </c>
      <c r="J2150">
        <v>0.125</v>
      </c>
      <c r="K2150" s="141">
        <f t="shared" si="101"/>
        <v>268.75</v>
      </c>
      <c r="M2150" s="51">
        <v>2150</v>
      </c>
      <c r="N2150">
        <v>899</v>
      </c>
    </row>
    <row r="2151" spans="1:14">
      <c r="A2151" s="51">
        <v>2151</v>
      </c>
      <c r="B2151" s="51">
        <v>4.4999999999999998E-2</v>
      </c>
      <c r="C2151" s="141">
        <f t="shared" si="99"/>
        <v>96.795000000000002</v>
      </c>
      <c r="E2151" s="51">
        <v>2151</v>
      </c>
      <c r="F2151">
        <v>7.0000000000000007E-2</v>
      </c>
      <c r="G2151" s="141">
        <f t="shared" si="100"/>
        <v>150.57000000000002</v>
      </c>
      <c r="I2151" s="51">
        <v>2151</v>
      </c>
      <c r="J2151">
        <v>0.125</v>
      </c>
      <c r="K2151" s="141">
        <f t="shared" si="101"/>
        <v>268.875</v>
      </c>
      <c r="M2151" s="51">
        <v>2151</v>
      </c>
      <c r="N2151">
        <v>899</v>
      </c>
    </row>
    <row r="2152" spans="1:14">
      <c r="A2152" s="51">
        <v>2152</v>
      </c>
      <c r="B2152" s="51">
        <v>4.4999999999999998E-2</v>
      </c>
      <c r="C2152" s="141">
        <f t="shared" si="99"/>
        <v>96.84</v>
      </c>
      <c r="E2152" s="51">
        <v>2152</v>
      </c>
      <c r="F2152">
        <v>7.0000000000000007E-2</v>
      </c>
      <c r="G2152" s="141">
        <f t="shared" si="100"/>
        <v>150.64000000000001</v>
      </c>
      <c r="I2152" s="51">
        <v>2152</v>
      </c>
      <c r="J2152">
        <v>0.125</v>
      </c>
      <c r="K2152" s="141">
        <f t="shared" si="101"/>
        <v>269</v>
      </c>
      <c r="M2152" s="51">
        <v>2152</v>
      </c>
      <c r="N2152">
        <v>899</v>
      </c>
    </row>
    <row r="2153" spans="1:14">
      <c r="A2153" s="51">
        <v>2153</v>
      </c>
      <c r="B2153" s="51">
        <v>4.4999999999999998E-2</v>
      </c>
      <c r="C2153" s="141">
        <f t="shared" si="99"/>
        <v>96.884999999999991</v>
      </c>
      <c r="E2153" s="51">
        <v>2153</v>
      </c>
      <c r="F2153">
        <v>7.0000000000000007E-2</v>
      </c>
      <c r="G2153" s="141">
        <f t="shared" si="100"/>
        <v>150.71</v>
      </c>
      <c r="I2153" s="51">
        <v>2153</v>
      </c>
      <c r="J2153">
        <v>0.125</v>
      </c>
      <c r="K2153" s="141">
        <f t="shared" si="101"/>
        <v>269.125</v>
      </c>
      <c r="M2153" s="51">
        <v>2153</v>
      </c>
      <c r="N2153">
        <v>899</v>
      </c>
    </row>
    <row r="2154" spans="1:14">
      <c r="A2154" s="51">
        <v>2154</v>
      </c>
      <c r="B2154" s="51">
        <v>4.4999999999999998E-2</v>
      </c>
      <c r="C2154" s="141">
        <f t="shared" si="99"/>
        <v>96.929999999999993</v>
      </c>
      <c r="E2154" s="51">
        <v>2154</v>
      </c>
      <c r="F2154">
        <v>7.0000000000000007E-2</v>
      </c>
      <c r="G2154" s="141">
        <f t="shared" si="100"/>
        <v>150.78</v>
      </c>
      <c r="I2154" s="51">
        <v>2154</v>
      </c>
      <c r="J2154">
        <v>0.125</v>
      </c>
      <c r="K2154" s="141">
        <f t="shared" si="101"/>
        <v>269.25</v>
      </c>
      <c r="M2154" s="51">
        <v>2154</v>
      </c>
      <c r="N2154">
        <v>899</v>
      </c>
    </row>
    <row r="2155" spans="1:14">
      <c r="A2155" s="51">
        <v>2155</v>
      </c>
      <c r="B2155" s="51">
        <v>4.4999999999999998E-2</v>
      </c>
      <c r="C2155" s="141">
        <f t="shared" si="99"/>
        <v>96.974999999999994</v>
      </c>
      <c r="E2155" s="51">
        <v>2155</v>
      </c>
      <c r="F2155">
        <v>7.0000000000000007E-2</v>
      </c>
      <c r="G2155" s="141">
        <f t="shared" si="100"/>
        <v>150.85000000000002</v>
      </c>
      <c r="I2155" s="51">
        <v>2155</v>
      </c>
      <c r="J2155">
        <v>0.125</v>
      </c>
      <c r="K2155" s="141">
        <f t="shared" si="101"/>
        <v>269.375</v>
      </c>
      <c r="M2155" s="51">
        <v>2155</v>
      </c>
      <c r="N2155">
        <v>899</v>
      </c>
    </row>
    <row r="2156" spans="1:14">
      <c r="A2156" s="51">
        <v>2156</v>
      </c>
      <c r="B2156" s="51">
        <v>4.4999999999999998E-2</v>
      </c>
      <c r="C2156" s="141">
        <f t="shared" si="99"/>
        <v>97.02</v>
      </c>
      <c r="E2156" s="51">
        <v>2156</v>
      </c>
      <c r="F2156">
        <v>7.0000000000000007E-2</v>
      </c>
      <c r="G2156" s="141">
        <f t="shared" si="100"/>
        <v>150.92000000000002</v>
      </c>
      <c r="I2156" s="51">
        <v>2156</v>
      </c>
      <c r="J2156">
        <v>0.125</v>
      </c>
      <c r="K2156" s="141">
        <f t="shared" si="101"/>
        <v>269.5</v>
      </c>
      <c r="M2156" s="51">
        <v>2156</v>
      </c>
      <c r="N2156">
        <v>899</v>
      </c>
    </row>
    <row r="2157" spans="1:14">
      <c r="A2157" s="51">
        <v>2157</v>
      </c>
      <c r="B2157" s="51">
        <v>4.4999999999999998E-2</v>
      </c>
      <c r="C2157" s="141">
        <f t="shared" si="99"/>
        <v>97.064999999999998</v>
      </c>
      <c r="E2157" s="51">
        <v>2157</v>
      </c>
      <c r="F2157">
        <v>7.0000000000000007E-2</v>
      </c>
      <c r="G2157" s="141">
        <f t="shared" si="100"/>
        <v>150.99</v>
      </c>
      <c r="I2157" s="51">
        <v>2157</v>
      </c>
      <c r="J2157">
        <v>0.125</v>
      </c>
      <c r="K2157" s="141">
        <f t="shared" si="101"/>
        <v>269.625</v>
      </c>
      <c r="M2157" s="51">
        <v>2157</v>
      </c>
      <c r="N2157">
        <v>899</v>
      </c>
    </row>
    <row r="2158" spans="1:14">
      <c r="A2158" s="51">
        <v>2158</v>
      </c>
      <c r="B2158" s="51">
        <v>4.4999999999999998E-2</v>
      </c>
      <c r="C2158" s="141">
        <f t="shared" si="99"/>
        <v>97.11</v>
      </c>
      <c r="E2158" s="51">
        <v>2158</v>
      </c>
      <c r="F2158">
        <v>7.0000000000000007E-2</v>
      </c>
      <c r="G2158" s="141">
        <f t="shared" si="100"/>
        <v>151.06</v>
      </c>
      <c r="I2158" s="51">
        <v>2158</v>
      </c>
      <c r="J2158">
        <v>0.125</v>
      </c>
      <c r="K2158" s="141">
        <f t="shared" si="101"/>
        <v>269.75</v>
      </c>
      <c r="M2158" s="51">
        <v>2158</v>
      </c>
      <c r="N2158">
        <v>899</v>
      </c>
    </row>
    <row r="2159" spans="1:14">
      <c r="A2159" s="51">
        <v>2159</v>
      </c>
      <c r="B2159" s="51">
        <v>4.4999999999999998E-2</v>
      </c>
      <c r="C2159" s="141">
        <f t="shared" si="99"/>
        <v>97.155000000000001</v>
      </c>
      <c r="E2159" s="51">
        <v>2159</v>
      </c>
      <c r="F2159">
        <v>7.0000000000000007E-2</v>
      </c>
      <c r="G2159" s="141">
        <f t="shared" si="100"/>
        <v>151.13000000000002</v>
      </c>
      <c r="I2159" s="51">
        <v>2159</v>
      </c>
      <c r="J2159">
        <v>0.125</v>
      </c>
      <c r="K2159" s="141">
        <f t="shared" si="101"/>
        <v>269.875</v>
      </c>
      <c r="M2159" s="51">
        <v>2159</v>
      </c>
      <c r="N2159">
        <v>899</v>
      </c>
    </row>
    <row r="2160" spans="1:14">
      <c r="A2160" s="51">
        <v>2160</v>
      </c>
      <c r="B2160" s="51">
        <v>4.4999999999999998E-2</v>
      </c>
      <c r="C2160" s="141">
        <f t="shared" si="99"/>
        <v>97.2</v>
      </c>
      <c r="E2160" s="51">
        <v>2160</v>
      </c>
      <c r="F2160">
        <v>7.0000000000000007E-2</v>
      </c>
      <c r="G2160" s="141">
        <f t="shared" si="100"/>
        <v>151.20000000000002</v>
      </c>
      <c r="I2160" s="51">
        <v>2160</v>
      </c>
      <c r="J2160">
        <v>0.125</v>
      </c>
      <c r="K2160" s="141">
        <f t="shared" si="101"/>
        <v>270</v>
      </c>
      <c r="M2160" s="51">
        <v>2160</v>
      </c>
      <c r="N2160">
        <v>899</v>
      </c>
    </row>
    <row r="2161" spans="1:14">
      <c r="A2161" s="51">
        <v>2161</v>
      </c>
      <c r="B2161" s="51">
        <v>4.4999999999999998E-2</v>
      </c>
      <c r="C2161" s="141">
        <f t="shared" si="99"/>
        <v>97.24499999999999</v>
      </c>
      <c r="E2161" s="51">
        <v>2161</v>
      </c>
      <c r="F2161">
        <v>7.0000000000000007E-2</v>
      </c>
      <c r="G2161" s="141">
        <f t="shared" si="100"/>
        <v>151.27000000000001</v>
      </c>
      <c r="I2161" s="51">
        <v>2161</v>
      </c>
      <c r="J2161">
        <v>0.125</v>
      </c>
      <c r="K2161" s="141">
        <f t="shared" si="101"/>
        <v>270.125</v>
      </c>
      <c r="M2161" s="51">
        <v>2161</v>
      </c>
      <c r="N2161">
        <v>899</v>
      </c>
    </row>
    <row r="2162" spans="1:14">
      <c r="A2162" s="51">
        <v>2162</v>
      </c>
      <c r="B2162" s="51">
        <v>4.4999999999999998E-2</v>
      </c>
      <c r="C2162" s="141">
        <f t="shared" si="99"/>
        <v>97.289999999999992</v>
      </c>
      <c r="E2162" s="51">
        <v>2162</v>
      </c>
      <c r="F2162">
        <v>7.0000000000000007E-2</v>
      </c>
      <c r="G2162" s="141">
        <f t="shared" si="100"/>
        <v>151.34</v>
      </c>
      <c r="I2162" s="51">
        <v>2162</v>
      </c>
      <c r="J2162">
        <v>0.125</v>
      </c>
      <c r="K2162" s="141">
        <f t="shared" si="101"/>
        <v>270.25</v>
      </c>
      <c r="M2162" s="51">
        <v>2162</v>
      </c>
      <c r="N2162">
        <v>899</v>
      </c>
    </row>
    <row r="2163" spans="1:14">
      <c r="A2163" s="51">
        <v>2163</v>
      </c>
      <c r="B2163" s="51">
        <v>4.4999999999999998E-2</v>
      </c>
      <c r="C2163" s="141">
        <f t="shared" si="99"/>
        <v>97.334999999999994</v>
      </c>
      <c r="E2163" s="51">
        <v>2163</v>
      </c>
      <c r="F2163">
        <v>7.0000000000000007E-2</v>
      </c>
      <c r="G2163" s="141">
        <f t="shared" si="100"/>
        <v>151.41000000000003</v>
      </c>
      <c r="I2163" s="51">
        <v>2163</v>
      </c>
      <c r="J2163">
        <v>0.125</v>
      </c>
      <c r="K2163" s="141">
        <f t="shared" si="101"/>
        <v>270.375</v>
      </c>
      <c r="M2163" s="51">
        <v>2163</v>
      </c>
      <c r="N2163">
        <v>899</v>
      </c>
    </row>
    <row r="2164" spans="1:14">
      <c r="A2164" s="51">
        <v>2164</v>
      </c>
      <c r="B2164" s="51">
        <v>4.4999999999999998E-2</v>
      </c>
      <c r="C2164" s="141">
        <f t="shared" si="99"/>
        <v>97.38</v>
      </c>
      <c r="E2164" s="51">
        <v>2164</v>
      </c>
      <c r="F2164">
        <v>7.0000000000000007E-2</v>
      </c>
      <c r="G2164" s="141">
        <f t="shared" si="100"/>
        <v>151.48000000000002</v>
      </c>
      <c r="I2164" s="51">
        <v>2164</v>
      </c>
      <c r="J2164">
        <v>0.125</v>
      </c>
      <c r="K2164" s="141">
        <f t="shared" si="101"/>
        <v>270.5</v>
      </c>
      <c r="M2164" s="51">
        <v>2164</v>
      </c>
      <c r="N2164">
        <v>899</v>
      </c>
    </row>
    <row r="2165" spans="1:14">
      <c r="A2165" s="51">
        <v>2165</v>
      </c>
      <c r="B2165" s="51">
        <v>4.4999999999999998E-2</v>
      </c>
      <c r="C2165" s="141">
        <f t="shared" si="99"/>
        <v>97.424999999999997</v>
      </c>
      <c r="E2165" s="51">
        <v>2165</v>
      </c>
      <c r="F2165">
        <v>7.0000000000000007E-2</v>
      </c>
      <c r="G2165" s="141">
        <f t="shared" si="100"/>
        <v>151.55000000000001</v>
      </c>
      <c r="I2165" s="51">
        <v>2165</v>
      </c>
      <c r="J2165">
        <v>0.125</v>
      </c>
      <c r="K2165" s="141">
        <f t="shared" si="101"/>
        <v>270.625</v>
      </c>
      <c r="M2165" s="51">
        <v>2165</v>
      </c>
      <c r="N2165">
        <v>899</v>
      </c>
    </row>
    <row r="2166" spans="1:14">
      <c r="A2166" s="51">
        <v>2166</v>
      </c>
      <c r="B2166" s="51">
        <v>4.4999999999999998E-2</v>
      </c>
      <c r="C2166" s="141">
        <f t="shared" si="99"/>
        <v>97.47</v>
      </c>
      <c r="E2166" s="51">
        <v>2166</v>
      </c>
      <c r="F2166">
        <v>7.0000000000000007E-2</v>
      </c>
      <c r="G2166" s="141">
        <f t="shared" si="100"/>
        <v>151.62</v>
      </c>
      <c r="I2166" s="51">
        <v>2166</v>
      </c>
      <c r="J2166">
        <v>0.125</v>
      </c>
      <c r="K2166" s="141">
        <f t="shared" si="101"/>
        <v>270.75</v>
      </c>
      <c r="M2166" s="51">
        <v>2166</v>
      </c>
      <c r="N2166">
        <v>899</v>
      </c>
    </row>
    <row r="2167" spans="1:14">
      <c r="A2167" s="51">
        <v>2167</v>
      </c>
      <c r="B2167" s="51">
        <v>4.4999999999999998E-2</v>
      </c>
      <c r="C2167" s="141">
        <f t="shared" si="99"/>
        <v>97.515000000000001</v>
      </c>
      <c r="E2167" s="51">
        <v>2167</v>
      </c>
      <c r="F2167">
        <v>7.0000000000000007E-2</v>
      </c>
      <c r="G2167" s="141">
        <f t="shared" si="100"/>
        <v>151.69000000000003</v>
      </c>
      <c r="I2167" s="51">
        <v>2167</v>
      </c>
      <c r="J2167">
        <v>0.125</v>
      </c>
      <c r="K2167" s="141">
        <f t="shared" si="101"/>
        <v>270.875</v>
      </c>
      <c r="M2167" s="51">
        <v>2167</v>
      </c>
      <c r="N2167">
        <v>899</v>
      </c>
    </row>
    <row r="2168" spans="1:14">
      <c r="A2168" s="51">
        <v>2168</v>
      </c>
      <c r="B2168" s="51">
        <v>4.4999999999999998E-2</v>
      </c>
      <c r="C2168" s="141">
        <f t="shared" si="99"/>
        <v>97.56</v>
      </c>
      <c r="E2168" s="51">
        <v>2168</v>
      </c>
      <c r="F2168">
        <v>7.0000000000000007E-2</v>
      </c>
      <c r="G2168" s="141">
        <f t="shared" si="100"/>
        <v>151.76000000000002</v>
      </c>
      <c r="I2168" s="51">
        <v>2168</v>
      </c>
      <c r="J2168">
        <v>0.125</v>
      </c>
      <c r="K2168" s="141">
        <f t="shared" si="101"/>
        <v>271</v>
      </c>
      <c r="M2168" s="51">
        <v>2168</v>
      </c>
      <c r="N2168">
        <v>899</v>
      </c>
    </row>
    <row r="2169" spans="1:14">
      <c r="A2169" s="51">
        <v>2169</v>
      </c>
      <c r="B2169" s="51">
        <v>4.4999999999999998E-2</v>
      </c>
      <c r="C2169" s="141">
        <f t="shared" si="99"/>
        <v>97.60499999999999</v>
      </c>
      <c r="E2169" s="51">
        <v>2169</v>
      </c>
      <c r="F2169">
        <v>7.0000000000000007E-2</v>
      </c>
      <c r="G2169" s="141">
        <f t="shared" si="100"/>
        <v>151.83000000000001</v>
      </c>
      <c r="I2169" s="51">
        <v>2169</v>
      </c>
      <c r="J2169">
        <v>0.125</v>
      </c>
      <c r="K2169" s="141">
        <f t="shared" si="101"/>
        <v>271.125</v>
      </c>
      <c r="M2169" s="51">
        <v>2169</v>
      </c>
      <c r="N2169">
        <v>899</v>
      </c>
    </row>
    <row r="2170" spans="1:14">
      <c r="A2170" s="51">
        <v>2170</v>
      </c>
      <c r="B2170" s="51">
        <v>4.4999999999999998E-2</v>
      </c>
      <c r="C2170" s="141">
        <f t="shared" si="99"/>
        <v>97.649999999999991</v>
      </c>
      <c r="E2170" s="51">
        <v>2170</v>
      </c>
      <c r="F2170">
        <v>7.0000000000000007E-2</v>
      </c>
      <c r="G2170" s="141">
        <f t="shared" si="100"/>
        <v>151.9</v>
      </c>
      <c r="I2170" s="51">
        <v>2170</v>
      </c>
      <c r="J2170">
        <v>0.125</v>
      </c>
      <c r="K2170" s="141">
        <f t="shared" si="101"/>
        <v>271.25</v>
      </c>
      <c r="M2170" s="51">
        <v>2170</v>
      </c>
      <c r="N2170">
        <v>899</v>
      </c>
    </row>
    <row r="2171" spans="1:14">
      <c r="A2171" s="51">
        <v>2171</v>
      </c>
      <c r="B2171" s="51">
        <v>4.4999999999999998E-2</v>
      </c>
      <c r="C2171" s="141">
        <f t="shared" si="99"/>
        <v>97.694999999999993</v>
      </c>
      <c r="E2171" s="51">
        <v>2171</v>
      </c>
      <c r="F2171">
        <v>7.0000000000000007E-2</v>
      </c>
      <c r="G2171" s="141">
        <f t="shared" si="100"/>
        <v>151.97000000000003</v>
      </c>
      <c r="I2171" s="51">
        <v>2171</v>
      </c>
      <c r="J2171">
        <v>0.125</v>
      </c>
      <c r="K2171" s="141">
        <f t="shared" si="101"/>
        <v>271.375</v>
      </c>
      <c r="M2171" s="51">
        <v>2171</v>
      </c>
      <c r="N2171">
        <v>899</v>
      </c>
    </row>
    <row r="2172" spans="1:14">
      <c r="A2172" s="51">
        <v>2172</v>
      </c>
      <c r="B2172" s="51">
        <v>4.4999999999999998E-2</v>
      </c>
      <c r="C2172" s="141">
        <f t="shared" si="99"/>
        <v>97.74</v>
      </c>
      <c r="E2172" s="51">
        <v>2172</v>
      </c>
      <c r="F2172">
        <v>7.0000000000000007E-2</v>
      </c>
      <c r="G2172" s="141">
        <f t="shared" si="100"/>
        <v>152.04000000000002</v>
      </c>
      <c r="I2172" s="51">
        <v>2172</v>
      </c>
      <c r="J2172">
        <v>0.125</v>
      </c>
      <c r="K2172" s="141">
        <f t="shared" si="101"/>
        <v>271.5</v>
      </c>
      <c r="M2172" s="51">
        <v>2172</v>
      </c>
      <c r="N2172">
        <v>899</v>
      </c>
    </row>
    <row r="2173" spans="1:14">
      <c r="A2173" s="51">
        <v>2173</v>
      </c>
      <c r="B2173" s="51">
        <v>4.4999999999999998E-2</v>
      </c>
      <c r="C2173" s="141">
        <f t="shared" si="99"/>
        <v>97.784999999999997</v>
      </c>
      <c r="E2173" s="51">
        <v>2173</v>
      </c>
      <c r="F2173">
        <v>7.0000000000000007E-2</v>
      </c>
      <c r="G2173" s="141">
        <f t="shared" si="100"/>
        <v>152.11000000000001</v>
      </c>
      <c r="I2173" s="51">
        <v>2173</v>
      </c>
      <c r="J2173">
        <v>0.125</v>
      </c>
      <c r="K2173" s="141">
        <f t="shared" si="101"/>
        <v>271.625</v>
      </c>
      <c r="M2173" s="51">
        <v>2173</v>
      </c>
      <c r="N2173">
        <v>899</v>
      </c>
    </row>
    <row r="2174" spans="1:14">
      <c r="A2174" s="51">
        <v>2174</v>
      </c>
      <c r="B2174" s="51">
        <v>4.4999999999999998E-2</v>
      </c>
      <c r="C2174" s="141">
        <f t="shared" si="99"/>
        <v>97.83</v>
      </c>
      <c r="E2174" s="51">
        <v>2174</v>
      </c>
      <c r="F2174">
        <v>7.0000000000000007E-2</v>
      </c>
      <c r="G2174" s="141">
        <f t="shared" si="100"/>
        <v>152.18</v>
      </c>
      <c r="I2174" s="51">
        <v>2174</v>
      </c>
      <c r="J2174">
        <v>0.125</v>
      </c>
      <c r="K2174" s="141">
        <f t="shared" si="101"/>
        <v>271.75</v>
      </c>
      <c r="M2174" s="51">
        <v>2174</v>
      </c>
      <c r="N2174">
        <v>899</v>
      </c>
    </row>
    <row r="2175" spans="1:14">
      <c r="A2175" s="51">
        <v>2175</v>
      </c>
      <c r="B2175" s="51">
        <v>4.4999999999999998E-2</v>
      </c>
      <c r="C2175" s="141">
        <f t="shared" si="99"/>
        <v>97.875</v>
      </c>
      <c r="E2175" s="51">
        <v>2175</v>
      </c>
      <c r="F2175">
        <v>7.0000000000000007E-2</v>
      </c>
      <c r="G2175" s="141">
        <f t="shared" si="100"/>
        <v>152.25000000000003</v>
      </c>
      <c r="I2175" s="51">
        <v>2175</v>
      </c>
      <c r="J2175">
        <v>0.125</v>
      </c>
      <c r="K2175" s="141">
        <f t="shared" si="101"/>
        <v>271.875</v>
      </c>
      <c r="M2175" s="51">
        <v>2175</v>
      </c>
      <c r="N2175">
        <v>899</v>
      </c>
    </row>
    <row r="2176" spans="1:14">
      <c r="A2176" s="51">
        <v>2176</v>
      </c>
      <c r="B2176" s="51">
        <v>4.4999999999999998E-2</v>
      </c>
      <c r="C2176" s="141">
        <f t="shared" si="99"/>
        <v>97.92</v>
      </c>
      <c r="E2176" s="51">
        <v>2176</v>
      </c>
      <c r="F2176">
        <v>7.0000000000000007E-2</v>
      </c>
      <c r="G2176" s="141">
        <f t="shared" si="100"/>
        <v>152.32000000000002</v>
      </c>
      <c r="I2176" s="51">
        <v>2176</v>
      </c>
      <c r="J2176">
        <v>0.125</v>
      </c>
      <c r="K2176" s="141">
        <f t="shared" si="101"/>
        <v>272</v>
      </c>
      <c r="M2176" s="51">
        <v>2176</v>
      </c>
      <c r="N2176">
        <v>899</v>
      </c>
    </row>
    <row r="2177" spans="1:14">
      <c r="A2177" s="51">
        <v>2177</v>
      </c>
      <c r="B2177" s="51">
        <v>4.4999999999999998E-2</v>
      </c>
      <c r="C2177" s="141">
        <f t="shared" si="99"/>
        <v>97.965000000000003</v>
      </c>
      <c r="E2177" s="51">
        <v>2177</v>
      </c>
      <c r="F2177">
        <v>7.0000000000000007E-2</v>
      </c>
      <c r="G2177" s="141">
        <f t="shared" si="100"/>
        <v>152.39000000000001</v>
      </c>
      <c r="I2177" s="51">
        <v>2177</v>
      </c>
      <c r="J2177">
        <v>0.125</v>
      </c>
      <c r="K2177" s="141">
        <f t="shared" si="101"/>
        <v>272.125</v>
      </c>
      <c r="M2177" s="51">
        <v>2177</v>
      </c>
      <c r="N2177">
        <v>899</v>
      </c>
    </row>
    <row r="2178" spans="1:14">
      <c r="A2178" s="51">
        <v>2178</v>
      </c>
      <c r="B2178" s="51">
        <v>4.4999999999999998E-2</v>
      </c>
      <c r="C2178" s="141">
        <f t="shared" ref="C2178:C2241" si="102">MAX(A2178*B2178, 8.99)</f>
        <v>98.009999999999991</v>
      </c>
      <c r="E2178" s="51">
        <v>2178</v>
      </c>
      <c r="F2178">
        <v>7.0000000000000007E-2</v>
      </c>
      <c r="G2178" s="141">
        <f t="shared" ref="G2178:G2241" si="103">MAX(E2178*F2178, 9.99)</f>
        <v>152.46</v>
      </c>
      <c r="I2178" s="51">
        <v>2178</v>
      </c>
      <c r="J2178">
        <v>0.125</v>
      </c>
      <c r="K2178" s="141">
        <f t="shared" ref="K2178:K2241" si="104">MAX(I2178*J2178, 19.99)</f>
        <v>272.25</v>
      </c>
      <c r="M2178" s="51">
        <v>2178</v>
      </c>
      <c r="N2178">
        <v>899</v>
      </c>
    </row>
    <row r="2179" spans="1:14">
      <c r="A2179" s="51">
        <v>2179</v>
      </c>
      <c r="B2179" s="51">
        <v>4.4999999999999998E-2</v>
      </c>
      <c r="C2179" s="141">
        <f t="shared" si="102"/>
        <v>98.054999999999993</v>
      </c>
      <c r="E2179" s="51">
        <v>2179</v>
      </c>
      <c r="F2179">
        <v>7.0000000000000007E-2</v>
      </c>
      <c r="G2179" s="141">
        <f t="shared" si="103"/>
        <v>152.53</v>
      </c>
      <c r="I2179" s="51">
        <v>2179</v>
      </c>
      <c r="J2179">
        <v>0.125</v>
      </c>
      <c r="K2179" s="141">
        <f t="shared" si="104"/>
        <v>272.375</v>
      </c>
      <c r="M2179" s="51">
        <v>2179</v>
      </c>
      <c r="N2179">
        <v>899</v>
      </c>
    </row>
    <row r="2180" spans="1:14">
      <c r="A2180" s="51">
        <v>2180</v>
      </c>
      <c r="B2180" s="51">
        <v>4.4999999999999998E-2</v>
      </c>
      <c r="C2180" s="141">
        <f t="shared" si="102"/>
        <v>98.1</v>
      </c>
      <c r="E2180" s="51">
        <v>2180</v>
      </c>
      <c r="F2180">
        <v>7.0000000000000007E-2</v>
      </c>
      <c r="G2180" s="141">
        <f t="shared" si="103"/>
        <v>152.60000000000002</v>
      </c>
      <c r="I2180" s="51">
        <v>2180</v>
      </c>
      <c r="J2180">
        <v>0.125</v>
      </c>
      <c r="K2180" s="141">
        <f t="shared" si="104"/>
        <v>272.5</v>
      </c>
      <c r="M2180" s="51">
        <v>2180</v>
      </c>
      <c r="N2180">
        <v>899</v>
      </c>
    </row>
    <row r="2181" spans="1:14">
      <c r="A2181" s="51">
        <v>2181</v>
      </c>
      <c r="B2181" s="51">
        <v>4.4999999999999998E-2</v>
      </c>
      <c r="C2181" s="141">
        <f t="shared" si="102"/>
        <v>98.144999999999996</v>
      </c>
      <c r="E2181" s="51">
        <v>2181</v>
      </c>
      <c r="F2181">
        <v>7.0000000000000007E-2</v>
      </c>
      <c r="G2181" s="141">
        <f t="shared" si="103"/>
        <v>152.67000000000002</v>
      </c>
      <c r="I2181" s="51">
        <v>2181</v>
      </c>
      <c r="J2181">
        <v>0.125</v>
      </c>
      <c r="K2181" s="141">
        <f t="shared" si="104"/>
        <v>272.625</v>
      </c>
      <c r="M2181" s="51">
        <v>2181</v>
      </c>
      <c r="N2181">
        <v>899</v>
      </c>
    </row>
    <row r="2182" spans="1:14">
      <c r="A2182" s="51">
        <v>2182</v>
      </c>
      <c r="B2182" s="51">
        <v>4.4999999999999998E-2</v>
      </c>
      <c r="C2182" s="141">
        <f t="shared" si="102"/>
        <v>98.19</v>
      </c>
      <c r="E2182" s="51">
        <v>2182</v>
      </c>
      <c r="F2182">
        <v>7.0000000000000007E-2</v>
      </c>
      <c r="G2182" s="141">
        <f t="shared" si="103"/>
        <v>152.74</v>
      </c>
      <c r="I2182" s="51">
        <v>2182</v>
      </c>
      <c r="J2182">
        <v>0.125</v>
      </c>
      <c r="K2182" s="141">
        <f t="shared" si="104"/>
        <v>272.75</v>
      </c>
      <c r="M2182" s="51">
        <v>2182</v>
      </c>
      <c r="N2182">
        <v>899</v>
      </c>
    </row>
    <row r="2183" spans="1:14">
      <c r="A2183" s="51">
        <v>2183</v>
      </c>
      <c r="B2183" s="51">
        <v>4.4999999999999998E-2</v>
      </c>
      <c r="C2183" s="141">
        <f t="shared" si="102"/>
        <v>98.234999999999999</v>
      </c>
      <c r="E2183" s="51">
        <v>2183</v>
      </c>
      <c r="F2183">
        <v>7.0000000000000007E-2</v>
      </c>
      <c r="G2183" s="141">
        <f t="shared" si="103"/>
        <v>152.81</v>
      </c>
      <c r="I2183" s="51">
        <v>2183</v>
      </c>
      <c r="J2183">
        <v>0.125</v>
      </c>
      <c r="K2183" s="141">
        <f t="shared" si="104"/>
        <v>272.875</v>
      </c>
      <c r="M2183" s="51">
        <v>2183</v>
      </c>
      <c r="N2183">
        <v>899</v>
      </c>
    </row>
    <row r="2184" spans="1:14">
      <c r="A2184" s="51">
        <v>2184</v>
      </c>
      <c r="B2184" s="51">
        <v>4.4999999999999998E-2</v>
      </c>
      <c r="C2184" s="141">
        <f t="shared" si="102"/>
        <v>98.28</v>
      </c>
      <c r="E2184" s="51">
        <v>2184</v>
      </c>
      <c r="F2184">
        <v>7.0000000000000007E-2</v>
      </c>
      <c r="G2184" s="141">
        <f t="shared" si="103"/>
        <v>152.88000000000002</v>
      </c>
      <c r="I2184" s="51">
        <v>2184</v>
      </c>
      <c r="J2184">
        <v>0.125</v>
      </c>
      <c r="K2184" s="141">
        <f t="shared" si="104"/>
        <v>273</v>
      </c>
      <c r="M2184" s="51">
        <v>2184</v>
      </c>
      <c r="N2184">
        <v>899</v>
      </c>
    </row>
    <row r="2185" spans="1:14">
      <c r="A2185" s="51">
        <v>2185</v>
      </c>
      <c r="B2185" s="51">
        <v>4.4999999999999998E-2</v>
      </c>
      <c r="C2185" s="141">
        <f t="shared" si="102"/>
        <v>98.325000000000003</v>
      </c>
      <c r="E2185" s="51">
        <v>2185</v>
      </c>
      <c r="F2185">
        <v>7.0000000000000007E-2</v>
      </c>
      <c r="G2185" s="141">
        <f t="shared" si="103"/>
        <v>152.95000000000002</v>
      </c>
      <c r="I2185" s="51">
        <v>2185</v>
      </c>
      <c r="J2185">
        <v>0.125</v>
      </c>
      <c r="K2185" s="141">
        <f t="shared" si="104"/>
        <v>273.125</v>
      </c>
      <c r="M2185" s="51">
        <v>2185</v>
      </c>
      <c r="N2185">
        <v>899</v>
      </c>
    </row>
    <row r="2186" spans="1:14">
      <c r="A2186" s="51">
        <v>2186</v>
      </c>
      <c r="B2186" s="51">
        <v>4.4999999999999998E-2</v>
      </c>
      <c r="C2186" s="141">
        <f t="shared" si="102"/>
        <v>98.36999999999999</v>
      </c>
      <c r="E2186" s="51">
        <v>2186</v>
      </c>
      <c r="F2186">
        <v>7.0000000000000007E-2</v>
      </c>
      <c r="G2186" s="141">
        <f t="shared" si="103"/>
        <v>153.02000000000001</v>
      </c>
      <c r="I2186" s="51">
        <v>2186</v>
      </c>
      <c r="J2186">
        <v>0.125</v>
      </c>
      <c r="K2186" s="141">
        <f t="shared" si="104"/>
        <v>273.25</v>
      </c>
      <c r="M2186" s="51">
        <v>2186</v>
      </c>
      <c r="N2186">
        <v>899</v>
      </c>
    </row>
    <row r="2187" spans="1:14">
      <c r="A2187" s="51">
        <v>2187</v>
      </c>
      <c r="B2187" s="51">
        <v>4.4999999999999998E-2</v>
      </c>
      <c r="C2187" s="141">
        <f t="shared" si="102"/>
        <v>98.414999999999992</v>
      </c>
      <c r="E2187" s="51">
        <v>2187</v>
      </c>
      <c r="F2187">
        <v>7.0000000000000007E-2</v>
      </c>
      <c r="G2187" s="141">
        <f t="shared" si="103"/>
        <v>153.09</v>
      </c>
      <c r="I2187" s="51">
        <v>2187</v>
      </c>
      <c r="J2187">
        <v>0.125</v>
      </c>
      <c r="K2187" s="141">
        <f t="shared" si="104"/>
        <v>273.375</v>
      </c>
      <c r="M2187" s="51">
        <v>2187</v>
      </c>
      <c r="N2187">
        <v>899</v>
      </c>
    </row>
    <row r="2188" spans="1:14">
      <c r="A2188" s="51">
        <v>2188</v>
      </c>
      <c r="B2188" s="51">
        <v>4.4999999999999998E-2</v>
      </c>
      <c r="C2188" s="141">
        <f t="shared" si="102"/>
        <v>98.46</v>
      </c>
      <c r="E2188" s="51">
        <v>2188</v>
      </c>
      <c r="F2188">
        <v>7.0000000000000007E-2</v>
      </c>
      <c r="G2188" s="141">
        <f t="shared" si="103"/>
        <v>153.16000000000003</v>
      </c>
      <c r="I2188" s="51">
        <v>2188</v>
      </c>
      <c r="J2188">
        <v>0.125</v>
      </c>
      <c r="K2188" s="141">
        <f t="shared" si="104"/>
        <v>273.5</v>
      </c>
      <c r="M2188" s="51">
        <v>2188</v>
      </c>
      <c r="N2188">
        <v>899</v>
      </c>
    </row>
    <row r="2189" spans="1:14">
      <c r="A2189" s="51">
        <v>2189</v>
      </c>
      <c r="B2189" s="51">
        <v>4.4999999999999998E-2</v>
      </c>
      <c r="C2189" s="141">
        <f t="shared" si="102"/>
        <v>98.504999999999995</v>
      </c>
      <c r="E2189" s="51">
        <v>2189</v>
      </c>
      <c r="F2189">
        <v>7.0000000000000007E-2</v>
      </c>
      <c r="G2189" s="141">
        <f t="shared" si="103"/>
        <v>153.23000000000002</v>
      </c>
      <c r="I2189" s="51">
        <v>2189</v>
      </c>
      <c r="J2189">
        <v>0.125</v>
      </c>
      <c r="K2189" s="141">
        <f t="shared" si="104"/>
        <v>273.625</v>
      </c>
      <c r="M2189" s="51">
        <v>2189</v>
      </c>
      <c r="N2189">
        <v>899</v>
      </c>
    </row>
    <row r="2190" spans="1:14">
      <c r="A2190" s="51">
        <v>2190</v>
      </c>
      <c r="B2190" s="51">
        <v>4.4999999999999998E-2</v>
      </c>
      <c r="C2190" s="141">
        <f t="shared" si="102"/>
        <v>98.55</v>
      </c>
      <c r="E2190" s="51">
        <v>2190</v>
      </c>
      <c r="F2190">
        <v>7.0000000000000007E-2</v>
      </c>
      <c r="G2190" s="141">
        <f t="shared" si="103"/>
        <v>153.30000000000001</v>
      </c>
      <c r="I2190" s="51">
        <v>2190</v>
      </c>
      <c r="J2190">
        <v>0.125</v>
      </c>
      <c r="K2190" s="141">
        <f t="shared" si="104"/>
        <v>273.75</v>
      </c>
      <c r="M2190" s="51">
        <v>2190</v>
      </c>
      <c r="N2190">
        <v>899</v>
      </c>
    </row>
    <row r="2191" spans="1:14">
      <c r="A2191" s="51">
        <v>2191</v>
      </c>
      <c r="B2191" s="51">
        <v>4.4999999999999998E-2</v>
      </c>
      <c r="C2191" s="141">
        <f t="shared" si="102"/>
        <v>98.594999999999999</v>
      </c>
      <c r="E2191" s="51">
        <v>2191</v>
      </c>
      <c r="F2191">
        <v>7.0000000000000007E-2</v>
      </c>
      <c r="G2191" s="141">
        <f t="shared" si="103"/>
        <v>153.37</v>
      </c>
      <c r="I2191" s="51">
        <v>2191</v>
      </c>
      <c r="J2191">
        <v>0.125</v>
      </c>
      <c r="K2191" s="141">
        <f t="shared" si="104"/>
        <v>273.875</v>
      </c>
      <c r="M2191" s="51">
        <v>2191</v>
      </c>
      <c r="N2191">
        <v>899</v>
      </c>
    </row>
    <row r="2192" spans="1:14">
      <c r="A2192" s="51">
        <v>2192</v>
      </c>
      <c r="B2192" s="51">
        <v>4.4999999999999998E-2</v>
      </c>
      <c r="C2192" s="141">
        <f t="shared" si="102"/>
        <v>98.64</v>
      </c>
      <c r="E2192" s="51">
        <v>2192</v>
      </c>
      <c r="F2192">
        <v>7.0000000000000007E-2</v>
      </c>
      <c r="G2192" s="141">
        <f t="shared" si="103"/>
        <v>153.44000000000003</v>
      </c>
      <c r="I2192" s="51">
        <v>2192</v>
      </c>
      <c r="J2192">
        <v>0.125</v>
      </c>
      <c r="K2192" s="141">
        <f t="shared" si="104"/>
        <v>274</v>
      </c>
      <c r="M2192" s="51">
        <v>2192</v>
      </c>
      <c r="N2192">
        <v>899</v>
      </c>
    </row>
    <row r="2193" spans="1:14">
      <c r="A2193" s="51">
        <v>2193</v>
      </c>
      <c r="B2193" s="51">
        <v>4.4999999999999998E-2</v>
      </c>
      <c r="C2193" s="141">
        <f t="shared" si="102"/>
        <v>98.685000000000002</v>
      </c>
      <c r="E2193" s="51">
        <v>2193</v>
      </c>
      <c r="F2193">
        <v>7.0000000000000007E-2</v>
      </c>
      <c r="G2193" s="141">
        <f t="shared" si="103"/>
        <v>153.51000000000002</v>
      </c>
      <c r="I2193" s="51">
        <v>2193</v>
      </c>
      <c r="J2193">
        <v>0.125</v>
      </c>
      <c r="K2193" s="141">
        <f t="shared" si="104"/>
        <v>274.125</v>
      </c>
      <c r="M2193" s="51">
        <v>2193</v>
      </c>
      <c r="N2193">
        <v>899</v>
      </c>
    </row>
    <row r="2194" spans="1:14">
      <c r="A2194" s="51">
        <v>2194</v>
      </c>
      <c r="B2194" s="51">
        <v>4.4999999999999998E-2</v>
      </c>
      <c r="C2194" s="141">
        <f t="shared" si="102"/>
        <v>98.72999999999999</v>
      </c>
      <c r="E2194" s="51">
        <v>2194</v>
      </c>
      <c r="F2194">
        <v>7.0000000000000007E-2</v>
      </c>
      <c r="G2194" s="141">
        <f t="shared" si="103"/>
        <v>153.58000000000001</v>
      </c>
      <c r="I2194" s="51">
        <v>2194</v>
      </c>
      <c r="J2194">
        <v>0.125</v>
      </c>
      <c r="K2194" s="141">
        <f t="shared" si="104"/>
        <v>274.25</v>
      </c>
      <c r="M2194" s="51">
        <v>2194</v>
      </c>
      <c r="N2194">
        <v>899</v>
      </c>
    </row>
    <row r="2195" spans="1:14">
      <c r="A2195" s="51">
        <v>2195</v>
      </c>
      <c r="B2195" s="51">
        <v>4.4999999999999998E-2</v>
      </c>
      <c r="C2195" s="141">
        <f t="shared" si="102"/>
        <v>98.774999999999991</v>
      </c>
      <c r="E2195" s="51">
        <v>2195</v>
      </c>
      <c r="F2195">
        <v>7.0000000000000007E-2</v>
      </c>
      <c r="G2195" s="141">
        <f t="shared" si="103"/>
        <v>153.65</v>
      </c>
      <c r="I2195" s="51">
        <v>2195</v>
      </c>
      <c r="J2195">
        <v>0.125</v>
      </c>
      <c r="K2195" s="141">
        <f t="shared" si="104"/>
        <v>274.375</v>
      </c>
      <c r="M2195" s="51">
        <v>2195</v>
      </c>
      <c r="N2195">
        <v>899</v>
      </c>
    </row>
    <row r="2196" spans="1:14">
      <c r="A2196" s="51">
        <v>2196</v>
      </c>
      <c r="B2196" s="51">
        <v>4.4999999999999998E-2</v>
      </c>
      <c r="C2196" s="141">
        <f t="shared" si="102"/>
        <v>98.82</v>
      </c>
      <c r="E2196" s="51">
        <v>2196</v>
      </c>
      <c r="F2196">
        <v>7.0000000000000007E-2</v>
      </c>
      <c r="G2196" s="141">
        <f t="shared" si="103"/>
        <v>153.72000000000003</v>
      </c>
      <c r="I2196" s="51">
        <v>2196</v>
      </c>
      <c r="J2196">
        <v>0.125</v>
      </c>
      <c r="K2196" s="141">
        <f t="shared" si="104"/>
        <v>274.5</v>
      </c>
      <c r="M2196" s="51">
        <v>2196</v>
      </c>
      <c r="N2196">
        <v>899</v>
      </c>
    </row>
    <row r="2197" spans="1:14">
      <c r="A2197" s="51">
        <v>2197</v>
      </c>
      <c r="B2197" s="51">
        <v>4.4999999999999998E-2</v>
      </c>
      <c r="C2197" s="141">
        <f t="shared" si="102"/>
        <v>98.864999999999995</v>
      </c>
      <c r="E2197" s="51">
        <v>2197</v>
      </c>
      <c r="F2197">
        <v>7.0000000000000007E-2</v>
      </c>
      <c r="G2197" s="141">
        <f t="shared" si="103"/>
        <v>153.79000000000002</v>
      </c>
      <c r="I2197" s="51">
        <v>2197</v>
      </c>
      <c r="J2197">
        <v>0.125</v>
      </c>
      <c r="K2197" s="141">
        <f t="shared" si="104"/>
        <v>274.625</v>
      </c>
      <c r="M2197" s="51">
        <v>2197</v>
      </c>
      <c r="N2197">
        <v>899</v>
      </c>
    </row>
    <row r="2198" spans="1:14">
      <c r="A2198" s="51">
        <v>2198</v>
      </c>
      <c r="B2198" s="51">
        <v>4.4999999999999998E-2</v>
      </c>
      <c r="C2198" s="141">
        <f t="shared" si="102"/>
        <v>98.91</v>
      </c>
      <c r="E2198" s="51">
        <v>2198</v>
      </c>
      <c r="F2198">
        <v>7.0000000000000007E-2</v>
      </c>
      <c r="G2198" s="141">
        <f t="shared" si="103"/>
        <v>153.86000000000001</v>
      </c>
      <c r="I2198" s="51">
        <v>2198</v>
      </c>
      <c r="J2198">
        <v>0.125</v>
      </c>
      <c r="K2198" s="141">
        <f t="shared" si="104"/>
        <v>274.75</v>
      </c>
      <c r="M2198" s="51">
        <v>2198</v>
      </c>
      <c r="N2198">
        <v>899</v>
      </c>
    </row>
    <row r="2199" spans="1:14">
      <c r="A2199" s="51">
        <v>2199</v>
      </c>
      <c r="B2199" s="51">
        <v>4.4999999999999998E-2</v>
      </c>
      <c r="C2199" s="141">
        <f t="shared" si="102"/>
        <v>98.954999999999998</v>
      </c>
      <c r="E2199" s="51">
        <v>2199</v>
      </c>
      <c r="F2199">
        <v>7.0000000000000007E-2</v>
      </c>
      <c r="G2199" s="141">
        <f t="shared" si="103"/>
        <v>153.93</v>
      </c>
      <c r="I2199" s="51">
        <v>2199</v>
      </c>
      <c r="J2199">
        <v>0.125</v>
      </c>
      <c r="K2199" s="141">
        <f t="shared" si="104"/>
        <v>274.875</v>
      </c>
      <c r="M2199" s="51">
        <v>2199</v>
      </c>
      <c r="N2199">
        <v>899</v>
      </c>
    </row>
    <row r="2200" spans="1:14">
      <c r="A2200" s="51">
        <v>2200</v>
      </c>
      <c r="B2200" s="51">
        <v>4.4999999999999998E-2</v>
      </c>
      <c r="C2200" s="141">
        <f t="shared" si="102"/>
        <v>99</v>
      </c>
      <c r="E2200" s="51">
        <v>2200</v>
      </c>
      <c r="F2200">
        <v>7.0000000000000007E-2</v>
      </c>
      <c r="G2200" s="141">
        <f t="shared" si="103"/>
        <v>154.00000000000003</v>
      </c>
      <c r="I2200" s="51">
        <v>2200</v>
      </c>
      <c r="J2200">
        <v>0.125</v>
      </c>
      <c r="K2200" s="141">
        <f t="shared" si="104"/>
        <v>275</v>
      </c>
      <c r="M2200" s="51">
        <v>2200</v>
      </c>
      <c r="N2200">
        <v>899</v>
      </c>
    </row>
    <row r="2201" spans="1:14">
      <c r="A2201" s="51">
        <v>2201</v>
      </c>
      <c r="B2201" s="51">
        <v>4.4999999999999998E-2</v>
      </c>
      <c r="C2201" s="141">
        <f t="shared" si="102"/>
        <v>99.045000000000002</v>
      </c>
      <c r="E2201" s="51">
        <v>2201</v>
      </c>
      <c r="F2201">
        <v>7.0000000000000007E-2</v>
      </c>
      <c r="G2201" s="141">
        <f t="shared" si="103"/>
        <v>154.07000000000002</v>
      </c>
      <c r="I2201" s="51">
        <v>2201</v>
      </c>
      <c r="J2201">
        <v>0.125</v>
      </c>
      <c r="K2201" s="141">
        <f t="shared" si="104"/>
        <v>275.125</v>
      </c>
      <c r="M2201" s="51">
        <v>2201</v>
      </c>
      <c r="N2201">
        <v>899</v>
      </c>
    </row>
    <row r="2202" spans="1:14">
      <c r="A2202" s="51">
        <v>2202</v>
      </c>
      <c r="B2202" s="51">
        <v>4.4999999999999998E-2</v>
      </c>
      <c r="C2202" s="141">
        <f t="shared" si="102"/>
        <v>99.09</v>
      </c>
      <c r="E2202" s="51">
        <v>2202</v>
      </c>
      <c r="F2202">
        <v>7.0000000000000007E-2</v>
      </c>
      <c r="G2202" s="141">
        <f t="shared" si="103"/>
        <v>154.14000000000001</v>
      </c>
      <c r="I2202" s="51">
        <v>2202</v>
      </c>
      <c r="J2202">
        <v>0.125</v>
      </c>
      <c r="K2202" s="141">
        <f t="shared" si="104"/>
        <v>275.25</v>
      </c>
      <c r="M2202" s="51">
        <v>2202</v>
      </c>
      <c r="N2202">
        <v>899</v>
      </c>
    </row>
    <row r="2203" spans="1:14">
      <c r="A2203" s="51">
        <v>2203</v>
      </c>
      <c r="B2203" s="51">
        <v>4.4999999999999998E-2</v>
      </c>
      <c r="C2203" s="141">
        <f t="shared" si="102"/>
        <v>99.134999999999991</v>
      </c>
      <c r="E2203" s="51">
        <v>2203</v>
      </c>
      <c r="F2203">
        <v>7.0000000000000007E-2</v>
      </c>
      <c r="G2203" s="141">
        <f t="shared" si="103"/>
        <v>154.21</v>
      </c>
      <c r="I2203" s="51">
        <v>2203</v>
      </c>
      <c r="J2203">
        <v>0.125</v>
      </c>
      <c r="K2203" s="141">
        <f t="shared" si="104"/>
        <v>275.375</v>
      </c>
      <c r="M2203" s="51">
        <v>2203</v>
      </c>
      <c r="N2203">
        <v>899</v>
      </c>
    </row>
    <row r="2204" spans="1:14">
      <c r="A2204" s="51">
        <v>2204</v>
      </c>
      <c r="B2204" s="51">
        <v>4.4999999999999998E-2</v>
      </c>
      <c r="C2204" s="141">
        <f t="shared" si="102"/>
        <v>99.179999999999993</v>
      </c>
      <c r="E2204" s="51">
        <v>2204</v>
      </c>
      <c r="F2204">
        <v>7.0000000000000007E-2</v>
      </c>
      <c r="G2204" s="141">
        <f t="shared" si="103"/>
        <v>154.28</v>
      </c>
      <c r="I2204" s="51">
        <v>2204</v>
      </c>
      <c r="J2204">
        <v>0.125</v>
      </c>
      <c r="K2204" s="141">
        <f t="shared" si="104"/>
        <v>275.5</v>
      </c>
      <c r="M2204" s="51">
        <v>2204</v>
      </c>
      <c r="N2204">
        <v>899</v>
      </c>
    </row>
    <row r="2205" spans="1:14">
      <c r="A2205" s="51">
        <v>2205</v>
      </c>
      <c r="B2205" s="51">
        <v>4.4999999999999998E-2</v>
      </c>
      <c r="C2205" s="141">
        <f t="shared" si="102"/>
        <v>99.224999999999994</v>
      </c>
      <c r="E2205" s="51">
        <v>2205</v>
      </c>
      <c r="F2205">
        <v>7.0000000000000007E-2</v>
      </c>
      <c r="G2205" s="141">
        <f t="shared" si="103"/>
        <v>154.35000000000002</v>
      </c>
      <c r="I2205" s="51">
        <v>2205</v>
      </c>
      <c r="J2205">
        <v>0.125</v>
      </c>
      <c r="K2205" s="141">
        <f t="shared" si="104"/>
        <v>275.625</v>
      </c>
      <c r="M2205" s="51">
        <v>2205</v>
      </c>
      <c r="N2205">
        <v>899</v>
      </c>
    </row>
    <row r="2206" spans="1:14">
      <c r="A2206" s="51">
        <v>2206</v>
      </c>
      <c r="B2206" s="51">
        <v>4.4999999999999998E-2</v>
      </c>
      <c r="C2206" s="141">
        <f t="shared" si="102"/>
        <v>99.27</v>
      </c>
      <c r="E2206" s="51">
        <v>2206</v>
      </c>
      <c r="F2206">
        <v>7.0000000000000007E-2</v>
      </c>
      <c r="G2206" s="141">
        <f t="shared" si="103"/>
        <v>154.42000000000002</v>
      </c>
      <c r="I2206" s="51">
        <v>2206</v>
      </c>
      <c r="J2206">
        <v>0.125</v>
      </c>
      <c r="K2206" s="141">
        <f t="shared" si="104"/>
        <v>275.75</v>
      </c>
      <c r="M2206" s="51">
        <v>2206</v>
      </c>
      <c r="N2206">
        <v>899</v>
      </c>
    </row>
    <row r="2207" spans="1:14">
      <c r="A2207" s="51">
        <v>2207</v>
      </c>
      <c r="B2207" s="51">
        <v>4.4999999999999998E-2</v>
      </c>
      <c r="C2207" s="141">
        <f t="shared" si="102"/>
        <v>99.314999999999998</v>
      </c>
      <c r="E2207" s="51">
        <v>2207</v>
      </c>
      <c r="F2207">
        <v>7.0000000000000007E-2</v>
      </c>
      <c r="G2207" s="141">
        <f t="shared" si="103"/>
        <v>154.49</v>
      </c>
      <c r="I2207" s="51">
        <v>2207</v>
      </c>
      <c r="J2207">
        <v>0.125</v>
      </c>
      <c r="K2207" s="141">
        <f t="shared" si="104"/>
        <v>275.875</v>
      </c>
      <c r="M2207" s="51">
        <v>2207</v>
      </c>
      <c r="N2207">
        <v>899</v>
      </c>
    </row>
    <row r="2208" spans="1:14">
      <c r="A2208" s="51">
        <v>2208</v>
      </c>
      <c r="B2208" s="51">
        <v>4.4999999999999998E-2</v>
      </c>
      <c r="C2208" s="141">
        <f t="shared" si="102"/>
        <v>99.36</v>
      </c>
      <c r="E2208" s="51">
        <v>2208</v>
      </c>
      <c r="F2208">
        <v>7.0000000000000007E-2</v>
      </c>
      <c r="G2208" s="141">
        <f t="shared" si="103"/>
        <v>154.56</v>
      </c>
      <c r="I2208" s="51">
        <v>2208</v>
      </c>
      <c r="J2208">
        <v>0.125</v>
      </c>
      <c r="K2208" s="141">
        <f t="shared" si="104"/>
        <v>276</v>
      </c>
      <c r="M2208" s="51">
        <v>2208</v>
      </c>
      <c r="N2208">
        <v>899</v>
      </c>
    </row>
    <row r="2209" spans="1:14">
      <c r="A2209" s="51">
        <v>2209</v>
      </c>
      <c r="B2209" s="51">
        <v>4.4999999999999998E-2</v>
      </c>
      <c r="C2209" s="141">
        <f t="shared" si="102"/>
        <v>99.405000000000001</v>
      </c>
      <c r="E2209" s="51">
        <v>2209</v>
      </c>
      <c r="F2209">
        <v>7.0000000000000007E-2</v>
      </c>
      <c r="G2209" s="141">
        <f t="shared" si="103"/>
        <v>154.63000000000002</v>
      </c>
      <c r="I2209" s="51">
        <v>2209</v>
      </c>
      <c r="J2209">
        <v>0.125</v>
      </c>
      <c r="K2209" s="141">
        <f t="shared" si="104"/>
        <v>276.125</v>
      </c>
      <c r="M2209" s="51">
        <v>2209</v>
      </c>
      <c r="N2209">
        <v>899</v>
      </c>
    </row>
    <row r="2210" spans="1:14">
      <c r="A2210" s="51">
        <v>2210</v>
      </c>
      <c r="B2210" s="51">
        <v>4.4999999999999998E-2</v>
      </c>
      <c r="C2210" s="141">
        <f t="shared" si="102"/>
        <v>99.45</v>
      </c>
      <c r="E2210" s="51">
        <v>2210</v>
      </c>
      <c r="F2210">
        <v>7.0000000000000007E-2</v>
      </c>
      <c r="G2210" s="141">
        <f t="shared" si="103"/>
        <v>154.70000000000002</v>
      </c>
      <c r="I2210" s="51">
        <v>2210</v>
      </c>
      <c r="J2210">
        <v>0.125</v>
      </c>
      <c r="K2210" s="141">
        <f t="shared" si="104"/>
        <v>276.25</v>
      </c>
      <c r="M2210" s="51">
        <v>2210</v>
      </c>
      <c r="N2210">
        <v>899</v>
      </c>
    </row>
    <row r="2211" spans="1:14">
      <c r="A2211" s="51">
        <v>2211</v>
      </c>
      <c r="B2211" s="51">
        <v>4.4999999999999998E-2</v>
      </c>
      <c r="C2211" s="141">
        <f t="shared" si="102"/>
        <v>99.49499999999999</v>
      </c>
      <c r="E2211" s="51">
        <v>2211</v>
      </c>
      <c r="F2211">
        <v>7.0000000000000007E-2</v>
      </c>
      <c r="G2211" s="141">
        <f t="shared" si="103"/>
        <v>154.77000000000001</v>
      </c>
      <c r="I2211" s="51">
        <v>2211</v>
      </c>
      <c r="J2211">
        <v>0.125</v>
      </c>
      <c r="K2211" s="141">
        <f t="shared" si="104"/>
        <v>276.375</v>
      </c>
      <c r="M2211" s="51">
        <v>2211</v>
      </c>
      <c r="N2211">
        <v>899</v>
      </c>
    </row>
    <row r="2212" spans="1:14">
      <c r="A2212" s="51">
        <v>2212</v>
      </c>
      <c r="B2212" s="51">
        <v>4.4999999999999998E-2</v>
      </c>
      <c r="C2212" s="141">
        <f t="shared" si="102"/>
        <v>99.539999999999992</v>
      </c>
      <c r="E2212" s="51">
        <v>2212</v>
      </c>
      <c r="F2212">
        <v>7.0000000000000007E-2</v>
      </c>
      <c r="G2212" s="141">
        <f t="shared" si="103"/>
        <v>154.84</v>
      </c>
      <c r="I2212" s="51">
        <v>2212</v>
      </c>
      <c r="J2212">
        <v>0.125</v>
      </c>
      <c r="K2212" s="141">
        <f t="shared" si="104"/>
        <v>276.5</v>
      </c>
      <c r="M2212" s="51">
        <v>2212</v>
      </c>
      <c r="N2212">
        <v>899</v>
      </c>
    </row>
    <row r="2213" spans="1:14">
      <c r="A2213" s="51">
        <v>2213</v>
      </c>
      <c r="B2213" s="51">
        <v>4.4999999999999998E-2</v>
      </c>
      <c r="C2213" s="141">
        <f t="shared" si="102"/>
        <v>99.584999999999994</v>
      </c>
      <c r="E2213" s="51">
        <v>2213</v>
      </c>
      <c r="F2213">
        <v>7.0000000000000007E-2</v>
      </c>
      <c r="G2213" s="141">
        <f t="shared" si="103"/>
        <v>154.91000000000003</v>
      </c>
      <c r="I2213" s="51">
        <v>2213</v>
      </c>
      <c r="J2213">
        <v>0.125</v>
      </c>
      <c r="K2213" s="141">
        <f t="shared" si="104"/>
        <v>276.625</v>
      </c>
      <c r="M2213" s="51">
        <v>2213</v>
      </c>
      <c r="N2213">
        <v>899</v>
      </c>
    </row>
    <row r="2214" spans="1:14">
      <c r="A2214" s="51">
        <v>2214</v>
      </c>
      <c r="B2214" s="51">
        <v>4.4999999999999998E-2</v>
      </c>
      <c r="C2214" s="141">
        <f t="shared" si="102"/>
        <v>99.63</v>
      </c>
      <c r="E2214" s="51">
        <v>2214</v>
      </c>
      <c r="F2214">
        <v>7.0000000000000007E-2</v>
      </c>
      <c r="G2214" s="141">
        <f t="shared" si="103"/>
        <v>154.98000000000002</v>
      </c>
      <c r="I2214" s="51">
        <v>2214</v>
      </c>
      <c r="J2214">
        <v>0.125</v>
      </c>
      <c r="K2214" s="141">
        <f t="shared" si="104"/>
        <v>276.75</v>
      </c>
      <c r="M2214" s="51">
        <v>2214</v>
      </c>
      <c r="N2214">
        <v>899</v>
      </c>
    </row>
    <row r="2215" spans="1:14">
      <c r="A2215" s="51">
        <v>2215</v>
      </c>
      <c r="B2215" s="51">
        <v>4.4999999999999998E-2</v>
      </c>
      <c r="C2215" s="141">
        <f t="shared" si="102"/>
        <v>99.674999999999997</v>
      </c>
      <c r="E2215" s="51">
        <v>2215</v>
      </c>
      <c r="F2215">
        <v>7.0000000000000007E-2</v>
      </c>
      <c r="G2215" s="141">
        <f t="shared" si="103"/>
        <v>155.05000000000001</v>
      </c>
      <c r="I2215" s="51">
        <v>2215</v>
      </c>
      <c r="J2215">
        <v>0.125</v>
      </c>
      <c r="K2215" s="141">
        <f t="shared" si="104"/>
        <v>276.875</v>
      </c>
      <c r="M2215" s="51">
        <v>2215</v>
      </c>
      <c r="N2215">
        <v>899</v>
      </c>
    </row>
    <row r="2216" spans="1:14">
      <c r="A2216" s="51">
        <v>2216</v>
      </c>
      <c r="B2216" s="51">
        <v>4.4999999999999998E-2</v>
      </c>
      <c r="C2216" s="141">
        <f t="shared" si="102"/>
        <v>99.72</v>
      </c>
      <c r="E2216" s="51">
        <v>2216</v>
      </c>
      <c r="F2216">
        <v>7.0000000000000007E-2</v>
      </c>
      <c r="G2216" s="141">
        <f t="shared" si="103"/>
        <v>155.12</v>
      </c>
      <c r="I2216" s="51">
        <v>2216</v>
      </c>
      <c r="J2216">
        <v>0.125</v>
      </c>
      <c r="K2216" s="141">
        <f t="shared" si="104"/>
        <v>277</v>
      </c>
      <c r="M2216" s="51">
        <v>2216</v>
      </c>
      <c r="N2216">
        <v>899</v>
      </c>
    </row>
    <row r="2217" spans="1:14">
      <c r="A2217" s="51">
        <v>2217</v>
      </c>
      <c r="B2217" s="51">
        <v>4.4999999999999998E-2</v>
      </c>
      <c r="C2217" s="141">
        <f t="shared" si="102"/>
        <v>99.765000000000001</v>
      </c>
      <c r="E2217" s="51">
        <v>2217</v>
      </c>
      <c r="F2217">
        <v>7.0000000000000007E-2</v>
      </c>
      <c r="G2217" s="141">
        <f t="shared" si="103"/>
        <v>155.19000000000003</v>
      </c>
      <c r="I2217" s="51">
        <v>2217</v>
      </c>
      <c r="J2217">
        <v>0.125</v>
      </c>
      <c r="K2217" s="141">
        <f t="shared" si="104"/>
        <v>277.125</v>
      </c>
      <c r="M2217" s="51">
        <v>2217</v>
      </c>
      <c r="N2217">
        <v>899</v>
      </c>
    </row>
    <row r="2218" spans="1:14">
      <c r="A2218" s="51">
        <v>2218</v>
      </c>
      <c r="B2218" s="51">
        <v>4.4999999999999998E-2</v>
      </c>
      <c r="C2218" s="141">
        <f t="shared" si="102"/>
        <v>99.81</v>
      </c>
      <c r="E2218" s="51">
        <v>2218</v>
      </c>
      <c r="F2218">
        <v>7.0000000000000007E-2</v>
      </c>
      <c r="G2218" s="141">
        <f t="shared" si="103"/>
        <v>155.26000000000002</v>
      </c>
      <c r="I2218" s="51">
        <v>2218</v>
      </c>
      <c r="J2218">
        <v>0.125</v>
      </c>
      <c r="K2218" s="141">
        <f t="shared" si="104"/>
        <v>277.25</v>
      </c>
      <c r="M2218" s="51">
        <v>2218</v>
      </c>
      <c r="N2218">
        <v>899</v>
      </c>
    </row>
    <row r="2219" spans="1:14">
      <c r="A2219" s="51">
        <v>2219</v>
      </c>
      <c r="B2219" s="51">
        <v>4.4999999999999998E-2</v>
      </c>
      <c r="C2219" s="141">
        <f t="shared" si="102"/>
        <v>99.85499999999999</v>
      </c>
      <c r="E2219" s="51">
        <v>2219</v>
      </c>
      <c r="F2219">
        <v>7.0000000000000007E-2</v>
      </c>
      <c r="G2219" s="141">
        <f t="shared" si="103"/>
        <v>155.33000000000001</v>
      </c>
      <c r="I2219" s="51">
        <v>2219</v>
      </c>
      <c r="J2219">
        <v>0.125</v>
      </c>
      <c r="K2219" s="141">
        <f t="shared" si="104"/>
        <v>277.375</v>
      </c>
      <c r="M2219" s="51">
        <v>2219</v>
      </c>
      <c r="N2219">
        <v>899</v>
      </c>
    </row>
    <row r="2220" spans="1:14">
      <c r="A2220" s="51">
        <v>2220</v>
      </c>
      <c r="B2220" s="51">
        <v>4.4999999999999998E-2</v>
      </c>
      <c r="C2220" s="141">
        <f t="shared" si="102"/>
        <v>99.899999999999991</v>
      </c>
      <c r="E2220" s="51">
        <v>2220</v>
      </c>
      <c r="F2220">
        <v>7.0000000000000007E-2</v>
      </c>
      <c r="G2220" s="141">
        <f t="shared" si="103"/>
        <v>155.4</v>
      </c>
      <c r="I2220" s="51">
        <v>2220</v>
      </c>
      <c r="J2220">
        <v>0.125</v>
      </c>
      <c r="K2220" s="141">
        <f t="shared" si="104"/>
        <v>277.5</v>
      </c>
      <c r="M2220" s="51">
        <v>2220</v>
      </c>
      <c r="N2220">
        <v>899</v>
      </c>
    </row>
    <row r="2221" spans="1:14">
      <c r="A2221" s="51">
        <v>2221</v>
      </c>
      <c r="B2221" s="51">
        <v>4.4999999999999998E-2</v>
      </c>
      <c r="C2221" s="141">
        <f t="shared" si="102"/>
        <v>99.944999999999993</v>
      </c>
      <c r="E2221" s="51">
        <v>2221</v>
      </c>
      <c r="F2221">
        <v>7.0000000000000007E-2</v>
      </c>
      <c r="G2221" s="141">
        <f t="shared" si="103"/>
        <v>155.47000000000003</v>
      </c>
      <c r="I2221" s="51">
        <v>2221</v>
      </c>
      <c r="J2221">
        <v>0.125</v>
      </c>
      <c r="K2221" s="141">
        <f t="shared" si="104"/>
        <v>277.625</v>
      </c>
      <c r="M2221" s="51">
        <v>2221</v>
      </c>
      <c r="N2221">
        <v>899</v>
      </c>
    </row>
    <row r="2222" spans="1:14">
      <c r="A2222" s="51">
        <v>2222</v>
      </c>
      <c r="B2222" s="51">
        <v>4.4999999999999998E-2</v>
      </c>
      <c r="C2222" s="141">
        <f t="shared" si="102"/>
        <v>99.99</v>
      </c>
      <c r="E2222" s="51">
        <v>2222</v>
      </c>
      <c r="F2222">
        <v>7.0000000000000007E-2</v>
      </c>
      <c r="G2222" s="141">
        <f t="shared" si="103"/>
        <v>155.54000000000002</v>
      </c>
      <c r="I2222" s="51">
        <v>2222</v>
      </c>
      <c r="J2222">
        <v>0.125</v>
      </c>
      <c r="K2222" s="141">
        <f t="shared" si="104"/>
        <v>277.75</v>
      </c>
      <c r="M2222" s="51">
        <v>2222</v>
      </c>
      <c r="N2222">
        <v>899</v>
      </c>
    </row>
    <row r="2223" spans="1:14">
      <c r="A2223" s="51">
        <v>2223</v>
      </c>
      <c r="B2223" s="51">
        <v>4.4999999999999998E-2</v>
      </c>
      <c r="C2223" s="141">
        <f t="shared" si="102"/>
        <v>100.035</v>
      </c>
      <c r="E2223" s="51">
        <v>2223</v>
      </c>
      <c r="F2223">
        <v>7.0000000000000007E-2</v>
      </c>
      <c r="G2223" s="141">
        <f t="shared" si="103"/>
        <v>155.61000000000001</v>
      </c>
      <c r="I2223" s="51">
        <v>2223</v>
      </c>
      <c r="J2223">
        <v>0.125</v>
      </c>
      <c r="K2223" s="141">
        <f t="shared" si="104"/>
        <v>277.875</v>
      </c>
      <c r="M2223" s="51">
        <v>2223</v>
      </c>
      <c r="N2223">
        <v>899</v>
      </c>
    </row>
    <row r="2224" spans="1:14">
      <c r="A2224" s="51">
        <v>2224</v>
      </c>
      <c r="B2224" s="51">
        <v>4.4999999999999998E-2</v>
      </c>
      <c r="C2224" s="141">
        <f t="shared" si="102"/>
        <v>100.08</v>
      </c>
      <c r="E2224" s="51">
        <v>2224</v>
      </c>
      <c r="F2224">
        <v>7.0000000000000007E-2</v>
      </c>
      <c r="G2224" s="141">
        <f t="shared" si="103"/>
        <v>155.68</v>
      </c>
      <c r="I2224" s="51">
        <v>2224</v>
      </c>
      <c r="J2224">
        <v>0.125</v>
      </c>
      <c r="K2224" s="141">
        <f t="shared" si="104"/>
        <v>278</v>
      </c>
      <c r="M2224" s="51">
        <v>2224</v>
      </c>
      <c r="N2224">
        <v>899</v>
      </c>
    </row>
    <row r="2225" spans="1:14">
      <c r="A2225" s="51">
        <v>2225</v>
      </c>
      <c r="B2225" s="51">
        <v>4.4999999999999998E-2</v>
      </c>
      <c r="C2225" s="141">
        <f t="shared" si="102"/>
        <v>100.125</v>
      </c>
      <c r="E2225" s="51">
        <v>2225</v>
      </c>
      <c r="F2225">
        <v>7.0000000000000007E-2</v>
      </c>
      <c r="G2225" s="141">
        <f t="shared" si="103"/>
        <v>155.75000000000003</v>
      </c>
      <c r="I2225" s="51">
        <v>2225</v>
      </c>
      <c r="J2225">
        <v>0.125</v>
      </c>
      <c r="K2225" s="141">
        <f t="shared" si="104"/>
        <v>278.125</v>
      </c>
      <c r="M2225" s="51">
        <v>2225</v>
      </c>
      <c r="N2225">
        <v>899</v>
      </c>
    </row>
    <row r="2226" spans="1:14">
      <c r="A2226" s="51">
        <v>2226</v>
      </c>
      <c r="B2226" s="51">
        <v>4.4999999999999998E-2</v>
      </c>
      <c r="C2226" s="141">
        <f t="shared" si="102"/>
        <v>100.17</v>
      </c>
      <c r="E2226" s="51">
        <v>2226</v>
      </c>
      <c r="F2226">
        <v>7.0000000000000007E-2</v>
      </c>
      <c r="G2226" s="141">
        <f t="shared" si="103"/>
        <v>155.82000000000002</v>
      </c>
      <c r="I2226" s="51">
        <v>2226</v>
      </c>
      <c r="J2226">
        <v>0.125</v>
      </c>
      <c r="K2226" s="141">
        <f t="shared" si="104"/>
        <v>278.25</v>
      </c>
      <c r="M2226" s="51">
        <v>2226</v>
      </c>
      <c r="N2226">
        <v>899</v>
      </c>
    </row>
    <row r="2227" spans="1:14">
      <c r="A2227" s="51">
        <v>2227</v>
      </c>
      <c r="B2227" s="51">
        <v>4.4999999999999998E-2</v>
      </c>
      <c r="C2227" s="141">
        <f t="shared" si="102"/>
        <v>100.21499999999999</v>
      </c>
      <c r="E2227" s="51">
        <v>2227</v>
      </c>
      <c r="F2227">
        <v>7.0000000000000007E-2</v>
      </c>
      <c r="G2227" s="141">
        <f t="shared" si="103"/>
        <v>155.89000000000001</v>
      </c>
      <c r="I2227" s="51">
        <v>2227</v>
      </c>
      <c r="J2227">
        <v>0.125</v>
      </c>
      <c r="K2227" s="141">
        <f t="shared" si="104"/>
        <v>278.375</v>
      </c>
      <c r="M2227" s="51">
        <v>2227</v>
      </c>
      <c r="N2227">
        <v>899</v>
      </c>
    </row>
    <row r="2228" spans="1:14">
      <c r="A2228" s="51">
        <v>2228</v>
      </c>
      <c r="B2228" s="51">
        <v>4.4999999999999998E-2</v>
      </c>
      <c r="C2228" s="141">
        <f t="shared" si="102"/>
        <v>100.25999999999999</v>
      </c>
      <c r="E2228" s="51">
        <v>2228</v>
      </c>
      <c r="F2228">
        <v>7.0000000000000007E-2</v>
      </c>
      <c r="G2228" s="141">
        <f t="shared" si="103"/>
        <v>155.96</v>
      </c>
      <c r="I2228" s="51">
        <v>2228</v>
      </c>
      <c r="J2228">
        <v>0.125</v>
      </c>
      <c r="K2228" s="141">
        <f t="shared" si="104"/>
        <v>278.5</v>
      </c>
      <c r="M2228" s="51">
        <v>2228</v>
      </c>
      <c r="N2228">
        <v>899</v>
      </c>
    </row>
    <row r="2229" spans="1:14">
      <c r="A2229" s="51">
        <v>2229</v>
      </c>
      <c r="B2229" s="51">
        <v>4.4999999999999998E-2</v>
      </c>
      <c r="C2229" s="141">
        <f t="shared" si="102"/>
        <v>100.30499999999999</v>
      </c>
      <c r="E2229" s="51">
        <v>2229</v>
      </c>
      <c r="F2229">
        <v>7.0000000000000007E-2</v>
      </c>
      <c r="G2229" s="141">
        <f t="shared" si="103"/>
        <v>156.03</v>
      </c>
      <c r="I2229" s="51">
        <v>2229</v>
      </c>
      <c r="J2229">
        <v>0.125</v>
      </c>
      <c r="K2229" s="141">
        <f t="shared" si="104"/>
        <v>278.625</v>
      </c>
      <c r="M2229" s="51">
        <v>2229</v>
      </c>
      <c r="N2229">
        <v>899</v>
      </c>
    </row>
    <row r="2230" spans="1:14">
      <c r="A2230" s="51">
        <v>2230</v>
      </c>
      <c r="B2230" s="51">
        <v>4.4999999999999998E-2</v>
      </c>
      <c r="C2230" s="141">
        <f t="shared" si="102"/>
        <v>100.35</v>
      </c>
      <c r="E2230" s="51">
        <v>2230</v>
      </c>
      <c r="F2230">
        <v>7.0000000000000007E-2</v>
      </c>
      <c r="G2230" s="141">
        <f t="shared" si="103"/>
        <v>156.10000000000002</v>
      </c>
      <c r="I2230" s="51">
        <v>2230</v>
      </c>
      <c r="J2230">
        <v>0.125</v>
      </c>
      <c r="K2230" s="141">
        <f t="shared" si="104"/>
        <v>278.75</v>
      </c>
      <c r="M2230" s="51">
        <v>2230</v>
      </c>
      <c r="N2230">
        <v>899</v>
      </c>
    </row>
    <row r="2231" spans="1:14">
      <c r="A2231" s="51">
        <v>2231</v>
      </c>
      <c r="B2231" s="51">
        <v>4.4999999999999998E-2</v>
      </c>
      <c r="C2231" s="141">
        <f t="shared" si="102"/>
        <v>100.395</v>
      </c>
      <c r="E2231" s="51">
        <v>2231</v>
      </c>
      <c r="F2231">
        <v>7.0000000000000007E-2</v>
      </c>
      <c r="G2231" s="141">
        <f t="shared" si="103"/>
        <v>156.17000000000002</v>
      </c>
      <c r="I2231" s="51">
        <v>2231</v>
      </c>
      <c r="J2231">
        <v>0.125</v>
      </c>
      <c r="K2231" s="141">
        <f t="shared" si="104"/>
        <v>278.875</v>
      </c>
      <c r="M2231" s="51">
        <v>2231</v>
      </c>
      <c r="N2231">
        <v>899</v>
      </c>
    </row>
    <row r="2232" spans="1:14">
      <c r="A2232" s="51">
        <v>2232</v>
      </c>
      <c r="B2232" s="51">
        <v>4.4999999999999998E-2</v>
      </c>
      <c r="C2232" s="141">
        <f t="shared" si="102"/>
        <v>100.44</v>
      </c>
      <c r="E2232" s="51">
        <v>2232</v>
      </c>
      <c r="F2232">
        <v>7.0000000000000007E-2</v>
      </c>
      <c r="G2232" s="141">
        <f t="shared" si="103"/>
        <v>156.24</v>
      </c>
      <c r="I2232" s="51">
        <v>2232</v>
      </c>
      <c r="J2232">
        <v>0.125</v>
      </c>
      <c r="K2232" s="141">
        <f t="shared" si="104"/>
        <v>279</v>
      </c>
      <c r="M2232" s="51">
        <v>2232</v>
      </c>
      <c r="N2232">
        <v>899</v>
      </c>
    </row>
    <row r="2233" spans="1:14">
      <c r="A2233" s="51">
        <v>2233</v>
      </c>
      <c r="B2233" s="51">
        <v>4.4999999999999998E-2</v>
      </c>
      <c r="C2233" s="141">
        <f t="shared" si="102"/>
        <v>100.485</v>
      </c>
      <c r="E2233" s="51">
        <v>2233</v>
      </c>
      <c r="F2233">
        <v>7.0000000000000007E-2</v>
      </c>
      <c r="G2233" s="141">
        <f t="shared" si="103"/>
        <v>156.31</v>
      </c>
      <c r="I2233" s="51">
        <v>2233</v>
      </c>
      <c r="J2233">
        <v>0.125</v>
      </c>
      <c r="K2233" s="141">
        <f t="shared" si="104"/>
        <v>279.125</v>
      </c>
      <c r="M2233" s="51">
        <v>2233</v>
      </c>
      <c r="N2233">
        <v>899</v>
      </c>
    </row>
    <row r="2234" spans="1:14">
      <c r="A2234" s="51">
        <v>2234</v>
      </c>
      <c r="B2234" s="51">
        <v>4.4999999999999998E-2</v>
      </c>
      <c r="C2234" s="141">
        <f t="shared" si="102"/>
        <v>100.53</v>
      </c>
      <c r="E2234" s="51">
        <v>2234</v>
      </c>
      <c r="F2234">
        <v>7.0000000000000007E-2</v>
      </c>
      <c r="G2234" s="141">
        <f t="shared" si="103"/>
        <v>156.38000000000002</v>
      </c>
      <c r="I2234" s="51">
        <v>2234</v>
      </c>
      <c r="J2234">
        <v>0.125</v>
      </c>
      <c r="K2234" s="141">
        <f t="shared" si="104"/>
        <v>279.25</v>
      </c>
      <c r="M2234" s="51">
        <v>2234</v>
      </c>
      <c r="N2234">
        <v>899</v>
      </c>
    </row>
    <row r="2235" spans="1:14">
      <c r="A2235" s="51">
        <v>2235</v>
      </c>
      <c r="B2235" s="51">
        <v>4.4999999999999998E-2</v>
      </c>
      <c r="C2235" s="141">
        <f t="shared" si="102"/>
        <v>100.575</v>
      </c>
      <c r="E2235" s="51">
        <v>2235</v>
      </c>
      <c r="F2235">
        <v>7.0000000000000007E-2</v>
      </c>
      <c r="G2235" s="141">
        <f t="shared" si="103"/>
        <v>156.45000000000002</v>
      </c>
      <c r="I2235" s="51">
        <v>2235</v>
      </c>
      <c r="J2235">
        <v>0.125</v>
      </c>
      <c r="K2235" s="141">
        <f t="shared" si="104"/>
        <v>279.375</v>
      </c>
      <c r="M2235" s="51">
        <v>2235</v>
      </c>
      <c r="N2235">
        <v>899</v>
      </c>
    </row>
    <row r="2236" spans="1:14">
      <c r="A2236" s="51">
        <v>2236</v>
      </c>
      <c r="B2236" s="51">
        <v>4.4999999999999998E-2</v>
      </c>
      <c r="C2236" s="141">
        <f t="shared" si="102"/>
        <v>100.61999999999999</v>
      </c>
      <c r="E2236" s="51">
        <v>2236</v>
      </c>
      <c r="F2236">
        <v>7.0000000000000007E-2</v>
      </c>
      <c r="G2236" s="141">
        <f t="shared" si="103"/>
        <v>156.52000000000001</v>
      </c>
      <c r="I2236" s="51">
        <v>2236</v>
      </c>
      <c r="J2236">
        <v>0.125</v>
      </c>
      <c r="K2236" s="141">
        <f t="shared" si="104"/>
        <v>279.5</v>
      </c>
      <c r="M2236" s="51">
        <v>2236</v>
      </c>
      <c r="N2236">
        <v>899</v>
      </c>
    </row>
    <row r="2237" spans="1:14">
      <c r="A2237" s="51">
        <v>2237</v>
      </c>
      <c r="B2237" s="51">
        <v>4.4999999999999998E-2</v>
      </c>
      <c r="C2237" s="141">
        <f t="shared" si="102"/>
        <v>100.66499999999999</v>
      </c>
      <c r="E2237" s="51">
        <v>2237</v>
      </c>
      <c r="F2237">
        <v>7.0000000000000007E-2</v>
      </c>
      <c r="G2237" s="141">
        <f t="shared" si="103"/>
        <v>156.59</v>
      </c>
      <c r="I2237" s="51">
        <v>2237</v>
      </c>
      <c r="J2237">
        <v>0.125</v>
      </c>
      <c r="K2237" s="141">
        <f t="shared" si="104"/>
        <v>279.625</v>
      </c>
      <c r="M2237" s="51">
        <v>2237</v>
      </c>
      <c r="N2237">
        <v>899</v>
      </c>
    </row>
    <row r="2238" spans="1:14">
      <c r="A2238" s="51">
        <v>2238</v>
      </c>
      <c r="B2238" s="51">
        <v>4.4999999999999998E-2</v>
      </c>
      <c r="C2238" s="141">
        <f t="shared" si="102"/>
        <v>100.71</v>
      </c>
      <c r="E2238" s="51">
        <v>2238</v>
      </c>
      <c r="F2238">
        <v>7.0000000000000007E-2</v>
      </c>
      <c r="G2238" s="141">
        <f t="shared" si="103"/>
        <v>156.66000000000003</v>
      </c>
      <c r="I2238" s="51">
        <v>2238</v>
      </c>
      <c r="J2238">
        <v>0.125</v>
      </c>
      <c r="K2238" s="141">
        <f t="shared" si="104"/>
        <v>279.75</v>
      </c>
      <c r="M2238" s="51">
        <v>2238</v>
      </c>
      <c r="N2238">
        <v>899</v>
      </c>
    </row>
    <row r="2239" spans="1:14">
      <c r="A2239" s="51">
        <v>2239</v>
      </c>
      <c r="B2239" s="51">
        <v>4.4999999999999998E-2</v>
      </c>
      <c r="C2239" s="141">
        <f t="shared" si="102"/>
        <v>100.755</v>
      </c>
      <c r="E2239" s="51">
        <v>2239</v>
      </c>
      <c r="F2239">
        <v>7.0000000000000007E-2</v>
      </c>
      <c r="G2239" s="141">
        <f t="shared" si="103"/>
        <v>156.73000000000002</v>
      </c>
      <c r="I2239" s="51">
        <v>2239</v>
      </c>
      <c r="J2239">
        <v>0.125</v>
      </c>
      <c r="K2239" s="141">
        <f t="shared" si="104"/>
        <v>279.875</v>
      </c>
      <c r="M2239" s="51">
        <v>2239</v>
      </c>
      <c r="N2239">
        <v>899</v>
      </c>
    </row>
    <row r="2240" spans="1:14">
      <c r="A2240" s="51">
        <v>2240</v>
      </c>
      <c r="B2240" s="51">
        <v>4.4999999999999998E-2</v>
      </c>
      <c r="C2240" s="141">
        <f t="shared" si="102"/>
        <v>100.8</v>
      </c>
      <c r="E2240" s="51">
        <v>2240</v>
      </c>
      <c r="F2240">
        <v>7.0000000000000007E-2</v>
      </c>
      <c r="G2240" s="141">
        <f t="shared" si="103"/>
        <v>156.80000000000001</v>
      </c>
      <c r="I2240" s="51">
        <v>2240</v>
      </c>
      <c r="J2240">
        <v>0.125</v>
      </c>
      <c r="K2240" s="141">
        <f t="shared" si="104"/>
        <v>280</v>
      </c>
      <c r="M2240" s="51">
        <v>2240</v>
      </c>
      <c r="N2240">
        <v>899</v>
      </c>
    </row>
    <row r="2241" spans="1:14">
      <c r="A2241" s="51">
        <v>2241</v>
      </c>
      <c r="B2241" s="51">
        <v>4.4999999999999998E-2</v>
      </c>
      <c r="C2241" s="141">
        <f t="shared" si="102"/>
        <v>100.845</v>
      </c>
      <c r="E2241" s="51">
        <v>2241</v>
      </c>
      <c r="F2241">
        <v>7.0000000000000007E-2</v>
      </c>
      <c r="G2241" s="141">
        <f t="shared" si="103"/>
        <v>156.87</v>
      </c>
      <c r="I2241" s="51">
        <v>2241</v>
      </c>
      <c r="J2241">
        <v>0.125</v>
      </c>
      <c r="K2241" s="141">
        <f t="shared" si="104"/>
        <v>280.125</v>
      </c>
      <c r="M2241" s="51">
        <v>2241</v>
      </c>
      <c r="N2241">
        <v>899</v>
      </c>
    </row>
    <row r="2242" spans="1:14">
      <c r="A2242" s="51">
        <v>2242</v>
      </c>
      <c r="B2242" s="51">
        <v>4.4999999999999998E-2</v>
      </c>
      <c r="C2242" s="141">
        <f t="shared" ref="C2242:C2305" si="105">MAX(A2242*B2242, 8.99)</f>
        <v>100.89</v>
      </c>
      <c r="E2242" s="51">
        <v>2242</v>
      </c>
      <c r="F2242">
        <v>7.0000000000000007E-2</v>
      </c>
      <c r="G2242" s="141">
        <f t="shared" ref="G2242:G2305" si="106">MAX(E2242*F2242, 9.99)</f>
        <v>156.94000000000003</v>
      </c>
      <c r="I2242" s="51">
        <v>2242</v>
      </c>
      <c r="J2242">
        <v>0.125</v>
      </c>
      <c r="K2242" s="141">
        <f t="shared" ref="K2242:K2305" si="107">MAX(I2242*J2242, 19.99)</f>
        <v>280.25</v>
      </c>
      <c r="M2242" s="51">
        <v>2242</v>
      </c>
      <c r="N2242">
        <v>899</v>
      </c>
    </row>
    <row r="2243" spans="1:14">
      <c r="A2243" s="51">
        <v>2243</v>
      </c>
      <c r="B2243" s="51">
        <v>4.4999999999999998E-2</v>
      </c>
      <c r="C2243" s="141">
        <f t="shared" si="105"/>
        <v>100.935</v>
      </c>
      <c r="E2243" s="51">
        <v>2243</v>
      </c>
      <c r="F2243">
        <v>7.0000000000000007E-2</v>
      </c>
      <c r="G2243" s="141">
        <f t="shared" si="106"/>
        <v>157.01000000000002</v>
      </c>
      <c r="I2243" s="51">
        <v>2243</v>
      </c>
      <c r="J2243">
        <v>0.125</v>
      </c>
      <c r="K2243" s="141">
        <f t="shared" si="107"/>
        <v>280.375</v>
      </c>
      <c r="M2243" s="51">
        <v>2243</v>
      </c>
      <c r="N2243">
        <v>899</v>
      </c>
    </row>
    <row r="2244" spans="1:14">
      <c r="A2244" s="51">
        <v>2244</v>
      </c>
      <c r="B2244" s="51">
        <v>4.4999999999999998E-2</v>
      </c>
      <c r="C2244" s="141">
        <f t="shared" si="105"/>
        <v>100.97999999999999</v>
      </c>
      <c r="E2244" s="51">
        <v>2244</v>
      </c>
      <c r="F2244">
        <v>7.0000000000000007E-2</v>
      </c>
      <c r="G2244" s="141">
        <f t="shared" si="106"/>
        <v>157.08000000000001</v>
      </c>
      <c r="I2244" s="51">
        <v>2244</v>
      </c>
      <c r="J2244">
        <v>0.125</v>
      </c>
      <c r="K2244" s="141">
        <f t="shared" si="107"/>
        <v>280.5</v>
      </c>
      <c r="M2244" s="51">
        <v>2244</v>
      </c>
      <c r="N2244">
        <v>899</v>
      </c>
    </row>
    <row r="2245" spans="1:14">
      <c r="A2245" s="51">
        <v>2245</v>
      </c>
      <c r="B2245" s="51">
        <v>4.4999999999999998E-2</v>
      </c>
      <c r="C2245" s="141">
        <f t="shared" si="105"/>
        <v>101.02499999999999</v>
      </c>
      <c r="E2245" s="51">
        <v>2245</v>
      </c>
      <c r="F2245">
        <v>7.0000000000000007E-2</v>
      </c>
      <c r="G2245" s="141">
        <f t="shared" si="106"/>
        <v>157.15</v>
      </c>
      <c r="I2245" s="51">
        <v>2245</v>
      </c>
      <c r="J2245">
        <v>0.125</v>
      </c>
      <c r="K2245" s="141">
        <f t="shared" si="107"/>
        <v>280.625</v>
      </c>
      <c r="M2245" s="51">
        <v>2245</v>
      </c>
      <c r="N2245">
        <v>899</v>
      </c>
    </row>
    <row r="2246" spans="1:14">
      <c r="A2246" s="51">
        <v>2246</v>
      </c>
      <c r="B2246" s="51">
        <v>4.4999999999999998E-2</v>
      </c>
      <c r="C2246" s="141">
        <f t="shared" si="105"/>
        <v>101.07</v>
      </c>
      <c r="E2246" s="51">
        <v>2246</v>
      </c>
      <c r="F2246">
        <v>7.0000000000000007E-2</v>
      </c>
      <c r="G2246" s="141">
        <f t="shared" si="106"/>
        <v>157.22000000000003</v>
      </c>
      <c r="I2246" s="51">
        <v>2246</v>
      </c>
      <c r="J2246">
        <v>0.125</v>
      </c>
      <c r="K2246" s="141">
        <f t="shared" si="107"/>
        <v>280.75</v>
      </c>
      <c r="M2246" s="51">
        <v>2246</v>
      </c>
      <c r="N2246">
        <v>899</v>
      </c>
    </row>
    <row r="2247" spans="1:14">
      <c r="A2247" s="51">
        <v>2247</v>
      </c>
      <c r="B2247" s="51">
        <v>4.4999999999999998E-2</v>
      </c>
      <c r="C2247" s="141">
        <f t="shared" si="105"/>
        <v>101.11499999999999</v>
      </c>
      <c r="E2247" s="51">
        <v>2247</v>
      </c>
      <c r="F2247">
        <v>7.0000000000000007E-2</v>
      </c>
      <c r="G2247" s="141">
        <f t="shared" si="106"/>
        <v>157.29000000000002</v>
      </c>
      <c r="I2247" s="51">
        <v>2247</v>
      </c>
      <c r="J2247">
        <v>0.125</v>
      </c>
      <c r="K2247" s="141">
        <f t="shared" si="107"/>
        <v>280.875</v>
      </c>
      <c r="M2247" s="51">
        <v>2247</v>
      </c>
      <c r="N2247">
        <v>899</v>
      </c>
    </row>
    <row r="2248" spans="1:14">
      <c r="A2248" s="51">
        <v>2248</v>
      </c>
      <c r="B2248" s="51">
        <v>4.4999999999999998E-2</v>
      </c>
      <c r="C2248" s="141">
        <f t="shared" si="105"/>
        <v>101.16</v>
      </c>
      <c r="E2248" s="51">
        <v>2248</v>
      </c>
      <c r="F2248">
        <v>7.0000000000000007E-2</v>
      </c>
      <c r="G2248" s="141">
        <f t="shared" si="106"/>
        <v>157.36000000000001</v>
      </c>
      <c r="I2248" s="51">
        <v>2248</v>
      </c>
      <c r="J2248">
        <v>0.125</v>
      </c>
      <c r="K2248" s="141">
        <f t="shared" si="107"/>
        <v>281</v>
      </c>
      <c r="M2248" s="51">
        <v>2248</v>
      </c>
      <c r="N2248">
        <v>899</v>
      </c>
    </row>
    <row r="2249" spans="1:14">
      <c r="A2249" s="51">
        <v>2249</v>
      </c>
      <c r="B2249" s="51">
        <v>4.4999999999999998E-2</v>
      </c>
      <c r="C2249" s="141">
        <f t="shared" si="105"/>
        <v>101.205</v>
      </c>
      <c r="E2249" s="51">
        <v>2249</v>
      </c>
      <c r="F2249">
        <v>7.0000000000000007E-2</v>
      </c>
      <c r="G2249" s="141">
        <f t="shared" si="106"/>
        <v>157.43</v>
      </c>
      <c r="I2249" s="51">
        <v>2249</v>
      </c>
      <c r="J2249">
        <v>0.125</v>
      </c>
      <c r="K2249" s="141">
        <f t="shared" si="107"/>
        <v>281.125</v>
      </c>
      <c r="M2249" s="51">
        <v>2249</v>
      </c>
      <c r="N2249">
        <v>899</v>
      </c>
    </row>
    <row r="2250" spans="1:14">
      <c r="A2250" s="51">
        <v>2250</v>
      </c>
      <c r="B2250" s="51">
        <v>4.4999999999999998E-2</v>
      </c>
      <c r="C2250" s="141">
        <f t="shared" si="105"/>
        <v>101.25</v>
      </c>
      <c r="E2250" s="51">
        <v>2250</v>
      </c>
      <c r="F2250">
        <v>7.0000000000000007E-2</v>
      </c>
      <c r="G2250" s="141">
        <f t="shared" si="106"/>
        <v>157.50000000000003</v>
      </c>
      <c r="I2250" s="51">
        <v>2250</v>
      </c>
      <c r="J2250">
        <v>0.125</v>
      </c>
      <c r="K2250" s="141">
        <f t="shared" si="107"/>
        <v>281.25</v>
      </c>
      <c r="M2250" s="51">
        <v>2250</v>
      </c>
      <c r="N2250">
        <v>899</v>
      </c>
    </row>
    <row r="2251" spans="1:14">
      <c r="A2251" s="51">
        <v>2251</v>
      </c>
      <c r="B2251" s="51">
        <v>4.4999999999999998E-2</v>
      </c>
      <c r="C2251" s="141">
        <f t="shared" si="105"/>
        <v>101.295</v>
      </c>
      <c r="E2251" s="51">
        <v>2251</v>
      </c>
      <c r="F2251">
        <v>7.0000000000000007E-2</v>
      </c>
      <c r="G2251" s="141">
        <f t="shared" si="106"/>
        <v>157.57000000000002</v>
      </c>
      <c r="I2251" s="51">
        <v>2251</v>
      </c>
      <c r="J2251">
        <v>0.125</v>
      </c>
      <c r="K2251" s="141">
        <f t="shared" si="107"/>
        <v>281.375</v>
      </c>
      <c r="M2251" s="51">
        <v>2251</v>
      </c>
      <c r="N2251">
        <v>899</v>
      </c>
    </row>
    <row r="2252" spans="1:14">
      <c r="A2252" s="51">
        <v>2252</v>
      </c>
      <c r="B2252" s="51">
        <v>4.4999999999999998E-2</v>
      </c>
      <c r="C2252" s="141">
        <f t="shared" si="105"/>
        <v>101.33999999999999</v>
      </c>
      <c r="E2252" s="51">
        <v>2252</v>
      </c>
      <c r="F2252">
        <v>7.0000000000000007E-2</v>
      </c>
      <c r="G2252" s="141">
        <f t="shared" si="106"/>
        <v>157.64000000000001</v>
      </c>
      <c r="I2252" s="51">
        <v>2252</v>
      </c>
      <c r="J2252">
        <v>0.125</v>
      </c>
      <c r="K2252" s="141">
        <f t="shared" si="107"/>
        <v>281.5</v>
      </c>
      <c r="M2252" s="51">
        <v>2252</v>
      </c>
      <c r="N2252">
        <v>899</v>
      </c>
    </row>
    <row r="2253" spans="1:14">
      <c r="A2253" s="51">
        <v>2253</v>
      </c>
      <c r="B2253" s="51">
        <v>4.4999999999999998E-2</v>
      </c>
      <c r="C2253" s="141">
        <f t="shared" si="105"/>
        <v>101.38499999999999</v>
      </c>
      <c r="E2253" s="51">
        <v>2253</v>
      </c>
      <c r="F2253">
        <v>7.0000000000000007E-2</v>
      </c>
      <c r="G2253" s="141">
        <f t="shared" si="106"/>
        <v>157.71</v>
      </c>
      <c r="I2253" s="51">
        <v>2253</v>
      </c>
      <c r="J2253">
        <v>0.125</v>
      </c>
      <c r="K2253" s="141">
        <f t="shared" si="107"/>
        <v>281.625</v>
      </c>
      <c r="M2253" s="51">
        <v>2253</v>
      </c>
      <c r="N2253">
        <v>899</v>
      </c>
    </row>
    <row r="2254" spans="1:14">
      <c r="A2254" s="51">
        <v>2254</v>
      </c>
      <c r="B2254" s="51">
        <v>4.4999999999999998E-2</v>
      </c>
      <c r="C2254" s="141">
        <f t="shared" si="105"/>
        <v>101.42999999999999</v>
      </c>
      <c r="E2254" s="51">
        <v>2254</v>
      </c>
      <c r="F2254">
        <v>7.0000000000000007E-2</v>
      </c>
      <c r="G2254" s="141">
        <f t="shared" si="106"/>
        <v>157.78</v>
      </c>
      <c r="I2254" s="51">
        <v>2254</v>
      </c>
      <c r="J2254">
        <v>0.125</v>
      </c>
      <c r="K2254" s="141">
        <f t="shared" si="107"/>
        <v>281.75</v>
      </c>
      <c r="M2254" s="51">
        <v>2254</v>
      </c>
      <c r="N2254">
        <v>899</v>
      </c>
    </row>
    <row r="2255" spans="1:14">
      <c r="A2255" s="51">
        <v>2255</v>
      </c>
      <c r="B2255" s="51">
        <v>4.4999999999999998E-2</v>
      </c>
      <c r="C2255" s="141">
        <f t="shared" si="105"/>
        <v>101.47499999999999</v>
      </c>
      <c r="E2255" s="51">
        <v>2255</v>
      </c>
      <c r="F2255">
        <v>7.0000000000000007E-2</v>
      </c>
      <c r="G2255" s="141">
        <f t="shared" si="106"/>
        <v>157.85000000000002</v>
      </c>
      <c r="I2255" s="51">
        <v>2255</v>
      </c>
      <c r="J2255">
        <v>0.125</v>
      </c>
      <c r="K2255" s="141">
        <f t="shared" si="107"/>
        <v>281.875</v>
      </c>
      <c r="M2255" s="51">
        <v>2255</v>
      </c>
      <c r="N2255">
        <v>899</v>
      </c>
    </row>
    <row r="2256" spans="1:14">
      <c r="A2256" s="51">
        <v>2256</v>
      </c>
      <c r="B2256" s="51">
        <v>4.4999999999999998E-2</v>
      </c>
      <c r="C2256" s="141">
        <f t="shared" si="105"/>
        <v>101.52</v>
      </c>
      <c r="E2256" s="51">
        <v>2256</v>
      </c>
      <c r="F2256">
        <v>7.0000000000000007E-2</v>
      </c>
      <c r="G2256" s="141">
        <f t="shared" si="106"/>
        <v>157.92000000000002</v>
      </c>
      <c r="I2256" s="51">
        <v>2256</v>
      </c>
      <c r="J2256">
        <v>0.125</v>
      </c>
      <c r="K2256" s="141">
        <f t="shared" si="107"/>
        <v>282</v>
      </c>
      <c r="M2256" s="51">
        <v>2256</v>
      </c>
      <c r="N2256">
        <v>899</v>
      </c>
    </row>
    <row r="2257" spans="1:14">
      <c r="A2257" s="51">
        <v>2257</v>
      </c>
      <c r="B2257" s="51">
        <v>4.4999999999999998E-2</v>
      </c>
      <c r="C2257" s="141">
        <f t="shared" si="105"/>
        <v>101.565</v>
      </c>
      <c r="E2257" s="51">
        <v>2257</v>
      </c>
      <c r="F2257">
        <v>7.0000000000000007E-2</v>
      </c>
      <c r="G2257" s="141">
        <f t="shared" si="106"/>
        <v>157.99</v>
      </c>
      <c r="I2257" s="51">
        <v>2257</v>
      </c>
      <c r="J2257">
        <v>0.125</v>
      </c>
      <c r="K2257" s="141">
        <f t="shared" si="107"/>
        <v>282.125</v>
      </c>
      <c r="M2257" s="51">
        <v>2257</v>
      </c>
      <c r="N2257">
        <v>899</v>
      </c>
    </row>
    <row r="2258" spans="1:14">
      <c r="A2258" s="51">
        <v>2258</v>
      </c>
      <c r="B2258" s="51">
        <v>4.4999999999999998E-2</v>
      </c>
      <c r="C2258" s="141">
        <f t="shared" si="105"/>
        <v>101.61</v>
      </c>
      <c r="E2258" s="51">
        <v>2258</v>
      </c>
      <c r="F2258">
        <v>7.0000000000000007E-2</v>
      </c>
      <c r="G2258" s="141">
        <f t="shared" si="106"/>
        <v>158.06</v>
      </c>
      <c r="I2258" s="51">
        <v>2258</v>
      </c>
      <c r="J2258">
        <v>0.125</v>
      </c>
      <c r="K2258" s="141">
        <f t="shared" si="107"/>
        <v>282.25</v>
      </c>
      <c r="M2258" s="51">
        <v>2258</v>
      </c>
      <c r="N2258">
        <v>899</v>
      </c>
    </row>
    <row r="2259" spans="1:14">
      <c r="A2259" s="51">
        <v>2259</v>
      </c>
      <c r="B2259" s="51">
        <v>4.4999999999999998E-2</v>
      </c>
      <c r="C2259" s="141">
        <f t="shared" si="105"/>
        <v>101.655</v>
      </c>
      <c r="E2259" s="51">
        <v>2259</v>
      </c>
      <c r="F2259">
        <v>7.0000000000000007E-2</v>
      </c>
      <c r="G2259" s="141">
        <f t="shared" si="106"/>
        <v>158.13000000000002</v>
      </c>
      <c r="I2259" s="51">
        <v>2259</v>
      </c>
      <c r="J2259">
        <v>0.125</v>
      </c>
      <c r="K2259" s="141">
        <f t="shared" si="107"/>
        <v>282.375</v>
      </c>
      <c r="M2259" s="51">
        <v>2259</v>
      </c>
      <c r="N2259">
        <v>899</v>
      </c>
    </row>
    <row r="2260" spans="1:14">
      <c r="A2260" s="51">
        <v>2260</v>
      </c>
      <c r="B2260" s="51">
        <v>4.4999999999999998E-2</v>
      </c>
      <c r="C2260" s="141">
        <f t="shared" si="105"/>
        <v>101.7</v>
      </c>
      <c r="E2260" s="51">
        <v>2260</v>
      </c>
      <c r="F2260">
        <v>7.0000000000000007E-2</v>
      </c>
      <c r="G2260" s="141">
        <f t="shared" si="106"/>
        <v>158.20000000000002</v>
      </c>
      <c r="I2260" s="51">
        <v>2260</v>
      </c>
      <c r="J2260">
        <v>0.125</v>
      </c>
      <c r="K2260" s="141">
        <f t="shared" si="107"/>
        <v>282.5</v>
      </c>
      <c r="M2260" s="51">
        <v>2260</v>
      </c>
      <c r="N2260">
        <v>899</v>
      </c>
    </row>
    <row r="2261" spans="1:14">
      <c r="A2261" s="51">
        <v>2261</v>
      </c>
      <c r="B2261" s="51">
        <v>4.4999999999999998E-2</v>
      </c>
      <c r="C2261" s="141">
        <f t="shared" si="105"/>
        <v>101.74499999999999</v>
      </c>
      <c r="E2261" s="51">
        <v>2261</v>
      </c>
      <c r="F2261">
        <v>7.0000000000000007E-2</v>
      </c>
      <c r="G2261" s="141">
        <f t="shared" si="106"/>
        <v>158.27000000000001</v>
      </c>
      <c r="I2261" s="51">
        <v>2261</v>
      </c>
      <c r="J2261">
        <v>0.125</v>
      </c>
      <c r="K2261" s="141">
        <f t="shared" si="107"/>
        <v>282.625</v>
      </c>
      <c r="M2261" s="51">
        <v>2261</v>
      </c>
      <c r="N2261">
        <v>899</v>
      </c>
    </row>
    <row r="2262" spans="1:14">
      <c r="A2262" s="51">
        <v>2262</v>
      </c>
      <c r="B2262" s="51">
        <v>4.4999999999999998E-2</v>
      </c>
      <c r="C2262" s="141">
        <f t="shared" si="105"/>
        <v>101.78999999999999</v>
      </c>
      <c r="E2262" s="51">
        <v>2262</v>
      </c>
      <c r="F2262">
        <v>7.0000000000000007E-2</v>
      </c>
      <c r="G2262" s="141">
        <f t="shared" si="106"/>
        <v>158.34</v>
      </c>
      <c r="I2262" s="51">
        <v>2262</v>
      </c>
      <c r="J2262">
        <v>0.125</v>
      </c>
      <c r="K2262" s="141">
        <f t="shared" si="107"/>
        <v>282.75</v>
      </c>
      <c r="M2262" s="51">
        <v>2262</v>
      </c>
      <c r="N2262">
        <v>899</v>
      </c>
    </row>
    <row r="2263" spans="1:14">
      <c r="A2263" s="51">
        <v>2263</v>
      </c>
      <c r="B2263" s="51">
        <v>4.4999999999999998E-2</v>
      </c>
      <c r="C2263" s="141">
        <f t="shared" si="105"/>
        <v>101.83499999999999</v>
      </c>
      <c r="E2263" s="51">
        <v>2263</v>
      </c>
      <c r="F2263">
        <v>7.0000000000000007E-2</v>
      </c>
      <c r="G2263" s="141">
        <f t="shared" si="106"/>
        <v>158.41000000000003</v>
      </c>
      <c r="I2263" s="51">
        <v>2263</v>
      </c>
      <c r="J2263">
        <v>0.125</v>
      </c>
      <c r="K2263" s="141">
        <f t="shared" si="107"/>
        <v>282.875</v>
      </c>
      <c r="M2263" s="51">
        <v>2263</v>
      </c>
      <c r="N2263">
        <v>899</v>
      </c>
    </row>
    <row r="2264" spans="1:14">
      <c r="A2264" s="51">
        <v>2264</v>
      </c>
      <c r="B2264" s="51">
        <v>4.4999999999999998E-2</v>
      </c>
      <c r="C2264" s="141">
        <f t="shared" si="105"/>
        <v>101.88</v>
      </c>
      <c r="E2264" s="51">
        <v>2264</v>
      </c>
      <c r="F2264">
        <v>7.0000000000000007E-2</v>
      </c>
      <c r="G2264" s="141">
        <f t="shared" si="106"/>
        <v>158.48000000000002</v>
      </c>
      <c r="I2264" s="51">
        <v>2264</v>
      </c>
      <c r="J2264">
        <v>0.125</v>
      </c>
      <c r="K2264" s="141">
        <f t="shared" si="107"/>
        <v>283</v>
      </c>
      <c r="M2264" s="51">
        <v>2264</v>
      </c>
      <c r="N2264">
        <v>899</v>
      </c>
    </row>
    <row r="2265" spans="1:14">
      <c r="A2265" s="51">
        <v>2265</v>
      </c>
      <c r="B2265" s="51">
        <v>4.4999999999999998E-2</v>
      </c>
      <c r="C2265" s="141">
        <f t="shared" si="105"/>
        <v>101.925</v>
      </c>
      <c r="E2265" s="51">
        <v>2265</v>
      </c>
      <c r="F2265">
        <v>7.0000000000000007E-2</v>
      </c>
      <c r="G2265" s="141">
        <f t="shared" si="106"/>
        <v>158.55000000000001</v>
      </c>
      <c r="I2265" s="51">
        <v>2265</v>
      </c>
      <c r="J2265">
        <v>0.125</v>
      </c>
      <c r="K2265" s="141">
        <f t="shared" si="107"/>
        <v>283.125</v>
      </c>
      <c r="M2265" s="51">
        <v>2265</v>
      </c>
      <c r="N2265">
        <v>899</v>
      </c>
    </row>
    <row r="2266" spans="1:14">
      <c r="A2266" s="51">
        <v>2266</v>
      </c>
      <c r="B2266" s="51">
        <v>4.4999999999999998E-2</v>
      </c>
      <c r="C2266" s="141">
        <f t="shared" si="105"/>
        <v>101.97</v>
      </c>
      <c r="E2266" s="51">
        <v>2266</v>
      </c>
      <c r="F2266">
        <v>7.0000000000000007E-2</v>
      </c>
      <c r="G2266" s="141">
        <f t="shared" si="106"/>
        <v>158.62</v>
      </c>
      <c r="I2266" s="51">
        <v>2266</v>
      </c>
      <c r="J2266">
        <v>0.125</v>
      </c>
      <c r="K2266" s="141">
        <f t="shared" si="107"/>
        <v>283.25</v>
      </c>
      <c r="M2266" s="51">
        <v>2266</v>
      </c>
      <c r="N2266">
        <v>899</v>
      </c>
    </row>
    <row r="2267" spans="1:14">
      <c r="A2267" s="51">
        <v>2267</v>
      </c>
      <c r="B2267" s="51">
        <v>4.4999999999999998E-2</v>
      </c>
      <c r="C2267" s="141">
        <f t="shared" si="105"/>
        <v>102.015</v>
      </c>
      <c r="E2267" s="51">
        <v>2267</v>
      </c>
      <c r="F2267">
        <v>7.0000000000000007E-2</v>
      </c>
      <c r="G2267" s="141">
        <f t="shared" si="106"/>
        <v>158.69000000000003</v>
      </c>
      <c r="I2267" s="51">
        <v>2267</v>
      </c>
      <c r="J2267">
        <v>0.125</v>
      </c>
      <c r="K2267" s="141">
        <f t="shared" si="107"/>
        <v>283.375</v>
      </c>
      <c r="M2267" s="51">
        <v>2267</v>
      </c>
      <c r="N2267">
        <v>899</v>
      </c>
    </row>
    <row r="2268" spans="1:14">
      <c r="A2268" s="51">
        <v>2268</v>
      </c>
      <c r="B2268" s="51">
        <v>4.4999999999999998E-2</v>
      </c>
      <c r="C2268" s="141">
        <f t="shared" si="105"/>
        <v>102.06</v>
      </c>
      <c r="E2268" s="51">
        <v>2268</v>
      </c>
      <c r="F2268">
        <v>7.0000000000000007E-2</v>
      </c>
      <c r="G2268" s="141">
        <f t="shared" si="106"/>
        <v>158.76000000000002</v>
      </c>
      <c r="I2268" s="51">
        <v>2268</v>
      </c>
      <c r="J2268">
        <v>0.125</v>
      </c>
      <c r="K2268" s="141">
        <f t="shared" si="107"/>
        <v>283.5</v>
      </c>
      <c r="M2268" s="51">
        <v>2268</v>
      </c>
      <c r="N2268">
        <v>899</v>
      </c>
    </row>
    <row r="2269" spans="1:14">
      <c r="A2269" s="51">
        <v>2269</v>
      </c>
      <c r="B2269" s="51">
        <v>4.4999999999999998E-2</v>
      </c>
      <c r="C2269" s="141">
        <f t="shared" si="105"/>
        <v>102.10499999999999</v>
      </c>
      <c r="E2269" s="51">
        <v>2269</v>
      </c>
      <c r="F2269">
        <v>7.0000000000000007E-2</v>
      </c>
      <c r="G2269" s="141">
        <f t="shared" si="106"/>
        <v>158.83000000000001</v>
      </c>
      <c r="I2269" s="51">
        <v>2269</v>
      </c>
      <c r="J2269">
        <v>0.125</v>
      </c>
      <c r="K2269" s="141">
        <f t="shared" si="107"/>
        <v>283.625</v>
      </c>
      <c r="M2269" s="51">
        <v>2269</v>
      </c>
      <c r="N2269">
        <v>899</v>
      </c>
    </row>
    <row r="2270" spans="1:14">
      <c r="A2270" s="51">
        <v>2270</v>
      </c>
      <c r="B2270" s="51">
        <v>4.4999999999999998E-2</v>
      </c>
      <c r="C2270" s="141">
        <f t="shared" si="105"/>
        <v>102.14999999999999</v>
      </c>
      <c r="E2270" s="51">
        <v>2270</v>
      </c>
      <c r="F2270">
        <v>7.0000000000000007E-2</v>
      </c>
      <c r="G2270" s="141">
        <f t="shared" si="106"/>
        <v>158.9</v>
      </c>
      <c r="I2270" s="51">
        <v>2270</v>
      </c>
      <c r="J2270">
        <v>0.125</v>
      </c>
      <c r="K2270" s="141">
        <f t="shared" si="107"/>
        <v>283.75</v>
      </c>
      <c r="M2270" s="51">
        <v>2270</v>
      </c>
      <c r="N2270">
        <v>899</v>
      </c>
    </row>
    <row r="2271" spans="1:14">
      <c r="A2271" s="51">
        <v>2271</v>
      </c>
      <c r="B2271" s="51">
        <v>4.4999999999999998E-2</v>
      </c>
      <c r="C2271" s="141">
        <f t="shared" si="105"/>
        <v>102.19499999999999</v>
      </c>
      <c r="E2271" s="51">
        <v>2271</v>
      </c>
      <c r="F2271">
        <v>7.0000000000000007E-2</v>
      </c>
      <c r="G2271" s="141">
        <f t="shared" si="106"/>
        <v>158.97000000000003</v>
      </c>
      <c r="I2271" s="51">
        <v>2271</v>
      </c>
      <c r="J2271">
        <v>0.125</v>
      </c>
      <c r="K2271" s="141">
        <f t="shared" si="107"/>
        <v>283.875</v>
      </c>
      <c r="M2271" s="51">
        <v>2271</v>
      </c>
      <c r="N2271">
        <v>899</v>
      </c>
    </row>
    <row r="2272" spans="1:14">
      <c r="A2272" s="51">
        <v>2272</v>
      </c>
      <c r="B2272" s="51">
        <v>4.4999999999999998E-2</v>
      </c>
      <c r="C2272" s="141">
        <f t="shared" si="105"/>
        <v>102.24</v>
      </c>
      <c r="E2272" s="51">
        <v>2272</v>
      </c>
      <c r="F2272">
        <v>7.0000000000000007E-2</v>
      </c>
      <c r="G2272" s="141">
        <f t="shared" si="106"/>
        <v>159.04000000000002</v>
      </c>
      <c r="I2272" s="51">
        <v>2272</v>
      </c>
      <c r="J2272">
        <v>0.125</v>
      </c>
      <c r="K2272" s="141">
        <f t="shared" si="107"/>
        <v>284</v>
      </c>
      <c r="M2272" s="51">
        <v>2272</v>
      </c>
      <c r="N2272">
        <v>899</v>
      </c>
    </row>
    <row r="2273" spans="1:14">
      <c r="A2273" s="51">
        <v>2273</v>
      </c>
      <c r="B2273" s="51">
        <v>4.4999999999999998E-2</v>
      </c>
      <c r="C2273" s="141">
        <f t="shared" si="105"/>
        <v>102.285</v>
      </c>
      <c r="E2273" s="51">
        <v>2273</v>
      </c>
      <c r="F2273">
        <v>7.0000000000000007E-2</v>
      </c>
      <c r="G2273" s="141">
        <f t="shared" si="106"/>
        <v>159.11000000000001</v>
      </c>
      <c r="I2273" s="51">
        <v>2273</v>
      </c>
      <c r="J2273">
        <v>0.125</v>
      </c>
      <c r="K2273" s="141">
        <f t="shared" si="107"/>
        <v>284.125</v>
      </c>
      <c r="M2273" s="51">
        <v>2273</v>
      </c>
      <c r="N2273">
        <v>899</v>
      </c>
    </row>
    <row r="2274" spans="1:14">
      <c r="A2274" s="51">
        <v>2274</v>
      </c>
      <c r="B2274" s="51">
        <v>4.4999999999999998E-2</v>
      </c>
      <c r="C2274" s="141">
        <f t="shared" si="105"/>
        <v>102.33</v>
      </c>
      <c r="E2274" s="51">
        <v>2274</v>
      </c>
      <c r="F2274">
        <v>7.0000000000000007E-2</v>
      </c>
      <c r="G2274" s="141">
        <f t="shared" si="106"/>
        <v>159.18</v>
      </c>
      <c r="I2274" s="51">
        <v>2274</v>
      </c>
      <c r="J2274">
        <v>0.125</v>
      </c>
      <c r="K2274" s="141">
        <f t="shared" si="107"/>
        <v>284.25</v>
      </c>
      <c r="M2274" s="51">
        <v>2274</v>
      </c>
      <c r="N2274">
        <v>899</v>
      </c>
    </row>
    <row r="2275" spans="1:14">
      <c r="A2275" s="51">
        <v>2275</v>
      </c>
      <c r="B2275" s="51">
        <v>4.4999999999999998E-2</v>
      </c>
      <c r="C2275" s="141">
        <f t="shared" si="105"/>
        <v>102.375</v>
      </c>
      <c r="E2275" s="51">
        <v>2275</v>
      </c>
      <c r="F2275">
        <v>7.0000000000000007E-2</v>
      </c>
      <c r="G2275" s="141">
        <f t="shared" si="106"/>
        <v>159.25000000000003</v>
      </c>
      <c r="I2275" s="51">
        <v>2275</v>
      </c>
      <c r="J2275">
        <v>0.125</v>
      </c>
      <c r="K2275" s="141">
        <f t="shared" si="107"/>
        <v>284.375</v>
      </c>
      <c r="M2275" s="51">
        <v>2275</v>
      </c>
      <c r="N2275">
        <v>899</v>
      </c>
    </row>
    <row r="2276" spans="1:14">
      <c r="A2276" s="51">
        <v>2276</v>
      </c>
      <c r="B2276" s="51">
        <v>4.4999999999999998E-2</v>
      </c>
      <c r="C2276" s="141">
        <f t="shared" si="105"/>
        <v>102.42</v>
      </c>
      <c r="E2276" s="51">
        <v>2276</v>
      </c>
      <c r="F2276">
        <v>7.0000000000000007E-2</v>
      </c>
      <c r="G2276" s="141">
        <f t="shared" si="106"/>
        <v>159.32000000000002</v>
      </c>
      <c r="I2276" s="51">
        <v>2276</v>
      </c>
      <c r="J2276">
        <v>0.125</v>
      </c>
      <c r="K2276" s="141">
        <f t="shared" si="107"/>
        <v>284.5</v>
      </c>
      <c r="M2276" s="51">
        <v>2276</v>
      </c>
      <c r="N2276">
        <v>899</v>
      </c>
    </row>
    <row r="2277" spans="1:14">
      <c r="A2277" s="51">
        <v>2277</v>
      </c>
      <c r="B2277" s="51">
        <v>4.4999999999999998E-2</v>
      </c>
      <c r="C2277" s="141">
        <f t="shared" si="105"/>
        <v>102.46499999999999</v>
      </c>
      <c r="E2277" s="51">
        <v>2277</v>
      </c>
      <c r="F2277">
        <v>7.0000000000000007E-2</v>
      </c>
      <c r="G2277" s="141">
        <f t="shared" si="106"/>
        <v>159.39000000000001</v>
      </c>
      <c r="I2277" s="51">
        <v>2277</v>
      </c>
      <c r="J2277">
        <v>0.125</v>
      </c>
      <c r="K2277" s="141">
        <f t="shared" si="107"/>
        <v>284.625</v>
      </c>
      <c r="M2277" s="51">
        <v>2277</v>
      </c>
      <c r="N2277">
        <v>899</v>
      </c>
    </row>
    <row r="2278" spans="1:14">
      <c r="A2278" s="51">
        <v>2278</v>
      </c>
      <c r="B2278" s="51">
        <v>4.4999999999999998E-2</v>
      </c>
      <c r="C2278" s="141">
        <f t="shared" si="105"/>
        <v>102.50999999999999</v>
      </c>
      <c r="E2278" s="51">
        <v>2278</v>
      </c>
      <c r="F2278">
        <v>7.0000000000000007E-2</v>
      </c>
      <c r="G2278" s="141">
        <f t="shared" si="106"/>
        <v>159.46</v>
      </c>
      <c r="I2278" s="51">
        <v>2278</v>
      </c>
      <c r="J2278">
        <v>0.125</v>
      </c>
      <c r="K2278" s="141">
        <f t="shared" si="107"/>
        <v>284.75</v>
      </c>
      <c r="M2278" s="51">
        <v>2278</v>
      </c>
      <c r="N2278">
        <v>899</v>
      </c>
    </row>
    <row r="2279" spans="1:14">
      <c r="A2279" s="51">
        <v>2279</v>
      </c>
      <c r="B2279" s="51">
        <v>4.4999999999999998E-2</v>
      </c>
      <c r="C2279" s="141">
        <f t="shared" si="105"/>
        <v>102.55499999999999</v>
      </c>
      <c r="E2279" s="51">
        <v>2279</v>
      </c>
      <c r="F2279">
        <v>7.0000000000000007E-2</v>
      </c>
      <c r="G2279" s="141">
        <f t="shared" si="106"/>
        <v>159.53</v>
      </c>
      <c r="I2279" s="51">
        <v>2279</v>
      </c>
      <c r="J2279">
        <v>0.125</v>
      </c>
      <c r="K2279" s="141">
        <f t="shared" si="107"/>
        <v>284.875</v>
      </c>
      <c r="M2279" s="51">
        <v>2279</v>
      </c>
      <c r="N2279">
        <v>899</v>
      </c>
    </row>
    <row r="2280" spans="1:14">
      <c r="A2280" s="51">
        <v>2280</v>
      </c>
      <c r="B2280" s="51">
        <v>4.4999999999999998E-2</v>
      </c>
      <c r="C2280" s="141">
        <f t="shared" si="105"/>
        <v>102.6</v>
      </c>
      <c r="E2280" s="51">
        <v>2280</v>
      </c>
      <c r="F2280">
        <v>7.0000000000000007E-2</v>
      </c>
      <c r="G2280" s="141">
        <f t="shared" si="106"/>
        <v>159.60000000000002</v>
      </c>
      <c r="I2280" s="51">
        <v>2280</v>
      </c>
      <c r="J2280">
        <v>0.125</v>
      </c>
      <c r="K2280" s="141">
        <f t="shared" si="107"/>
        <v>285</v>
      </c>
      <c r="M2280" s="51">
        <v>2280</v>
      </c>
      <c r="N2280">
        <v>899</v>
      </c>
    </row>
    <row r="2281" spans="1:14">
      <c r="A2281" s="51">
        <v>2281</v>
      </c>
      <c r="B2281" s="51">
        <v>4.4999999999999998E-2</v>
      </c>
      <c r="C2281" s="141">
        <f t="shared" si="105"/>
        <v>102.645</v>
      </c>
      <c r="E2281" s="51">
        <v>2281</v>
      </c>
      <c r="F2281">
        <v>7.0000000000000007E-2</v>
      </c>
      <c r="G2281" s="141">
        <f t="shared" si="106"/>
        <v>159.67000000000002</v>
      </c>
      <c r="I2281" s="51">
        <v>2281</v>
      </c>
      <c r="J2281">
        <v>0.125</v>
      </c>
      <c r="K2281" s="141">
        <f t="shared" si="107"/>
        <v>285.125</v>
      </c>
      <c r="M2281" s="51">
        <v>2281</v>
      </c>
      <c r="N2281">
        <v>899</v>
      </c>
    </row>
    <row r="2282" spans="1:14">
      <c r="A2282" s="51">
        <v>2282</v>
      </c>
      <c r="B2282" s="51">
        <v>4.4999999999999998E-2</v>
      </c>
      <c r="C2282" s="141">
        <f t="shared" si="105"/>
        <v>102.69</v>
      </c>
      <c r="E2282" s="51">
        <v>2282</v>
      </c>
      <c r="F2282">
        <v>7.0000000000000007E-2</v>
      </c>
      <c r="G2282" s="141">
        <f t="shared" si="106"/>
        <v>159.74</v>
      </c>
      <c r="I2282" s="51">
        <v>2282</v>
      </c>
      <c r="J2282">
        <v>0.125</v>
      </c>
      <c r="K2282" s="141">
        <f t="shared" si="107"/>
        <v>285.25</v>
      </c>
      <c r="M2282" s="51">
        <v>2282</v>
      </c>
      <c r="N2282">
        <v>899</v>
      </c>
    </row>
    <row r="2283" spans="1:14">
      <c r="A2283" s="51">
        <v>2283</v>
      </c>
      <c r="B2283" s="51">
        <v>4.4999999999999998E-2</v>
      </c>
      <c r="C2283" s="141">
        <f t="shared" si="105"/>
        <v>102.735</v>
      </c>
      <c r="E2283" s="51">
        <v>2283</v>
      </c>
      <c r="F2283">
        <v>7.0000000000000007E-2</v>
      </c>
      <c r="G2283" s="141">
        <f t="shared" si="106"/>
        <v>159.81</v>
      </c>
      <c r="I2283" s="51">
        <v>2283</v>
      </c>
      <c r="J2283">
        <v>0.125</v>
      </c>
      <c r="K2283" s="141">
        <f t="shared" si="107"/>
        <v>285.375</v>
      </c>
      <c r="M2283" s="51">
        <v>2283</v>
      </c>
      <c r="N2283">
        <v>899</v>
      </c>
    </row>
    <row r="2284" spans="1:14">
      <c r="A2284" s="51">
        <v>2284</v>
      </c>
      <c r="B2284" s="51">
        <v>4.4999999999999998E-2</v>
      </c>
      <c r="C2284" s="141">
        <f t="shared" si="105"/>
        <v>102.78</v>
      </c>
      <c r="E2284" s="51">
        <v>2284</v>
      </c>
      <c r="F2284">
        <v>7.0000000000000007E-2</v>
      </c>
      <c r="G2284" s="141">
        <f t="shared" si="106"/>
        <v>159.88000000000002</v>
      </c>
      <c r="I2284" s="51">
        <v>2284</v>
      </c>
      <c r="J2284">
        <v>0.125</v>
      </c>
      <c r="K2284" s="141">
        <f t="shared" si="107"/>
        <v>285.5</v>
      </c>
      <c r="M2284" s="51">
        <v>2284</v>
      </c>
      <c r="N2284">
        <v>899</v>
      </c>
    </row>
    <row r="2285" spans="1:14">
      <c r="A2285" s="51">
        <v>2285</v>
      </c>
      <c r="B2285" s="51">
        <v>4.4999999999999998E-2</v>
      </c>
      <c r="C2285" s="141">
        <f t="shared" si="105"/>
        <v>102.825</v>
      </c>
      <c r="E2285" s="51">
        <v>2285</v>
      </c>
      <c r="F2285">
        <v>7.0000000000000007E-2</v>
      </c>
      <c r="G2285" s="141">
        <f t="shared" si="106"/>
        <v>159.95000000000002</v>
      </c>
      <c r="I2285" s="51">
        <v>2285</v>
      </c>
      <c r="J2285">
        <v>0.125</v>
      </c>
      <c r="K2285" s="141">
        <f t="shared" si="107"/>
        <v>285.625</v>
      </c>
      <c r="M2285" s="51">
        <v>2285</v>
      </c>
      <c r="N2285">
        <v>899</v>
      </c>
    </row>
    <row r="2286" spans="1:14">
      <c r="A2286" s="51">
        <v>2286</v>
      </c>
      <c r="B2286" s="51">
        <v>4.4999999999999998E-2</v>
      </c>
      <c r="C2286" s="141">
        <f t="shared" si="105"/>
        <v>102.86999999999999</v>
      </c>
      <c r="E2286" s="51">
        <v>2286</v>
      </c>
      <c r="F2286">
        <v>7.0000000000000007E-2</v>
      </c>
      <c r="G2286" s="141">
        <f t="shared" si="106"/>
        <v>160.02000000000001</v>
      </c>
      <c r="I2286" s="51">
        <v>2286</v>
      </c>
      <c r="J2286">
        <v>0.125</v>
      </c>
      <c r="K2286" s="141">
        <f t="shared" si="107"/>
        <v>285.75</v>
      </c>
      <c r="M2286" s="51">
        <v>2286</v>
      </c>
      <c r="N2286">
        <v>899</v>
      </c>
    </row>
    <row r="2287" spans="1:14">
      <c r="A2287" s="51">
        <v>2287</v>
      </c>
      <c r="B2287" s="51">
        <v>4.4999999999999998E-2</v>
      </c>
      <c r="C2287" s="141">
        <f t="shared" si="105"/>
        <v>102.91499999999999</v>
      </c>
      <c r="E2287" s="51">
        <v>2287</v>
      </c>
      <c r="F2287">
        <v>7.0000000000000007E-2</v>
      </c>
      <c r="G2287" s="141">
        <f t="shared" si="106"/>
        <v>160.09</v>
      </c>
      <c r="I2287" s="51">
        <v>2287</v>
      </c>
      <c r="J2287">
        <v>0.125</v>
      </c>
      <c r="K2287" s="141">
        <f t="shared" si="107"/>
        <v>285.875</v>
      </c>
      <c r="M2287" s="51">
        <v>2287</v>
      </c>
      <c r="N2287">
        <v>899</v>
      </c>
    </row>
    <row r="2288" spans="1:14">
      <c r="A2288" s="51">
        <v>2288</v>
      </c>
      <c r="B2288" s="51">
        <v>4.4999999999999998E-2</v>
      </c>
      <c r="C2288" s="141">
        <f t="shared" si="105"/>
        <v>102.96</v>
      </c>
      <c r="E2288" s="51">
        <v>2288</v>
      </c>
      <c r="F2288">
        <v>7.0000000000000007E-2</v>
      </c>
      <c r="G2288" s="141">
        <f t="shared" si="106"/>
        <v>160.16000000000003</v>
      </c>
      <c r="I2288" s="51">
        <v>2288</v>
      </c>
      <c r="J2288">
        <v>0.125</v>
      </c>
      <c r="K2288" s="141">
        <f t="shared" si="107"/>
        <v>286</v>
      </c>
      <c r="M2288" s="51">
        <v>2288</v>
      </c>
      <c r="N2288">
        <v>899</v>
      </c>
    </row>
    <row r="2289" spans="1:14">
      <c r="A2289" s="51">
        <v>2289</v>
      </c>
      <c r="B2289" s="51">
        <v>4.4999999999999998E-2</v>
      </c>
      <c r="C2289" s="141">
        <f t="shared" si="105"/>
        <v>103.005</v>
      </c>
      <c r="E2289" s="51">
        <v>2289</v>
      </c>
      <c r="F2289">
        <v>7.0000000000000007E-2</v>
      </c>
      <c r="G2289" s="141">
        <f t="shared" si="106"/>
        <v>160.23000000000002</v>
      </c>
      <c r="I2289" s="51">
        <v>2289</v>
      </c>
      <c r="J2289">
        <v>0.125</v>
      </c>
      <c r="K2289" s="141">
        <f t="shared" si="107"/>
        <v>286.125</v>
      </c>
      <c r="M2289" s="51">
        <v>2289</v>
      </c>
      <c r="N2289">
        <v>899</v>
      </c>
    </row>
    <row r="2290" spans="1:14">
      <c r="A2290" s="51">
        <v>2290</v>
      </c>
      <c r="B2290" s="51">
        <v>4.4999999999999998E-2</v>
      </c>
      <c r="C2290" s="141">
        <f t="shared" si="105"/>
        <v>103.05</v>
      </c>
      <c r="E2290" s="51">
        <v>2290</v>
      </c>
      <c r="F2290">
        <v>7.0000000000000007E-2</v>
      </c>
      <c r="G2290" s="141">
        <f t="shared" si="106"/>
        <v>160.30000000000001</v>
      </c>
      <c r="I2290" s="51">
        <v>2290</v>
      </c>
      <c r="J2290">
        <v>0.125</v>
      </c>
      <c r="K2290" s="141">
        <f t="shared" si="107"/>
        <v>286.25</v>
      </c>
      <c r="M2290" s="51">
        <v>2290</v>
      </c>
      <c r="N2290">
        <v>899</v>
      </c>
    </row>
    <row r="2291" spans="1:14">
      <c r="A2291" s="51">
        <v>2291</v>
      </c>
      <c r="B2291" s="51">
        <v>4.4999999999999998E-2</v>
      </c>
      <c r="C2291" s="141">
        <f t="shared" si="105"/>
        <v>103.095</v>
      </c>
      <c r="E2291" s="51">
        <v>2291</v>
      </c>
      <c r="F2291">
        <v>7.0000000000000007E-2</v>
      </c>
      <c r="G2291" s="141">
        <f t="shared" si="106"/>
        <v>160.37</v>
      </c>
      <c r="I2291" s="51">
        <v>2291</v>
      </c>
      <c r="J2291">
        <v>0.125</v>
      </c>
      <c r="K2291" s="141">
        <f t="shared" si="107"/>
        <v>286.375</v>
      </c>
      <c r="M2291" s="51">
        <v>2291</v>
      </c>
      <c r="N2291">
        <v>899</v>
      </c>
    </row>
    <row r="2292" spans="1:14">
      <c r="A2292" s="51">
        <v>2292</v>
      </c>
      <c r="B2292" s="51">
        <v>4.4999999999999998E-2</v>
      </c>
      <c r="C2292" s="141">
        <f t="shared" si="105"/>
        <v>103.14</v>
      </c>
      <c r="E2292" s="51">
        <v>2292</v>
      </c>
      <c r="F2292">
        <v>7.0000000000000007E-2</v>
      </c>
      <c r="G2292" s="141">
        <f t="shared" si="106"/>
        <v>160.44000000000003</v>
      </c>
      <c r="I2292" s="51">
        <v>2292</v>
      </c>
      <c r="J2292">
        <v>0.125</v>
      </c>
      <c r="K2292" s="141">
        <f t="shared" si="107"/>
        <v>286.5</v>
      </c>
      <c r="M2292" s="51">
        <v>2292</v>
      </c>
      <c r="N2292">
        <v>899</v>
      </c>
    </row>
    <row r="2293" spans="1:14">
      <c r="A2293" s="51">
        <v>2293</v>
      </c>
      <c r="B2293" s="51">
        <v>4.4999999999999998E-2</v>
      </c>
      <c r="C2293" s="141">
        <f t="shared" si="105"/>
        <v>103.185</v>
      </c>
      <c r="E2293" s="51">
        <v>2293</v>
      </c>
      <c r="F2293">
        <v>7.0000000000000007E-2</v>
      </c>
      <c r="G2293" s="141">
        <f t="shared" si="106"/>
        <v>160.51000000000002</v>
      </c>
      <c r="I2293" s="51">
        <v>2293</v>
      </c>
      <c r="J2293">
        <v>0.125</v>
      </c>
      <c r="K2293" s="141">
        <f t="shared" si="107"/>
        <v>286.625</v>
      </c>
      <c r="M2293" s="51">
        <v>2293</v>
      </c>
      <c r="N2293">
        <v>899</v>
      </c>
    </row>
    <row r="2294" spans="1:14">
      <c r="A2294" s="51">
        <v>2294</v>
      </c>
      <c r="B2294" s="51">
        <v>4.4999999999999998E-2</v>
      </c>
      <c r="C2294" s="141">
        <f t="shared" si="105"/>
        <v>103.22999999999999</v>
      </c>
      <c r="E2294" s="51">
        <v>2294</v>
      </c>
      <c r="F2294">
        <v>7.0000000000000007E-2</v>
      </c>
      <c r="G2294" s="141">
        <f t="shared" si="106"/>
        <v>160.58000000000001</v>
      </c>
      <c r="I2294" s="51">
        <v>2294</v>
      </c>
      <c r="J2294">
        <v>0.125</v>
      </c>
      <c r="K2294" s="141">
        <f t="shared" si="107"/>
        <v>286.75</v>
      </c>
      <c r="M2294" s="51">
        <v>2294</v>
      </c>
      <c r="N2294">
        <v>899</v>
      </c>
    </row>
    <row r="2295" spans="1:14">
      <c r="A2295" s="51">
        <v>2295</v>
      </c>
      <c r="B2295" s="51">
        <v>4.4999999999999998E-2</v>
      </c>
      <c r="C2295" s="141">
        <f t="shared" si="105"/>
        <v>103.27499999999999</v>
      </c>
      <c r="E2295" s="51">
        <v>2295</v>
      </c>
      <c r="F2295">
        <v>7.0000000000000007E-2</v>
      </c>
      <c r="G2295" s="141">
        <f t="shared" si="106"/>
        <v>160.65</v>
      </c>
      <c r="I2295" s="51">
        <v>2295</v>
      </c>
      <c r="J2295">
        <v>0.125</v>
      </c>
      <c r="K2295" s="141">
        <f t="shared" si="107"/>
        <v>286.875</v>
      </c>
      <c r="M2295" s="51">
        <v>2295</v>
      </c>
      <c r="N2295">
        <v>899</v>
      </c>
    </row>
    <row r="2296" spans="1:14">
      <c r="A2296" s="51">
        <v>2296</v>
      </c>
      <c r="B2296" s="51">
        <v>4.4999999999999998E-2</v>
      </c>
      <c r="C2296" s="141">
        <f t="shared" si="105"/>
        <v>103.32</v>
      </c>
      <c r="E2296" s="51">
        <v>2296</v>
      </c>
      <c r="F2296">
        <v>7.0000000000000007E-2</v>
      </c>
      <c r="G2296" s="141">
        <f t="shared" si="106"/>
        <v>160.72000000000003</v>
      </c>
      <c r="I2296" s="51">
        <v>2296</v>
      </c>
      <c r="J2296">
        <v>0.125</v>
      </c>
      <c r="K2296" s="141">
        <f t="shared" si="107"/>
        <v>287</v>
      </c>
      <c r="M2296" s="51">
        <v>2296</v>
      </c>
      <c r="N2296">
        <v>899</v>
      </c>
    </row>
    <row r="2297" spans="1:14">
      <c r="A2297" s="51">
        <v>2297</v>
      </c>
      <c r="B2297" s="51">
        <v>4.4999999999999998E-2</v>
      </c>
      <c r="C2297" s="141">
        <f t="shared" si="105"/>
        <v>103.36499999999999</v>
      </c>
      <c r="E2297" s="51">
        <v>2297</v>
      </c>
      <c r="F2297">
        <v>7.0000000000000007E-2</v>
      </c>
      <c r="G2297" s="141">
        <f t="shared" si="106"/>
        <v>160.79000000000002</v>
      </c>
      <c r="I2297" s="51">
        <v>2297</v>
      </c>
      <c r="J2297">
        <v>0.125</v>
      </c>
      <c r="K2297" s="141">
        <f t="shared" si="107"/>
        <v>287.125</v>
      </c>
      <c r="M2297" s="51">
        <v>2297</v>
      </c>
      <c r="N2297">
        <v>899</v>
      </c>
    </row>
    <row r="2298" spans="1:14">
      <c r="A2298" s="51">
        <v>2298</v>
      </c>
      <c r="B2298" s="51">
        <v>4.4999999999999998E-2</v>
      </c>
      <c r="C2298" s="141">
        <f t="shared" si="105"/>
        <v>103.41</v>
      </c>
      <c r="E2298" s="51">
        <v>2298</v>
      </c>
      <c r="F2298">
        <v>7.0000000000000007E-2</v>
      </c>
      <c r="G2298" s="141">
        <f t="shared" si="106"/>
        <v>160.86000000000001</v>
      </c>
      <c r="I2298" s="51">
        <v>2298</v>
      </c>
      <c r="J2298">
        <v>0.125</v>
      </c>
      <c r="K2298" s="141">
        <f t="shared" si="107"/>
        <v>287.25</v>
      </c>
      <c r="M2298" s="51">
        <v>2298</v>
      </c>
      <c r="N2298">
        <v>899</v>
      </c>
    </row>
    <row r="2299" spans="1:14">
      <c r="A2299" s="51">
        <v>2299</v>
      </c>
      <c r="B2299" s="51">
        <v>4.4999999999999998E-2</v>
      </c>
      <c r="C2299" s="141">
        <f t="shared" si="105"/>
        <v>103.455</v>
      </c>
      <c r="E2299" s="51">
        <v>2299</v>
      </c>
      <c r="F2299">
        <v>7.0000000000000007E-2</v>
      </c>
      <c r="G2299" s="141">
        <f t="shared" si="106"/>
        <v>160.93</v>
      </c>
      <c r="I2299" s="51">
        <v>2299</v>
      </c>
      <c r="J2299">
        <v>0.125</v>
      </c>
      <c r="K2299" s="141">
        <f t="shared" si="107"/>
        <v>287.375</v>
      </c>
      <c r="M2299" s="51">
        <v>2299</v>
      </c>
      <c r="N2299">
        <v>899</v>
      </c>
    </row>
    <row r="2300" spans="1:14">
      <c r="A2300" s="51">
        <v>2300</v>
      </c>
      <c r="B2300" s="51">
        <v>4.4999999999999998E-2</v>
      </c>
      <c r="C2300" s="141">
        <f t="shared" si="105"/>
        <v>103.5</v>
      </c>
      <c r="E2300" s="51">
        <v>2300</v>
      </c>
      <c r="F2300">
        <v>7.0000000000000007E-2</v>
      </c>
      <c r="G2300" s="141">
        <f t="shared" si="106"/>
        <v>161.00000000000003</v>
      </c>
      <c r="I2300" s="51">
        <v>2300</v>
      </c>
      <c r="J2300">
        <v>0.125</v>
      </c>
      <c r="K2300" s="141">
        <f t="shared" si="107"/>
        <v>287.5</v>
      </c>
      <c r="M2300" s="51">
        <v>2300</v>
      </c>
      <c r="N2300">
        <v>899</v>
      </c>
    </row>
    <row r="2301" spans="1:14">
      <c r="A2301" s="51">
        <v>2301</v>
      </c>
      <c r="B2301" s="51">
        <v>4.4999999999999998E-2</v>
      </c>
      <c r="C2301" s="141">
        <f t="shared" si="105"/>
        <v>103.545</v>
      </c>
      <c r="E2301" s="51">
        <v>2301</v>
      </c>
      <c r="F2301">
        <v>7.0000000000000007E-2</v>
      </c>
      <c r="G2301" s="141">
        <f t="shared" si="106"/>
        <v>161.07000000000002</v>
      </c>
      <c r="I2301" s="51">
        <v>2301</v>
      </c>
      <c r="J2301">
        <v>0.125</v>
      </c>
      <c r="K2301" s="141">
        <f t="shared" si="107"/>
        <v>287.625</v>
      </c>
      <c r="M2301" s="51">
        <v>2301</v>
      </c>
      <c r="N2301">
        <v>899</v>
      </c>
    </row>
    <row r="2302" spans="1:14">
      <c r="A2302" s="51">
        <v>2302</v>
      </c>
      <c r="B2302" s="51">
        <v>4.4999999999999998E-2</v>
      </c>
      <c r="C2302" s="141">
        <f t="shared" si="105"/>
        <v>103.58999999999999</v>
      </c>
      <c r="E2302" s="51">
        <v>2302</v>
      </c>
      <c r="F2302">
        <v>7.0000000000000007E-2</v>
      </c>
      <c r="G2302" s="141">
        <f t="shared" si="106"/>
        <v>161.14000000000001</v>
      </c>
      <c r="I2302" s="51">
        <v>2302</v>
      </c>
      <c r="J2302">
        <v>0.125</v>
      </c>
      <c r="K2302" s="141">
        <f t="shared" si="107"/>
        <v>287.75</v>
      </c>
      <c r="M2302" s="51">
        <v>2302</v>
      </c>
      <c r="N2302">
        <v>899</v>
      </c>
    </row>
    <row r="2303" spans="1:14">
      <c r="A2303" s="51">
        <v>2303</v>
      </c>
      <c r="B2303" s="51">
        <v>4.4999999999999998E-2</v>
      </c>
      <c r="C2303" s="141">
        <f t="shared" si="105"/>
        <v>103.63499999999999</v>
      </c>
      <c r="E2303" s="51">
        <v>2303</v>
      </c>
      <c r="F2303">
        <v>7.0000000000000007E-2</v>
      </c>
      <c r="G2303" s="141">
        <f t="shared" si="106"/>
        <v>161.21</v>
      </c>
      <c r="I2303" s="51">
        <v>2303</v>
      </c>
      <c r="J2303">
        <v>0.125</v>
      </c>
      <c r="K2303" s="141">
        <f t="shared" si="107"/>
        <v>287.875</v>
      </c>
      <c r="M2303" s="51">
        <v>2303</v>
      </c>
      <c r="N2303">
        <v>899</v>
      </c>
    </row>
    <row r="2304" spans="1:14">
      <c r="A2304" s="51">
        <v>2304</v>
      </c>
      <c r="B2304" s="51">
        <v>4.4999999999999998E-2</v>
      </c>
      <c r="C2304" s="141">
        <f t="shared" si="105"/>
        <v>103.67999999999999</v>
      </c>
      <c r="E2304" s="51">
        <v>2304</v>
      </c>
      <c r="F2304">
        <v>7.0000000000000007E-2</v>
      </c>
      <c r="G2304" s="141">
        <f t="shared" si="106"/>
        <v>161.28000000000003</v>
      </c>
      <c r="I2304" s="51">
        <v>2304</v>
      </c>
      <c r="J2304">
        <v>0.125</v>
      </c>
      <c r="K2304" s="141">
        <f t="shared" si="107"/>
        <v>288</v>
      </c>
      <c r="M2304" s="51">
        <v>2304</v>
      </c>
      <c r="N2304">
        <v>899</v>
      </c>
    </row>
    <row r="2305" spans="1:14">
      <c r="A2305" s="51">
        <v>2305</v>
      </c>
      <c r="B2305" s="51">
        <v>4.4999999999999998E-2</v>
      </c>
      <c r="C2305" s="141">
        <f t="shared" si="105"/>
        <v>103.72499999999999</v>
      </c>
      <c r="E2305" s="51">
        <v>2305</v>
      </c>
      <c r="F2305">
        <v>7.0000000000000007E-2</v>
      </c>
      <c r="G2305" s="141">
        <f t="shared" si="106"/>
        <v>161.35000000000002</v>
      </c>
      <c r="I2305" s="51">
        <v>2305</v>
      </c>
      <c r="J2305">
        <v>0.125</v>
      </c>
      <c r="K2305" s="141">
        <f t="shared" si="107"/>
        <v>288.125</v>
      </c>
      <c r="M2305" s="51">
        <v>2305</v>
      </c>
      <c r="N2305">
        <v>899</v>
      </c>
    </row>
    <row r="2306" spans="1:14">
      <c r="A2306" s="51">
        <v>2306</v>
      </c>
      <c r="B2306" s="51">
        <v>4.4999999999999998E-2</v>
      </c>
      <c r="C2306" s="141">
        <f t="shared" ref="C2306:C2369" si="108">MAX(A2306*B2306, 8.99)</f>
        <v>103.77</v>
      </c>
      <c r="E2306" s="51">
        <v>2306</v>
      </c>
      <c r="F2306">
        <v>7.0000000000000007E-2</v>
      </c>
      <c r="G2306" s="141">
        <f t="shared" ref="G2306:G2369" si="109">MAX(E2306*F2306, 9.99)</f>
        <v>161.42000000000002</v>
      </c>
      <c r="I2306" s="51">
        <v>2306</v>
      </c>
      <c r="J2306">
        <v>0.125</v>
      </c>
      <c r="K2306" s="141">
        <f t="shared" ref="K2306:K2369" si="110">MAX(I2306*J2306, 19.99)</f>
        <v>288.25</v>
      </c>
      <c r="M2306" s="51">
        <v>2306</v>
      </c>
      <c r="N2306">
        <v>899</v>
      </c>
    </row>
    <row r="2307" spans="1:14">
      <c r="A2307" s="51">
        <v>2307</v>
      </c>
      <c r="B2307" s="51">
        <v>4.4999999999999998E-2</v>
      </c>
      <c r="C2307" s="141">
        <f t="shared" si="108"/>
        <v>103.815</v>
      </c>
      <c r="E2307" s="51">
        <v>2307</v>
      </c>
      <c r="F2307">
        <v>7.0000000000000007E-2</v>
      </c>
      <c r="G2307" s="141">
        <f t="shared" si="109"/>
        <v>161.49</v>
      </c>
      <c r="I2307" s="51">
        <v>2307</v>
      </c>
      <c r="J2307">
        <v>0.125</v>
      </c>
      <c r="K2307" s="141">
        <f t="shared" si="110"/>
        <v>288.375</v>
      </c>
      <c r="M2307" s="51">
        <v>2307</v>
      </c>
      <c r="N2307">
        <v>899</v>
      </c>
    </row>
    <row r="2308" spans="1:14">
      <c r="A2308" s="51">
        <v>2308</v>
      </c>
      <c r="B2308" s="51">
        <v>4.4999999999999998E-2</v>
      </c>
      <c r="C2308" s="141">
        <f t="shared" si="108"/>
        <v>103.86</v>
      </c>
      <c r="E2308" s="51">
        <v>2308</v>
      </c>
      <c r="F2308">
        <v>7.0000000000000007E-2</v>
      </c>
      <c r="G2308" s="141">
        <f t="shared" si="109"/>
        <v>161.56</v>
      </c>
      <c r="I2308" s="51">
        <v>2308</v>
      </c>
      <c r="J2308">
        <v>0.125</v>
      </c>
      <c r="K2308" s="141">
        <f t="shared" si="110"/>
        <v>288.5</v>
      </c>
      <c r="M2308" s="51">
        <v>2308</v>
      </c>
      <c r="N2308">
        <v>899</v>
      </c>
    </row>
    <row r="2309" spans="1:14">
      <c r="A2309" s="51">
        <v>2309</v>
      </c>
      <c r="B2309" s="51">
        <v>4.4999999999999998E-2</v>
      </c>
      <c r="C2309" s="141">
        <f t="shared" si="108"/>
        <v>103.905</v>
      </c>
      <c r="E2309" s="51">
        <v>2309</v>
      </c>
      <c r="F2309">
        <v>7.0000000000000007E-2</v>
      </c>
      <c r="G2309" s="141">
        <f t="shared" si="109"/>
        <v>161.63000000000002</v>
      </c>
      <c r="I2309" s="51">
        <v>2309</v>
      </c>
      <c r="J2309">
        <v>0.125</v>
      </c>
      <c r="K2309" s="141">
        <f t="shared" si="110"/>
        <v>288.625</v>
      </c>
      <c r="M2309" s="51">
        <v>2309</v>
      </c>
      <c r="N2309">
        <v>899</v>
      </c>
    </row>
    <row r="2310" spans="1:14">
      <c r="A2310" s="51">
        <v>2310</v>
      </c>
      <c r="B2310" s="51">
        <v>4.4999999999999998E-2</v>
      </c>
      <c r="C2310" s="141">
        <f t="shared" si="108"/>
        <v>103.95</v>
      </c>
      <c r="E2310" s="51">
        <v>2310</v>
      </c>
      <c r="F2310">
        <v>7.0000000000000007E-2</v>
      </c>
      <c r="G2310" s="141">
        <f t="shared" si="109"/>
        <v>161.70000000000002</v>
      </c>
      <c r="I2310" s="51">
        <v>2310</v>
      </c>
      <c r="J2310">
        <v>0.125</v>
      </c>
      <c r="K2310" s="141">
        <f t="shared" si="110"/>
        <v>288.75</v>
      </c>
      <c r="M2310" s="51">
        <v>2310</v>
      </c>
      <c r="N2310">
        <v>899</v>
      </c>
    </row>
    <row r="2311" spans="1:14">
      <c r="A2311" s="51">
        <v>2311</v>
      </c>
      <c r="B2311" s="51">
        <v>4.4999999999999998E-2</v>
      </c>
      <c r="C2311" s="141">
        <f t="shared" si="108"/>
        <v>103.99499999999999</v>
      </c>
      <c r="E2311" s="51">
        <v>2311</v>
      </c>
      <c r="F2311">
        <v>7.0000000000000007E-2</v>
      </c>
      <c r="G2311" s="141">
        <f t="shared" si="109"/>
        <v>161.77000000000001</v>
      </c>
      <c r="I2311" s="51">
        <v>2311</v>
      </c>
      <c r="J2311">
        <v>0.125</v>
      </c>
      <c r="K2311" s="141">
        <f t="shared" si="110"/>
        <v>288.875</v>
      </c>
      <c r="M2311" s="51">
        <v>2311</v>
      </c>
      <c r="N2311">
        <v>899</v>
      </c>
    </row>
    <row r="2312" spans="1:14">
      <c r="A2312" s="51">
        <v>2312</v>
      </c>
      <c r="B2312" s="51">
        <v>4.4999999999999998E-2</v>
      </c>
      <c r="C2312" s="141">
        <f t="shared" si="108"/>
        <v>104.03999999999999</v>
      </c>
      <c r="E2312" s="51">
        <v>2312</v>
      </c>
      <c r="F2312">
        <v>7.0000000000000007E-2</v>
      </c>
      <c r="G2312" s="141">
        <f t="shared" si="109"/>
        <v>161.84</v>
      </c>
      <c r="I2312" s="51">
        <v>2312</v>
      </c>
      <c r="J2312">
        <v>0.125</v>
      </c>
      <c r="K2312" s="141">
        <f t="shared" si="110"/>
        <v>289</v>
      </c>
      <c r="M2312" s="51">
        <v>2312</v>
      </c>
      <c r="N2312">
        <v>899</v>
      </c>
    </row>
    <row r="2313" spans="1:14">
      <c r="A2313" s="51">
        <v>2313</v>
      </c>
      <c r="B2313" s="51">
        <v>4.4999999999999998E-2</v>
      </c>
      <c r="C2313" s="141">
        <f t="shared" si="108"/>
        <v>104.08499999999999</v>
      </c>
      <c r="E2313" s="51">
        <v>2313</v>
      </c>
      <c r="F2313">
        <v>7.0000000000000007E-2</v>
      </c>
      <c r="G2313" s="141">
        <f t="shared" si="109"/>
        <v>161.91000000000003</v>
      </c>
      <c r="I2313" s="51">
        <v>2313</v>
      </c>
      <c r="J2313">
        <v>0.125</v>
      </c>
      <c r="K2313" s="141">
        <f t="shared" si="110"/>
        <v>289.125</v>
      </c>
      <c r="M2313" s="51">
        <v>2313</v>
      </c>
      <c r="N2313">
        <v>899</v>
      </c>
    </row>
    <row r="2314" spans="1:14">
      <c r="A2314" s="51">
        <v>2314</v>
      </c>
      <c r="B2314" s="51">
        <v>4.4999999999999998E-2</v>
      </c>
      <c r="C2314" s="141">
        <f t="shared" si="108"/>
        <v>104.13</v>
      </c>
      <c r="E2314" s="51">
        <v>2314</v>
      </c>
      <c r="F2314">
        <v>7.0000000000000007E-2</v>
      </c>
      <c r="G2314" s="141">
        <f t="shared" si="109"/>
        <v>161.98000000000002</v>
      </c>
      <c r="I2314" s="51">
        <v>2314</v>
      </c>
      <c r="J2314">
        <v>0.125</v>
      </c>
      <c r="K2314" s="141">
        <f t="shared" si="110"/>
        <v>289.25</v>
      </c>
      <c r="M2314" s="51">
        <v>2314</v>
      </c>
      <c r="N2314">
        <v>899</v>
      </c>
    </row>
    <row r="2315" spans="1:14">
      <c r="A2315" s="51">
        <v>2315</v>
      </c>
      <c r="B2315" s="51">
        <v>4.4999999999999998E-2</v>
      </c>
      <c r="C2315" s="141">
        <f t="shared" si="108"/>
        <v>104.175</v>
      </c>
      <c r="E2315" s="51">
        <v>2315</v>
      </c>
      <c r="F2315">
        <v>7.0000000000000007E-2</v>
      </c>
      <c r="G2315" s="141">
        <f t="shared" si="109"/>
        <v>162.05000000000001</v>
      </c>
      <c r="I2315" s="51">
        <v>2315</v>
      </c>
      <c r="J2315">
        <v>0.125</v>
      </c>
      <c r="K2315" s="141">
        <f t="shared" si="110"/>
        <v>289.375</v>
      </c>
      <c r="M2315" s="51">
        <v>2315</v>
      </c>
      <c r="N2315">
        <v>899</v>
      </c>
    </row>
    <row r="2316" spans="1:14">
      <c r="A2316" s="51">
        <v>2316</v>
      </c>
      <c r="B2316" s="51">
        <v>4.4999999999999998E-2</v>
      </c>
      <c r="C2316" s="141">
        <f t="shared" si="108"/>
        <v>104.22</v>
      </c>
      <c r="E2316" s="51">
        <v>2316</v>
      </c>
      <c r="F2316">
        <v>7.0000000000000007E-2</v>
      </c>
      <c r="G2316" s="141">
        <f t="shared" si="109"/>
        <v>162.12</v>
      </c>
      <c r="I2316" s="51">
        <v>2316</v>
      </c>
      <c r="J2316">
        <v>0.125</v>
      </c>
      <c r="K2316" s="141">
        <f t="shared" si="110"/>
        <v>289.5</v>
      </c>
      <c r="M2316" s="51">
        <v>2316</v>
      </c>
      <c r="N2316">
        <v>899</v>
      </c>
    </row>
    <row r="2317" spans="1:14">
      <c r="A2317" s="51">
        <v>2317</v>
      </c>
      <c r="B2317" s="51">
        <v>4.4999999999999998E-2</v>
      </c>
      <c r="C2317" s="141">
        <f t="shared" si="108"/>
        <v>104.265</v>
      </c>
      <c r="E2317" s="51">
        <v>2317</v>
      </c>
      <c r="F2317">
        <v>7.0000000000000007E-2</v>
      </c>
      <c r="G2317" s="141">
        <f t="shared" si="109"/>
        <v>162.19000000000003</v>
      </c>
      <c r="I2317" s="51">
        <v>2317</v>
      </c>
      <c r="J2317">
        <v>0.125</v>
      </c>
      <c r="K2317" s="141">
        <f t="shared" si="110"/>
        <v>289.625</v>
      </c>
      <c r="M2317" s="51">
        <v>2317</v>
      </c>
      <c r="N2317">
        <v>899</v>
      </c>
    </row>
    <row r="2318" spans="1:14">
      <c r="A2318" s="51">
        <v>2318</v>
      </c>
      <c r="B2318" s="51">
        <v>4.4999999999999998E-2</v>
      </c>
      <c r="C2318" s="141">
        <f t="shared" si="108"/>
        <v>104.31</v>
      </c>
      <c r="E2318" s="51">
        <v>2318</v>
      </c>
      <c r="F2318">
        <v>7.0000000000000007E-2</v>
      </c>
      <c r="G2318" s="141">
        <f t="shared" si="109"/>
        <v>162.26000000000002</v>
      </c>
      <c r="I2318" s="51">
        <v>2318</v>
      </c>
      <c r="J2318">
        <v>0.125</v>
      </c>
      <c r="K2318" s="141">
        <f t="shared" si="110"/>
        <v>289.75</v>
      </c>
      <c r="M2318" s="51">
        <v>2318</v>
      </c>
      <c r="N2318">
        <v>899</v>
      </c>
    </row>
    <row r="2319" spans="1:14">
      <c r="A2319" s="51">
        <v>2319</v>
      </c>
      <c r="B2319" s="51">
        <v>4.4999999999999998E-2</v>
      </c>
      <c r="C2319" s="141">
        <f t="shared" si="108"/>
        <v>104.35499999999999</v>
      </c>
      <c r="E2319" s="51">
        <v>2319</v>
      </c>
      <c r="F2319">
        <v>7.0000000000000007E-2</v>
      </c>
      <c r="G2319" s="141">
        <f t="shared" si="109"/>
        <v>162.33000000000001</v>
      </c>
      <c r="I2319" s="51">
        <v>2319</v>
      </c>
      <c r="J2319">
        <v>0.125</v>
      </c>
      <c r="K2319" s="141">
        <f t="shared" si="110"/>
        <v>289.875</v>
      </c>
      <c r="M2319" s="51">
        <v>2319</v>
      </c>
      <c r="N2319">
        <v>899</v>
      </c>
    </row>
    <row r="2320" spans="1:14">
      <c r="A2320" s="51">
        <v>2320</v>
      </c>
      <c r="B2320" s="51">
        <v>4.4999999999999998E-2</v>
      </c>
      <c r="C2320" s="141">
        <f t="shared" si="108"/>
        <v>104.39999999999999</v>
      </c>
      <c r="E2320" s="51">
        <v>2320</v>
      </c>
      <c r="F2320">
        <v>7.0000000000000007E-2</v>
      </c>
      <c r="G2320" s="141">
        <f t="shared" si="109"/>
        <v>162.4</v>
      </c>
      <c r="I2320" s="51">
        <v>2320</v>
      </c>
      <c r="J2320">
        <v>0.125</v>
      </c>
      <c r="K2320" s="141">
        <f t="shared" si="110"/>
        <v>290</v>
      </c>
      <c r="M2320" s="51">
        <v>2320</v>
      </c>
      <c r="N2320">
        <v>899</v>
      </c>
    </row>
    <row r="2321" spans="1:14">
      <c r="A2321" s="51">
        <v>2321</v>
      </c>
      <c r="B2321" s="51">
        <v>4.4999999999999998E-2</v>
      </c>
      <c r="C2321" s="141">
        <f t="shared" si="108"/>
        <v>104.44499999999999</v>
      </c>
      <c r="E2321" s="51">
        <v>2321</v>
      </c>
      <c r="F2321">
        <v>7.0000000000000007E-2</v>
      </c>
      <c r="G2321" s="141">
        <f t="shared" si="109"/>
        <v>162.47000000000003</v>
      </c>
      <c r="I2321" s="51">
        <v>2321</v>
      </c>
      <c r="J2321">
        <v>0.125</v>
      </c>
      <c r="K2321" s="141">
        <f t="shared" si="110"/>
        <v>290.125</v>
      </c>
      <c r="M2321" s="51">
        <v>2321</v>
      </c>
      <c r="N2321">
        <v>899</v>
      </c>
    </row>
    <row r="2322" spans="1:14">
      <c r="A2322" s="51">
        <v>2322</v>
      </c>
      <c r="B2322" s="51">
        <v>4.4999999999999998E-2</v>
      </c>
      <c r="C2322" s="141">
        <f t="shared" si="108"/>
        <v>104.49</v>
      </c>
      <c r="E2322" s="51">
        <v>2322</v>
      </c>
      <c r="F2322">
        <v>7.0000000000000007E-2</v>
      </c>
      <c r="G2322" s="141">
        <f t="shared" si="109"/>
        <v>162.54000000000002</v>
      </c>
      <c r="I2322" s="51">
        <v>2322</v>
      </c>
      <c r="J2322">
        <v>0.125</v>
      </c>
      <c r="K2322" s="141">
        <f t="shared" si="110"/>
        <v>290.25</v>
      </c>
      <c r="M2322" s="51">
        <v>2322</v>
      </c>
      <c r="N2322">
        <v>899</v>
      </c>
    </row>
    <row r="2323" spans="1:14">
      <c r="A2323" s="51">
        <v>2323</v>
      </c>
      <c r="B2323" s="51">
        <v>4.4999999999999998E-2</v>
      </c>
      <c r="C2323" s="141">
        <f t="shared" si="108"/>
        <v>104.535</v>
      </c>
      <c r="E2323" s="51">
        <v>2323</v>
      </c>
      <c r="F2323">
        <v>7.0000000000000007E-2</v>
      </c>
      <c r="G2323" s="141">
        <f t="shared" si="109"/>
        <v>162.61000000000001</v>
      </c>
      <c r="I2323" s="51">
        <v>2323</v>
      </c>
      <c r="J2323">
        <v>0.125</v>
      </c>
      <c r="K2323" s="141">
        <f t="shared" si="110"/>
        <v>290.375</v>
      </c>
      <c r="M2323" s="51">
        <v>2323</v>
      </c>
      <c r="N2323">
        <v>899</v>
      </c>
    </row>
    <row r="2324" spans="1:14">
      <c r="A2324" s="51">
        <v>2324</v>
      </c>
      <c r="B2324" s="51">
        <v>4.4999999999999998E-2</v>
      </c>
      <c r="C2324" s="141">
        <f t="shared" si="108"/>
        <v>104.58</v>
      </c>
      <c r="E2324" s="51">
        <v>2324</v>
      </c>
      <c r="F2324">
        <v>7.0000000000000007E-2</v>
      </c>
      <c r="G2324" s="141">
        <f t="shared" si="109"/>
        <v>162.68</v>
      </c>
      <c r="I2324" s="51">
        <v>2324</v>
      </c>
      <c r="J2324">
        <v>0.125</v>
      </c>
      <c r="K2324" s="141">
        <f t="shared" si="110"/>
        <v>290.5</v>
      </c>
      <c r="M2324" s="51">
        <v>2324</v>
      </c>
      <c r="N2324">
        <v>899</v>
      </c>
    </row>
    <row r="2325" spans="1:14">
      <c r="A2325" s="51">
        <v>2325</v>
      </c>
      <c r="B2325" s="51">
        <v>4.4999999999999998E-2</v>
      </c>
      <c r="C2325" s="141">
        <f t="shared" si="108"/>
        <v>104.625</v>
      </c>
      <c r="E2325" s="51">
        <v>2325</v>
      </c>
      <c r="F2325">
        <v>7.0000000000000007E-2</v>
      </c>
      <c r="G2325" s="141">
        <f t="shared" si="109"/>
        <v>162.75000000000003</v>
      </c>
      <c r="I2325" s="51">
        <v>2325</v>
      </c>
      <c r="J2325">
        <v>0.125</v>
      </c>
      <c r="K2325" s="141">
        <f t="shared" si="110"/>
        <v>290.625</v>
      </c>
      <c r="M2325" s="51">
        <v>2325</v>
      </c>
      <c r="N2325">
        <v>899</v>
      </c>
    </row>
    <row r="2326" spans="1:14">
      <c r="A2326" s="51">
        <v>2326</v>
      </c>
      <c r="B2326" s="51">
        <v>4.4999999999999998E-2</v>
      </c>
      <c r="C2326" s="141">
        <f t="shared" si="108"/>
        <v>104.67</v>
      </c>
      <c r="E2326" s="51">
        <v>2326</v>
      </c>
      <c r="F2326">
        <v>7.0000000000000007E-2</v>
      </c>
      <c r="G2326" s="141">
        <f t="shared" si="109"/>
        <v>162.82000000000002</v>
      </c>
      <c r="I2326" s="51">
        <v>2326</v>
      </c>
      <c r="J2326">
        <v>0.125</v>
      </c>
      <c r="K2326" s="141">
        <f t="shared" si="110"/>
        <v>290.75</v>
      </c>
      <c r="M2326" s="51">
        <v>2326</v>
      </c>
      <c r="N2326">
        <v>899</v>
      </c>
    </row>
    <row r="2327" spans="1:14">
      <c r="A2327" s="51">
        <v>2327</v>
      </c>
      <c r="B2327" s="51">
        <v>4.4999999999999998E-2</v>
      </c>
      <c r="C2327" s="141">
        <f t="shared" si="108"/>
        <v>104.71499999999999</v>
      </c>
      <c r="E2327" s="51">
        <v>2327</v>
      </c>
      <c r="F2327">
        <v>7.0000000000000007E-2</v>
      </c>
      <c r="G2327" s="141">
        <f t="shared" si="109"/>
        <v>162.89000000000001</v>
      </c>
      <c r="I2327" s="51">
        <v>2327</v>
      </c>
      <c r="J2327">
        <v>0.125</v>
      </c>
      <c r="K2327" s="141">
        <f t="shared" si="110"/>
        <v>290.875</v>
      </c>
      <c r="M2327" s="51">
        <v>2327</v>
      </c>
      <c r="N2327">
        <v>899</v>
      </c>
    </row>
    <row r="2328" spans="1:14">
      <c r="A2328" s="51">
        <v>2328</v>
      </c>
      <c r="B2328" s="51">
        <v>4.4999999999999998E-2</v>
      </c>
      <c r="C2328" s="141">
        <f t="shared" si="108"/>
        <v>104.75999999999999</v>
      </c>
      <c r="E2328" s="51">
        <v>2328</v>
      </c>
      <c r="F2328">
        <v>7.0000000000000007E-2</v>
      </c>
      <c r="G2328" s="141">
        <f t="shared" si="109"/>
        <v>162.96</v>
      </c>
      <c r="I2328" s="51">
        <v>2328</v>
      </c>
      <c r="J2328">
        <v>0.125</v>
      </c>
      <c r="K2328" s="141">
        <f t="shared" si="110"/>
        <v>291</v>
      </c>
      <c r="M2328" s="51">
        <v>2328</v>
      </c>
      <c r="N2328">
        <v>899</v>
      </c>
    </row>
    <row r="2329" spans="1:14">
      <c r="A2329" s="51">
        <v>2329</v>
      </c>
      <c r="B2329" s="51">
        <v>4.4999999999999998E-2</v>
      </c>
      <c r="C2329" s="141">
        <f t="shared" si="108"/>
        <v>104.80499999999999</v>
      </c>
      <c r="E2329" s="51">
        <v>2329</v>
      </c>
      <c r="F2329">
        <v>7.0000000000000007E-2</v>
      </c>
      <c r="G2329" s="141">
        <f t="shared" si="109"/>
        <v>163.03000000000003</v>
      </c>
      <c r="I2329" s="51">
        <v>2329</v>
      </c>
      <c r="J2329">
        <v>0.125</v>
      </c>
      <c r="K2329" s="141">
        <f t="shared" si="110"/>
        <v>291.125</v>
      </c>
      <c r="M2329" s="51">
        <v>2329</v>
      </c>
      <c r="N2329">
        <v>899</v>
      </c>
    </row>
    <row r="2330" spans="1:14">
      <c r="A2330" s="51">
        <v>2330</v>
      </c>
      <c r="B2330" s="51">
        <v>4.4999999999999998E-2</v>
      </c>
      <c r="C2330" s="141">
        <f t="shared" si="108"/>
        <v>104.85</v>
      </c>
      <c r="E2330" s="51">
        <v>2330</v>
      </c>
      <c r="F2330">
        <v>7.0000000000000007E-2</v>
      </c>
      <c r="G2330" s="141">
        <f t="shared" si="109"/>
        <v>163.10000000000002</v>
      </c>
      <c r="I2330" s="51">
        <v>2330</v>
      </c>
      <c r="J2330">
        <v>0.125</v>
      </c>
      <c r="K2330" s="141">
        <f t="shared" si="110"/>
        <v>291.25</v>
      </c>
      <c r="M2330" s="51">
        <v>2330</v>
      </c>
      <c r="N2330">
        <v>899</v>
      </c>
    </row>
    <row r="2331" spans="1:14">
      <c r="A2331" s="51">
        <v>2331</v>
      </c>
      <c r="B2331" s="51">
        <v>4.4999999999999998E-2</v>
      </c>
      <c r="C2331" s="141">
        <f t="shared" si="108"/>
        <v>104.895</v>
      </c>
      <c r="E2331" s="51">
        <v>2331</v>
      </c>
      <c r="F2331">
        <v>7.0000000000000007E-2</v>
      </c>
      <c r="G2331" s="141">
        <f t="shared" si="109"/>
        <v>163.17000000000002</v>
      </c>
      <c r="I2331" s="51">
        <v>2331</v>
      </c>
      <c r="J2331">
        <v>0.125</v>
      </c>
      <c r="K2331" s="141">
        <f t="shared" si="110"/>
        <v>291.375</v>
      </c>
      <c r="M2331" s="51">
        <v>2331</v>
      </c>
      <c r="N2331">
        <v>899</v>
      </c>
    </row>
    <row r="2332" spans="1:14">
      <c r="A2332" s="51">
        <v>2332</v>
      </c>
      <c r="B2332" s="51">
        <v>4.4999999999999998E-2</v>
      </c>
      <c r="C2332" s="141">
        <f t="shared" si="108"/>
        <v>104.94</v>
      </c>
      <c r="E2332" s="51">
        <v>2332</v>
      </c>
      <c r="F2332">
        <v>7.0000000000000007E-2</v>
      </c>
      <c r="G2332" s="141">
        <f t="shared" si="109"/>
        <v>163.24</v>
      </c>
      <c r="I2332" s="51">
        <v>2332</v>
      </c>
      <c r="J2332">
        <v>0.125</v>
      </c>
      <c r="K2332" s="141">
        <f t="shared" si="110"/>
        <v>291.5</v>
      </c>
      <c r="M2332" s="51">
        <v>2332</v>
      </c>
      <c r="N2332">
        <v>899</v>
      </c>
    </row>
    <row r="2333" spans="1:14">
      <c r="A2333" s="51">
        <v>2333</v>
      </c>
      <c r="B2333" s="51">
        <v>4.4999999999999998E-2</v>
      </c>
      <c r="C2333" s="141">
        <f t="shared" si="108"/>
        <v>104.985</v>
      </c>
      <c r="E2333" s="51">
        <v>2333</v>
      </c>
      <c r="F2333">
        <v>7.0000000000000007E-2</v>
      </c>
      <c r="G2333" s="141">
        <f t="shared" si="109"/>
        <v>163.31</v>
      </c>
      <c r="I2333" s="51">
        <v>2333</v>
      </c>
      <c r="J2333">
        <v>0.125</v>
      </c>
      <c r="K2333" s="141">
        <f t="shared" si="110"/>
        <v>291.625</v>
      </c>
      <c r="M2333" s="51">
        <v>2333</v>
      </c>
      <c r="N2333">
        <v>899</v>
      </c>
    </row>
    <row r="2334" spans="1:14">
      <c r="A2334" s="51">
        <v>2334</v>
      </c>
      <c r="B2334" s="51">
        <v>4.4999999999999998E-2</v>
      </c>
      <c r="C2334" s="141">
        <f t="shared" si="108"/>
        <v>105.03</v>
      </c>
      <c r="E2334" s="51">
        <v>2334</v>
      </c>
      <c r="F2334">
        <v>7.0000000000000007E-2</v>
      </c>
      <c r="G2334" s="141">
        <f t="shared" si="109"/>
        <v>163.38000000000002</v>
      </c>
      <c r="I2334" s="51">
        <v>2334</v>
      </c>
      <c r="J2334">
        <v>0.125</v>
      </c>
      <c r="K2334" s="141">
        <f t="shared" si="110"/>
        <v>291.75</v>
      </c>
      <c r="M2334" s="51">
        <v>2334</v>
      </c>
      <c r="N2334">
        <v>899</v>
      </c>
    </row>
    <row r="2335" spans="1:14">
      <c r="A2335" s="51">
        <v>2335</v>
      </c>
      <c r="B2335" s="51">
        <v>4.4999999999999998E-2</v>
      </c>
      <c r="C2335" s="141">
        <f t="shared" si="108"/>
        <v>105.075</v>
      </c>
      <c r="E2335" s="51">
        <v>2335</v>
      </c>
      <c r="F2335">
        <v>7.0000000000000007E-2</v>
      </c>
      <c r="G2335" s="141">
        <f t="shared" si="109"/>
        <v>163.45000000000002</v>
      </c>
      <c r="I2335" s="51">
        <v>2335</v>
      </c>
      <c r="J2335">
        <v>0.125</v>
      </c>
      <c r="K2335" s="141">
        <f t="shared" si="110"/>
        <v>291.875</v>
      </c>
      <c r="M2335" s="51">
        <v>2335</v>
      </c>
      <c r="N2335">
        <v>899</v>
      </c>
    </row>
    <row r="2336" spans="1:14">
      <c r="A2336" s="51">
        <v>2336</v>
      </c>
      <c r="B2336" s="51">
        <v>4.4999999999999998E-2</v>
      </c>
      <c r="C2336" s="141">
        <f t="shared" si="108"/>
        <v>105.11999999999999</v>
      </c>
      <c r="E2336" s="51">
        <v>2336</v>
      </c>
      <c r="F2336">
        <v>7.0000000000000007E-2</v>
      </c>
      <c r="G2336" s="141">
        <f t="shared" si="109"/>
        <v>163.52000000000001</v>
      </c>
      <c r="I2336" s="51">
        <v>2336</v>
      </c>
      <c r="J2336">
        <v>0.125</v>
      </c>
      <c r="K2336" s="141">
        <f t="shared" si="110"/>
        <v>292</v>
      </c>
      <c r="M2336" s="51">
        <v>2336</v>
      </c>
      <c r="N2336">
        <v>899</v>
      </c>
    </row>
    <row r="2337" spans="1:14">
      <c r="A2337" s="51">
        <v>2337</v>
      </c>
      <c r="B2337" s="51">
        <v>4.4999999999999998E-2</v>
      </c>
      <c r="C2337" s="141">
        <f t="shared" si="108"/>
        <v>105.16499999999999</v>
      </c>
      <c r="E2337" s="51">
        <v>2337</v>
      </c>
      <c r="F2337">
        <v>7.0000000000000007E-2</v>
      </c>
      <c r="G2337" s="141">
        <f t="shared" si="109"/>
        <v>163.59</v>
      </c>
      <c r="I2337" s="51">
        <v>2337</v>
      </c>
      <c r="J2337">
        <v>0.125</v>
      </c>
      <c r="K2337" s="141">
        <f t="shared" si="110"/>
        <v>292.125</v>
      </c>
      <c r="M2337" s="51">
        <v>2337</v>
      </c>
      <c r="N2337">
        <v>899</v>
      </c>
    </row>
    <row r="2338" spans="1:14">
      <c r="A2338" s="51">
        <v>2338</v>
      </c>
      <c r="B2338" s="51">
        <v>4.4999999999999998E-2</v>
      </c>
      <c r="C2338" s="141">
        <f t="shared" si="108"/>
        <v>105.21</v>
      </c>
      <c r="E2338" s="51">
        <v>2338</v>
      </c>
      <c r="F2338">
        <v>7.0000000000000007E-2</v>
      </c>
      <c r="G2338" s="141">
        <f t="shared" si="109"/>
        <v>163.66000000000003</v>
      </c>
      <c r="I2338" s="51">
        <v>2338</v>
      </c>
      <c r="J2338">
        <v>0.125</v>
      </c>
      <c r="K2338" s="141">
        <f t="shared" si="110"/>
        <v>292.25</v>
      </c>
      <c r="M2338" s="51">
        <v>2338</v>
      </c>
      <c r="N2338">
        <v>899</v>
      </c>
    </row>
    <row r="2339" spans="1:14">
      <c r="A2339" s="51">
        <v>2339</v>
      </c>
      <c r="B2339" s="51">
        <v>4.4999999999999998E-2</v>
      </c>
      <c r="C2339" s="141">
        <f t="shared" si="108"/>
        <v>105.255</v>
      </c>
      <c r="E2339" s="51">
        <v>2339</v>
      </c>
      <c r="F2339">
        <v>7.0000000000000007E-2</v>
      </c>
      <c r="G2339" s="141">
        <f t="shared" si="109"/>
        <v>163.73000000000002</v>
      </c>
      <c r="I2339" s="51">
        <v>2339</v>
      </c>
      <c r="J2339">
        <v>0.125</v>
      </c>
      <c r="K2339" s="141">
        <f t="shared" si="110"/>
        <v>292.375</v>
      </c>
      <c r="M2339" s="51">
        <v>2339</v>
      </c>
      <c r="N2339">
        <v>899</v>
      </c>
    </row>
    <row r="2340" spans="1:14">
      <c r="A2340" s="51">
        <v>2340</v>
      </c>
      <c r="B2340" s="51">
        <v>4.4999999999999998E-2</v>
      </c>
      <c r="C2340" s="141">
        <f t="shared" si="108"/>
        <v>105.3</v>
      </c>
      <c r="E2340" s="51">
        <v>2340</v>
      </c>
      <c r="F2340">
        <v>7.0000000000000007E-2</v>
      </c>
      <c r="G2340" s="141">
        <f t="shared" si="109"/>
        <v>163.80000000000001</v>
      </c>
      <c r="I2340" s="51">
        <v>2340</v>
      </c>
      <c r="J2340">
        <v>0.125</v>
      </c>
      <c r="K2340" s="141">
        <f t="shared" si="110"/>
        <v>292.5</v>
      </c>
      <c r="M2340" s="51">
        <v>2340</v>
      </c>
      <c r="N2340">
        <v>899</v>
      </c>
    </row>
    <row r="2341" spans="1:14">
      <c r="A2341" s="51">
        <v>2341</v>
      </c>
      <c r="B2341" s="51">
        <v>4.4999999999999998E-2</v>
      </c>
      <c r="C2341" s="141">
        <f t="shared" si="108"/>
        <v>105.345</v>
      </c>
      <c r="E2341" s="51">
        <v>2341</v>
      </c>
      <c r="F2341">
        <v>7.0000000000000007E-2</v>
      </c>
      <c r="G2341" s="141">
        <f t="shared" si="109"/>
        <v>163.87</v>
      </c>
      <c r="I2341" s="51">
        <v>2341</v>
      </c>
      <c r="J2341">
        <v>0.125</v>
      </c>
      <c r="K2341" s="141">
        <f t="shared" si="110"/>
        <v>292.625</v>
      </c>
      <c r="M2341" s="51">
        <v>2341</v>
      </c>
      <c r="N2341">
        <v>899</v>
      </c>
    </row>
    <row r="2342" spans="1:14">
      <c r="A2342" s="51">
        <v>2342</v>
      </c>
      <c r="B2342" s="51">
        <v>4.4999999999999998E-2</v>
      </c>
      <c r="C2342" s="141">
        <f t="shared" si="108"/>
        <v>105.39</v>
      </c>
      <c r="E2342" s="51">
        <v>2342</v>
      </c>
      <c r="F2342">
        <v>7.0000000000000007E-2</v>
      </c>
      <c r="G2342" s="141">
        <f t="shared" si="109"/>
        <v>163.94000000000003</v>
      </c>
      <c r="I2342" s="51">
        <v>2342</v>
      </c>
      <c r="J2342">
        <v>0.125</v>
      </c>
      <c r="K2342" s="141">
        <f t="shared" si="110"/>
        <v>292.75</v>
      </c>
      <c r="M2342" s="51">
        <v>2342</v>
      </c>
      <c r="N2342">
        <v>899</v>
      </c>
    </row>
    <row r="2343" spans="1:14">
      <c r="A2343" s="51">
        <v>2343</v>
      </c>
      <c r="B2343" s="51">
        <v>4.4999999999999998E-2</v>
      </c>
      <c r="C2343" s="141">
        <f t="shared" si="108"/>
        <v>105.435</v>
      </c>
      <c r="E2343" s="51">
        <v>2343</v>
      </c>
      <c r="F2343">
        <v>7.0000000000000007E-2</v>
      </c>
      <c r="G2343" s="141">
        <f t="shared" si="109"/>
        <v>164.01000000000002</v>
      </c>
      <c r="I2343" s="51">
        <v>2343</v>
      </c>
      <c r="J2343">
        <v>0.125</v>
      </c>
      <c r="K2343" s="141">
        <f t="shared" si="110"/>
        <v>292.875</v>
      </c>
      <c r="M2343" s="51">
        <v>2343</v>
      </c>
      <c r="N2343">
        <v>899</v>
      </c>
    </row>
    <row r="2344" spans="1:14">
      <c r="A2344" s="51">
        <v>2344</v>
      </c>
      <c r="B2344" s="51">
        <v>4.4999999999999998E-2</v>
      </c>
      <c r="C2344" s="141">
        <f t="shared" si="108"/>
        <v>105.47999999999999</v>
      </c>
      <c r="E2344" s="51">
        <v>2344</v>
      </c>
      <c r="F2344">
        <v>7.0000000000000007E-2</v>
      </c>
      <c r="G2344" s="141">
        <f t="shared" si="109"/>
        <v>164.08</v>
      </c>
      <c r="I2344" s="51">
        <v>2344</v>
      </c>
      <c r="J2344">
        <v>0.125</v>
      </c>
      <c r="K2344" s="141">
        <f t="shared" si="110"/>
        <v>293</v>
      </c>
      <c r="M2344" s="51">
        <v>2344</v>
      </c>
      <c r="N2344">
        <v>899</v>
      </c>
    </row>
    <row r="2345" spans="1:14">
      <c r="A2345" s="51">
        <v>2345</v>
      </c>
      <c r="B2345" s="51">
        <v>4.4999999999999998E-2</v>
      </c>
      <c r="C2345" s="141">
        <f t="shared" si="108"/>
        <v>105.52499999999999</v>
      </c>
      <c r="E2345" s="51">
        <v>2345</v>
      </c>
      <c r="F2345">
        <v>7.0000000000000007E-2</v>
      </c>
      <c r="G2345" s="141">
        <f t="shared" si="109"/>
        <v>164.15</v>
      </c>
      <c r="I2345" s="51">
        <v>2345</v>
      </c>
      <c r="J2345">
        <v>0.125</v>
      </c>
      <c r="K2345" s="141">
        <f t="shared" si="110"/>
        <v>293.125</v>
      </c>
      <c r="M2345" s="51">
        <v>2345</v>
      </c>
      <c r="N2345">
        <v>899</v>
      </c>
    </row>
    <row r="2346" spans="1:14">
      <c r="A2346" s="51">
        <v>2346</v>
      </c>
      <c r="B2346" s="51">
        <v>4.4999999999999998E-2</v>
      </c>
      <c r="C2346" s="141">
        <f t="shared" si="108"/>
        <v>105.57</v>
      </c>
      <c r="E2346" s="51">
        <v>2346</v>
      </c>
      <c r="F2346">
        <v>7.0000000000000007E-2</v>
      </c>
      <c r="G2346" s="141">
        <f t="shared" si="109"/>
        <v>164.22000000000003</v>
      </c>
      <c r="I2346" s="51">
        <v>2346</v>
      </c>
      <c r="J2346">
        <v>0.125</v>
      </c>
      <c r="K2346" s="141">
        <f t="shared" si="110"/>
        <v>293.25</v>
      </c>
      <c r="M2346" s="51">
        <v>2346</v>
      </c>
      <c r="N2346">
        <v>899</v>
      </c>
    </row>
    <row r="2347" spans="1:14">
      <c r="A2347" s="51">
        <v>2347</v>
      </c>
      <c r="B2347" s="51">
        <v>4.4999999999999998E-2</v>
      </c>
      <c r="C2347" s="141">
        <f t="shared" si="108"/>
        <v>105.61499999999999</v>
      </c>
      <c r="E2347" s="51">
        <v>2347</v>
      </c>
      <c r="F2347">
        <v>7.0000000000000007E-2</v>
      </c>
      <c r="G2347" s="141">
        <f t="shared" si="109"/>
        <v>164.29000000000002</v>
      </c>
      <c r="I2347" s="51">
        <v>2347</v>
      </c>
      <c r="J2347">
        <v>0.125</v>
      </c>
      <c r="K2347" s="141">
        <f t="shared" si="110"/>
        <v>293.375</v>
      </c>
      <c r="M2347" s="51">
        <v>2347</v>
      </c>
      <c r="N2347">
        <v>899</v>
      </c>
    </row>
    <row r="2348" spans="1:14">
      <c r="A2348" s="51">
        <v>2348</v>
      </c>
      <c r="B2348" s="51">
        <v>4.4999999999999998E-2</v>
      </c>
      <c r="C2348" s="141">
        <f t="shared" si="108"/>
        <v>105.66</v>
      </c>
      <c r="E2348" s="51">
        <v>2348</v>
      </c>
      <c r="F2348">
        <v>7.0000000000000007E-2</v>
      </c>
      <c r="G2348" s="141">
        <f t="shared" si="109"/>
        <v>164.36</v>
      </c>
      <c r="I2348" s="51">
        <v>2348</v>
      </c>
      <c r="J2348">
        <v>0.125</v>
      </c>
      <c r="K2348" s="141">
        <f t="shared" si="110"/>
        <v>293.5</v>
      </c>
      <c r="M2348" s="51">
        <v>2348</v>
      </c>
      <c r="N2348">
        <v>899</v>
      </c>
    </row>
    <row r="2349" spans="1:14">
      <c r="A2349" s="51">
        <v>2349</v>
      </c>
      <c r="B2349" s="51">
        <v>4.4999999999999998E-2</v>
      </c>
      <c r="C2349" s="141">
        <f t="shared" si="108"/>
        <v>105.705</v>
      </c>
      <c r="E2349" s="51">
        <v>2349</v>
      </c>
      <c r="F2349">
        <v>7.0000000000000007E-2</v>
      </c>
      <c r="G2349" s="141">
        <f t="shared" si="109"/>
        <v>164.43</v>
      </c>
      <c r="I2349" s="51">
        <v>2349</v>
      </c>
      <c r="J2349">
        <v>0.125</v>
      </c>
      <c r="K2349" s="141">
        <f t="shared" si="110"/>
        <v>293.625</v>
      </c>
      <c r="M2349" s="51">
        <v>2349</v>
      </c>
      <c r="N2349">
        <v>899</v>
      </c>
    </row>
    <row r="2350" spans="1:14">
      <c r="A2350" s="51">
        <v>2350</v>
      </c>
      <c r="B2350" s="51">
        <v>4.4999999999999998E-2</v>
      </c>
      <c r="C2350" s="141">
        <f t="shared" si="108"/>
        <v>105.75</v>
      </c>
      <c r="E2350" s="51">
        <v>2350</v>
      </c>
      <c r="F2350">
        <v>7.0000000000000007E-2</v>
      </c>
      <c r="G2350" s="141">
        <f t="shared" si="109"/>
        <v>164.50000000000003</v>
      </c>
      <c r="I2350" s="51">
        <v>2350</v>
      </c>
      <c r="J2350">
        <v>0.125</v>
      </c>
      <c r="K2350" s="141">
        <f t="shared" si="110"/>
        <v>293.75</v>
      </c>
      <c r="M2350" s="51">
        <v>2350</v>
      </c>
      <c r="N2350">
        <v>899</v>
      </c>
    </row>
    <row r="2351" spans="1:14">
      <c r="A2351" s="51">
        <v>2351</v>
      </c>
      <c r="B2351" s="51">
        <v>4.4999999999999998E-2</v>
      </c>
      <c r="C2351" s="141">
        <f t="shared" si="108"/>
        <v>105.795</v>
      </c>
      <c r="E2351" s="51">
        <v>2351</v>
      </c>
      <c r="F2351">
        <v>7.0000000000000007E-2</v>
      </c>
      <c r="G2351" s="141">
        <f t="shared" si="109"/>
        <v>164.57000000000002</v>
      </c>
      <c r="I2351" s="51">
        <v>2351</v>
      </c>
      <c r="J2351">
        <v>0.125</v>
      </c>
      <c r="K2351" s="141">
        <f t="shared" si="110"/>
        <v>293.875</v>
      </c>
      <c r="M2351" s="51">
        <v>2351</v>
      </c>
      <c r="N2351">
        <v>899</v>
      </c>
    </row>
    <row r="2352" spans="1:14">
      <c r="A2352" s="51">
        <v>2352</v>
      </c>
      <c r="B2352" s="51">
        <v>4.4999999999999998E-2</v>
      </c>
      <c r="C2352" s="141">
        <f t="shared" si="108"/>
        <v>105.83999999999999</v>
      </c>
      <c r="E2352" s="51">
        <v>2352</v>
      </c>
      <c r="F2352">
        <v>7.0000000000000007E-2</v>
      </c>
      <c r="G2352" s="141">
        <f t="shared" si="109"/>
        <v>164.64000000000001</v>
      </c>
      <c r="I2352" s="51">
        <v>2352</v>
      </c>
      <c r="J2352">
        <v>0.125</v>
      </c>
      <c r="K2352" s="141">
        <f t="shared" si="110"/>
        <v>294</v>
      </c>
      <c r="M2352" s="51">
        <v>2352</v>
      </c>
      <c r="N2352">
        <v>899</v>
      </c>
    </row>
    <row r="2353" spans="1:14">
      <c r="A2353" s="51">
        <v>2353</v>
      </c>
      <c r="B2353" s="51">
        <v>4.4999999999999998E-2</v>
      </c>
      <c r="C2353" s="141">
        <f t="shared" si="108"/>
        <v>105.88499999999999</v>
      </c>
      <c r="E2353" s="51">
        <v>2353</v>
      </c>
      <c r="F2353">
        <v>7.0000000000000007E-2</v>
      </c>
      <c r="G2353" s="141">
        <f t="shared" si="109"/>
        <v>164.71</v>
      </c>
      <c r="I2353" s="51">
        <v>2353</v>
      </c>
      <c r="J2353">
        <v>0.125</v>
      </c>
      <c r="K2353" s="141">
        <f t="shared" si="110"/>
        <v>294.125</v>
      </c>
      <c r="M2353" s="51">
        <v>2353</v>
      </c>
      <c r="N2353">
        <v>899</v>
      </c>
    </row>
    <row r="2354" spans="1:14">
      <c r="A2354" s="51">
        <v>2354</v>
      </c>
      <c r="B2354" s="51">
        <v>4.4999999999999998E-2</v>
      </c>
      <c r="C2354" s="141">
        <f t="shared" si="108"/>
        <v>105.92999999999999</v>
      </c>
      <c r="E2354" s="51">
        <v>2354</v>
      </c>
      <c r="F2354">
        <v>7.0000000000000007E-2</v>
      </c>
      <c r="G2354" s="141">
        <f t="shared" si="109"/>
        <v>164.78000000000003</v>
      </c>
      <c r="I2354" s="51">
        <v>2354</v>
      </c>
      <c r="J2354">
        <v>0.125</v>
      </c>
      <c r="K2354" s="141">
        <f t="shared" si="110"/>
        <v>294.25</v>
      </c>
      <c r="M2354" s="51">
        <v>2354</v>
      </c>
      <c r="N2354">
        <v>899</v>
      </c>
    </row>
    <row r="2355" spans="1:14">
      <c r="A2355" s="51">
        <v>2355</v>
      </c>
      <c r="B2355" s="51">
        <v>4.4999999999999998E-2</v>
      </c>
      <c r="C2355" s="141">
        <f t="shared" si="108"/>
        <v>105.97499999999999</v>
      </c>
      <c r="E2355" s="51">
        <v>2355</v>
      </c>
      <c r="F2355">
        <v>7.0000000000000007E-2</v>
      </c>
      <c r="G2355" s="141">
        <f t="shared" si="109"/>
        <v>164.85000000000002</v>
      </c>
      <c r="I2355" s="51">
        <v>2355</v>
      </c>
      <c r="J2355">
        <v>0.125</v>
      </c>
      <c r="K2355" s="141">
        <f t="shared" si="110"/>
        <v>294.375</v>
      </c>
      <c r="M2355" s="51">
        <v>2355</v>
      </c>
      <c r="N2355">
        <v>899</v>
      </c>
    </row>
    <row r="2356" spans="1:14">
      <c r="A2356" s="51">
        <v>2356</v>
      </c>
      <c r="B2356" s="51">
        <v>4.4999999999999998E-2</v>
      </c>
      <c r="C2356" s="141">
        <f t="shared" si="108"/>
        <v>106.02</v>
      </c>
      <c r="E2356" s="51">
        <v>2356</v>
      </c>
      <c r="F2356">
        <v>7.0000000000000007E-2</v>
      </c>
      <c r="G2356" s="141">
        <f t="shared" si="109"/>
        <v>164.92000000000002</v>
      </c>
      <c r="I2356" s="51">
        <v>2356</v>
      </c>
      <c r="J2356">
        <v>0.125</v>
      </c>
      <c r="K2356" s="141">
        <f t="shared" si="110"/>
        <v>294.5</v>
      </c>
      <c r="M2356" s="51">
        <v>2356</v>
      </c>
      <c r="N2356">
        <v>899</v>
      </c>
    </row>
    <row r="2357" spans="1:14">
      <c r="A2357" s="51">
        <v>2357</v>
      </c>
      <c r="B2357" s="51">
        <v>4.4999999999999998E-2</v>
      </c>
      <c r="C2357" s="141">
        <f t="shared" si="108"/>
        <v>106.065</v>
      </c>
      <c r="E2357" s="51">
        <v>2357</v>
      </c>
      <c r="F2357">
        <v>7.0000000000000007E-2</v>
      </c>
      <c r="G2357" s="141">
        <f t="shared" si="109"/>
        <v>164.99</v>
      </c>
      <c r="I2357" s="51">
        <v>2357</v>
      </c>
      <c r="J2357">
        <v>0.125</v>
      </c>
      <c r="K2357" s="141">
        <f t="shared" si="110"/>
        <v>294.625</v>
      </c>
      <c r="M2357" s="51">
        <v>2357</v>
      </c>
      <c r="N2357">
        <v>899</v>
      </c>
    </row>
    <row r="2358" spans="1:14">
      <c r="A2358" s="51">
        <v>2358</v>
      </c>
      <c r="B2358" s="51">
        <v>4.4999999999999998E-2</v>
      </c>
      <c r="C2358" s="141">
        <f t="shared" si="108"/>
        <v>106.11</v>
      </c>
      <c r="E2358" s="51">
        <v>2358</v>
      </c>
      <c r="F2358">
        <v>7.0000000000000007E-2</v>
      </c>
      <c r="G2358" s="141">
        <f t="shared" si="109"/>
        <v>165.06</v>
      </c>
      <c r="I2358" s="51">
        <v>2358</v>
      </c>
      <c r="J2358">
        <v>0.125</v>
      </c>
      <c r="K2358" s="141">
        <f t="shared" si="110"/>
        <v>294.75</v>
      </c>
      <c r="M2358" s="51">
        <v>2358</v>
      </c>
      <c r="N2358">
        <v>899</v>
      </c>
    </row>
    <row r="2359" spans="1:14">
      <c r="A2359" s="51">
        <v>2359</v>
      </c>
      <c r="B2359" s="51">
        <v>4.4999999999999998E-2</v>
      </c>
      <c r="C2359" s="141">
        <f t="shared" si="108"/>
        <v>106.155</v>
      </c>
      <c r="E2359" s="51">
        <v>2359</v>
      </c>
      <c r="F2359">
        <v>7.0000000000000007E-2</v>
      </c>
      <c r="G2359" s="141">
        <f t="shared" si="109"/>
        <v>165.13000000000002</v>
      </c>
      <c r="I2359" s="51">
        <v>2359</v>
      </c>
      <c r="J2359">
        <v>0.125</v>
      </c>
      <c r="K2359" s="141">
        <f t="shared" si="110"/>
        <v>294.875</v>
      </c>
      <c r="M2359" s="51">
        <v>2359</v>
      </c>
      <c r="N2359">
        <v>899</v>
      </c>
    </row>
    <row r="2360" spans="1:14">
      <c r="A2360" s="51">
        <v>2360</v>
      </c>
      <c r="B2360" s="51">
        <v>4.4999999999999998E-2</v>
      </c>
      <c r="C2360" s="141">
        <f t="shared" si="108"/>
        <v>106.2</v>
      </c>
      <c r="E2360" s="51">
        <v>2360</v>
      </c>
      <c r="F2360">
        <v>7.0000000000000007E-2</v>
      </c>
      <c r="G2360" s="141">
        <f t="shared" si="109"/>
        <v>165.20000000000002</v>
      </c>
      <c r="I2360" s="51">
        <v>2360</v>
      </c>
      <c r="J2360">
        <v>0.125</v>
      </c>
      <c r="K2360" s="141">
        <f t="shared" si="110"/>
        <v>295</v>
      </c>
      <c r="M2360" s="51">
        <v>2360</v>
      </c>
      <c r="N2360">
        <v>899</v>
      </c>
    </row>
    <row r="2361" spans="1:14">
      <c r="A2361" s="51">
        <v>2361</v>
      </c>
      <c r="B2361" s="51">
        <v>4.4999999999999998E-2</v>
      </c>
      <c r="C2361" s="141">
        <f t="shared" si="108"/>
        <v>106.24499999999999</v>
      </c>
      <c r="E2361" s="51">
        <v>2361</v>
      </c>
      <c r="F2361">
        <v>7.0000000000000007E-2</v>
      </c>
      <c r="G2361" s="141">
        <f t="shared" si="109"/>
        <v>165.27</v>
      </c>
      <c r="I2361" s="51">
        <v>2361</v>
      </c>
      <c r="J2361">
        <v>0.125</v>
      </c>
      <c r="K2361" s="141">
        <f t="shared" si="110"/>
        <v>295.125</v>
      </c>
      <c r="M2361" s="51">
        <v>2361</v>
      </c>
      <c r="N2361">
        <v>899</v>
      </c>
    </row>
    <row r="2362" spans="1:14">
      <c r="A2362" s="51">
        <v>2362</v>
      </c>
      <c r="B2362" s="51">
        <v>4.4999999999999998E-2</v>
      </c>
      <c r="C2362" s="141">
        <f t="shared" si="108"/>
        <v>106.28999999999999</v>
      </c>
      <c r="E2362" s="51">
        <v>2362</v>
      </c>
      <c r="F2362">
        <v>7.0000000000000007E-2</v>
      </c>
      <c r="G2362" s="141">
        <f t="shared" si="109"/>
        <v>165.34</v>
      </c>
      <c r="I2362" s="51">
        <v>2362</v>
      </c>
      <c r="J2362">
        <v>0.125</v>
      </c>
      <c r="K2362" s="141">
        <f t="shared" si="110"/>
        <v>295.25</v>
      </c>
      <c r="M2362" s="51">
        <v>2362</v>
      </c>
      <c r="N2362">
        <v>899</v>
      </c>
    </row>
    <row r="2363" spans="1:14">
      <c r="A2363" s="51">
        <v>2363</v>
      </c>
      <c r="B2363" s="51">
        <v>4.4999999999999998E-2</v>
      </c>
      <c r="C2363" s="141">
        <f t="shared" si="108"/>
        <v>106.33499999999999</v>
      </c>
      <c r="E2363" s="51">
        <v>2363</v>
      </c>
      <c r="F2363">
        <v>7.0000000000000007E-2</v>
      </c>
      <c r="G2363" s="141">
        <f t="shared" si="109"/>
        <v>165.41000000000003</v>
      </c>
      <c r="I2363" s="51">
        <v>2363</v>
      </c>
      <c r="J2363">
        <v>0.125</v>
      </c>
      <c r="K2363" s="141">
        <f t="shared" si="110"/>
        <v>295.375</v>
      </c>
      <c r="M2363" s="51">
        <v>2363</v>
      </c>
      <c r="N2363">
        <v>899</v>
      </c>
    </row>
    <row r="2364" spans="1:14">
      <c r="A2364" s="51">
        <v>2364</v>
      </c>
      <c r="B2364" s="51">
        <v>4.4999999999999998E-2</v>
      </c>
      <c r="C2364" s="141">
        <f t="shared" si="108"/>
        <v>106.38</v>
      </c>
      <c r="E2364" s="51">
        <v>2364</v>
      </c>
      <c r="F2364">
        <v>7.0000000000000007E-2</v>
      </c>
      <c r="G2364" s="141">
        <f t="shared" si="109"/>
        <v>165.48000000000002</v>
      </c>
      <c r="I2364" s="51">
        <v>2364</v>
      </c>
      <c r="J2364">
        <v>0.125</v>
      </c>
      <c r="K2364" s="141">
        <f t="shared" si="110"/>
        <v>295.5</v>
      </c>
      <c r="M2364" s="51">
        <v>2364</v>
      </c>
      <c r="N2364">
        <v>899</v>
      </c>
    </row>
    <row r="2365" spans="1:14">
      <c r="A2365" s="51">
        <v>2365</v>
      </c>
      <c r="B2365" s="51">
        <v>4.4999999999999998E-2</v>
      </c>
      <c r="C2365" s="141">
        <f t="shared" si="108"/>
        <v>106.425</v>
      </c>
      <c r="E2365" s="51">
        <v>2365</v>
      </c>
      <c r="F2365">
        <v>7.0000000000000007E-2</v>
      </c>
      <c r="G2365" s="141">
        <f t="shared" si="109"/>
        <v>165.55</v>
      </c>
      <c r="I2365" s="51">
        <v>2365</v>
      </c>
      <c r="J2365">
        <v>0.125</v>
      </c>
      <c r="K2365" s="141">
        <f t="shared" si="110"/>
        <v>295.625</v>
      </c>
      <c r="M2365" s="51">
        <v>2365</v>
      </c>
      <c r="N2365">
        <v>899</v>
      </c>
    </row>
    <row r="2366" spans="1:14">
      <c r="A2366" s="51">
        <v>2366</v>
      </c>
      <c r="B2366" s="51">
        <v>4.4999999999999998E-2</v>
      </c>
      <c r="C2366" s="141">
        <f t="shared" si="108"/>
        <v>106.47</v>
      </c>
      <c r="E2366" s="51">
        <v>2366</v>
      </c>
      <c r="F2366">
        <v>7.0000000000000007E-2</v>
      </c>
      <c r="G2366" s="141">
        <f t="shared" si="109"/>
        <v>165.62</v>
      </c>
      <c r="I2366" s="51">
        <v>2366</v>
      </c>
      <c r="J2366">
        <v>0.125</v>
      </c>
      <c r="K2366" s="141">
        <f t="shared" si="110"/>
        <v>295.75</v>
      </c>
      <c r="M2366" s="51">
        <v>2366</v>
      </c>
      <c r="N2366">
        <v>899</v>
      </c>
    </row>
    <row r="2367" spans="1:14">
      <c r="A2367" s="51">
        <v>2367</v>
      </c>
      <c r="B2367" s="51">
        <v>4.4999999999999998E-2</v>
      </c>
      <c r="C2367" s="141">
        <f t="shared" si="108"/>
        <v>106.515</v>
      </c>
      <c r="E2367" s="51">
        <v>2367</v>
      </c>
      <c r="F2367">
        <v>7.0000000000000007E-2</v>
      </c>
      <c r="G2367" s="141">
        <f t="shared" si="109"/>
        <v>165.69000000000003</v>
      </c>
      <c r="I2367" s="51">
        <v>2367</v>
      </c>
      <c r="J2367">
        <v>0.125</v>
      </c>
      <c r="K2367" s="141">
        <f t="shared" si="110"/>
        <v>295.875</v>
      </c>
      <c r="M2367" s="51">
        <v>2367</v>
      </c>
      <c r="N2367">
        <v>899</v>
      </c>
    </row>
    <row r="2368" spans="1:14">
      <c r="A2368" s="51">
        <v>2368</v>
      </c>
      <c r="B2368" s="51">
        <v>4.4999999999999998E-2</v>
      </c>
      <c r="C2368" s="141">
        <f t="shared" si="108"/>
        <v>106.56</v>
      </c>
      <c r="E2368" s="51">
        <v>2368</v>
      </c>
      <c r="F2368">
        <v>7.0000000000000007E-2</v>
      </c>
      <c r="G2368" s="141">
        <f t="shared" si="109"/>
        <v>165.76000000000002</v>
      </c>
      <c r="I2368" s="51">
        <v>2368</v>
      </c>
      <c r="J2368">
        <v>0.125</v>
      </c>
      <c r="K2368" s="141">
        <f t="shared" si="110"/>
        <v>296</v>
      </c>
      <c r="M2368" s="51">
        <v>2368</v>
      </c>
      <c r="N2368">
        <v>899</v>
      </c>
    </row>
    <row r="2369" spans="1:14">
      <c r="A2369" s="51">
        <v>2369</v>
      </c>
      <c r="B2369" s="51">
        <v>4.4999999999999998E-2</v>
      </c>
      <c r="C2369" s="141">
        <f t="shared" si="108"/>
        <v>106.60499999999999</v>
      </c>
      <c r="E2369" s="51">
        <v>2369</v>
      </c>
      <c r="F2369">
        <v>7.0000000000000007E-2</v>
      </c>
      <c r="G2369" s="141">
        <f t="shared" si="109"/>
        <v>165.83</v>
      </c>
      <c r="I2369" s="51">
        <v>2369</v>
      </c>
      <c r="J2369">
        <v>0.125</v>
      </c>
      <c r="K2369" s="141">
        <f t="shared" si="110"/>
        <v>296.125</v>
      </c>
      <c r="M2369" s="51">
        <v>2369</v>
      </c>
      <c r="N2369">
        <v>899</v>
      </c>
    </row>
    <row r="2370" spans="1:14">
      <c r="A2370" s="51">
        <v>2370</v>
      </c>
      <c r="B2370" s="51">
        <v>4.4999999999999998E-2</v>
      </c>
      <c r="C2370" s="141">
        <f t="shared" ref="C2370:C2433" si="111">MAX(A2370*B2370, 8.99)</f>
        <v>106.64999999999999</v>
      </c>
      <c r="E2370" s="51">
        <v>2370</v>
      </c>
      <c r="F2370">
        <v>7.0000000000000007E-2</v>
      </c>
      <c r="G2370" s="141">
        <f t="shared" ref="G2370:G2433" si="112">MAX(E2370*F2370, 9.99)</f>
        <v>165.9</v>
      </c>
      <c r="I2370" s="51">
        <v>2370</v>
      </c>
      <c r="J2370">
        <v>0.125</v>
      </c>
      <c r="K2370" s="141">
        <f t="shared" ref="K2370:K2433" si="113">MAX(I2370*J2370, 19.99)</f>
        <v>296.25</v>
      </c>
      <c r="M2370" s="51">
        <v>2370</v>
      </c>
      <c r="N2370">
        <v>899</v>
      </c>
    </row>
    <row r="2371" spans="1:14">
      <c r="A2371" s="51">
        <v>2371</v>
      </c>
      <c r="B2371" s="51">
        <v>4.4999999999999998E-2</v>
      </c>
      <c r="C2371" s="141">
        <f t="shared" si="111"/>
        <v>106.69499999999999</v>
      </c>
      <c r="E2371" s="51">
        <v>2371</v>
      </c>
      <c r="F2371">
        <v>7.0000000000000007E-2</v>
      </c>
      <c r="G2371" s="141">
        <f t="shared" si="112"/>
        <v>165.97000000000003</v>
      </c>
      <c r="I2371" s="51">
        <v>2371</v>
      </c>
      <c r="J2371">
        <v>0.125</v>
      </c>
      <c r="K2371" s="141">
        <f t="shared" si="113"/>
        <v>296.375</v>
      </c>
      <c r="M2371" s="51">
        <v>2371</v>
      </c>
      <c r="N2371">
        <v>899</v>
      </c>
    </row>
    <row r="2372" spans="1:14">
      <c r="A2372" s="51">
        <v>2372</v>
      </c>
      <c r="B2372" s="51">
        <v>4.4999999999999998E-2</v>
      </c>
      <c r="C2372" s="141">
        <f t="shared" si="111"/>
        <v>106.74</v>
      </c>
      <c r="E2372" s="51">
        <v>2372</v>
      </c>
      <c r="F2372">
        <v>7.0000000000000007E-2</v>
      </c>
      <c r="G2372" s="141">
        <f t="shared" si="112"/>
        <v>166.04000000000002</v>
      </c>
      <c r="I2372" s="51">
        <v>2372</v>
      </c>
      <c r="J2372">
        <v>0.125</v>
      </c>
      <c r="K2372" s="141">
        <f t="shared" si="113"/>
        <v>296.5</v>
      </c>
      <c r="M2372" s="51">
        <v>2372</v>
      </c>
      <c r="N2372">
        <v>899</v>
      </c>
    </row>
    <row r="2373" spans="1:14">
      <c r="A2373" s="51">
        <v>2373</v>
      </c>
      <c r="B2373" s="51">
        <v>4.4999999999999998E-2</v>
      </c>
      <c r="C2373" s="141">
        <f t="shared" si="111"/>
        <v>106.785</v>
      </c>
      <c r="E2373" s="51">
        <v>2373</v>
      </c>
      <c r="F2373">
        <v>7.0000000000000007E-2</v>
      </c>
      <c r="G2373" s="141">
        <f t="shared" si="112"/>
        <v>166.11</v>
      </c>
      <c r="I2373" s="51">
        <v>2373</v>
      </c>
      <c r="J2373">
        <v>0.125</v>
      </c>
      <c r="K2373" s="141">
        <f t="shared" si="113"/>
        <v>296.625</v>
      </c>
      <c r="M2373" s="51">
        <v>2373</v>
      </c>
      <c r="N2373">
        <v>899</v>
      </c>
    </row>
    <row r="2374" spans="1:14">
      <c r="A2374" s="51">
        <v>2374</v>
      </c>
      <c r="B2374" s="51">
        <v>4.4999999999999998E-2</v>
      </c>
      <c r="C2374" s="141">
        <f t="shared" si="111"/>
        <v>106.83</v>
      </c>
      <c r="E2374" s="51">
        <v>2374</v>
      </c>
      <c r="F2374">
        <v>7.0000000000000007E-2</v>
      </c>
      <c r="G2374" s="141">
        <f t="shared" si="112"/>
        <v>166.18</v>
      </c>
      <c r="I2374" s="51">
        <v>2374</v>
      </c>
      <c r="J2374">
        <v>0.125</v>
      </c>
      <c r="K2374" s="141">
        <f t="shared" si="113"/>
        <v>296.75</v>
      </c>
      <c r="M2374" s="51">
        <v>2374</v>
      </c>
      <c r="N2374">
        <v>899</v>
      </c>
    </row>
    <row r="2375" spans="1:14">
      <c r="A2375" s="51">
        <v>2375</v>
      </c>
      <c r="B2375" s="51">
        <v>4.4999999999999998E-2</v>
      </c>
      <c r="C2375" s="141">
        <f t="shared" si="111"/>
        <v>106.875</v>
      </c>
      <c r="E2375" s="51">
        <v>2375</v>
      </c>
      <c r="F2375">
        <v>7.0000000000000007E-2</v>
      </c>
      <c r="G2375" s="141">
        <f t="shared" si="112"/>
        <v>166.25000000000003</v>
      </c>
      <c r="I2375" s="51">
        <v>2375</v>
      </c>
      <c r="J2375">
        <v>0.125</v>
      </c>
      <c r="K2375" s="141">
        <f t="shared" si="113"/>
        <v>296.875</v>
      </c>
      <c r="M2375" s="51">
        <v>2375</v>
      </c>
      <c r="N2375">
        <v>899</v>
      </c>
    </row>
    <row r="2376" spans="1:14">
      <c r="A2376" s="51">
        <v>2376</v>
      </c>
      <c r="B2376" s="51">
        <v>4.4999999999999998E-2</v>
      </c>
      <c r="C2376" s="141">
        <f t="shared" si="111"/>
        <v>106.92</v>
      </c>
      <c r="E2376" s="51">
        <v>2376</v>
      </c>
      <c r="F2376">
        <v>7.0000000000000007E-2</v>
      </c>
      <c r="G2376" s="141">
        <f t="shared" si="112"/>
        <v>166.32000000000002</v>
      </c>
      <c r="I2376" s="51">
        <v>2376</v>
      </c>
      <c r="J2376">
        <v>0.125</v>
      </c>
      <c r="K2376" s="141">
        <f t="shared" si="113"/>
        <v>297</v>
      </c>
      <c r="M2376" s="51">
        <v>2376</v>
      </c>
      <c r="N2376">
        <v>899</v>
      </c>
    </row>
    <row r="2377" spans="1:14">
      <c r="A2377" s="51">
        <v>2377</v>
      </c>
      <c r="B2377" s="51">
        <v>4.4999999999999998E-2</v>
      </c>
      <c r="C2377" s="141">
        <f t="shared" si="111"/>
        <v>106.96499999999999</v>
      </c>
      <c r="E2377" s="51">
        <v>2377</v>
      </c>
      <c r="F2377">
        <v>7.0000000000000007E-2</v>
      </c>
      <c r="G2377" s="141">
        <f t="shared" si="112"/>
        <v>166.39000000000001</v>
      </c>
      <c r="I2377" s="51">
        <v>2377</v>
      </c>
      <c r="J2377">
        <v>0.125</v>
      </c>
      <c r="K2377" s="141">
        <f t="shared" si="113"/>
        <v>297.125</v>
      </c>
      <c r="M2377" s="51">
        <v>2377</v>
      </c>
      <c r="N2377">
        <v>899</v>
      </c>
    </row>
    <row r="2378" spans="1:14">
      <c r="A2378" s="51">
        <v>2378</v>
      </c>
      <c r="B2378" s="51">
        <v>4.4999999999999998E-2</v>
      </c>
      <c r="C2378" s="141">
        <f t="shared" si="111"/>
        <v>107.00999999999999</v>
      </c>
      <c r="E2378" s="51">
        <v>2378</v>
      </c>
      <c r="F2378">
        <v>7.0000000000000007E-2</v>
      </c>
      <c r="G2378" s="141">
        <f t="shared" si="112"/>
        <v>166.46</v>
      </c>
      <c r="I2378" s="51">
        <v>2378</v>
      </c>
      <c r="J2378">
        <v>0.125</v>
      </c>
      <c r="K2378" s="141">
        <f t="shared" si="113"/>
        <v>297.25</v>
      </c>
      <c r="M2378" s="51">
        <v>2378</v>
      </c>
      <c r="N2378">
        <v>899</v>
      </c>
    </row>
    <row r="2379" spans="1:14">
      <c r="A2379" s="51">
        <v>2379</v>
      </c>
      <c r="B2379" s="51">
        <v>4.4999999999999998E-2</v>
      </c>
      <c r="C2379" s="141">
        <f t="shared" si="111"/>
        <v>107.05499999999999</v>
      </c>
      <c r="E2379" s="51">
        <v>2379</v>
      </c>
      <c r="F2379">
        <v>7.0000000000000007E-2</v>
      </c>
      <c r="G2379" s="141">
        <f t="shared" si="112"/>
        <v>166.53000000000003</v>
      </c>
      <c r="I2379" s="51">
        <v>2379</v>
      </c>
      <c r="J2379">
        <v>0.125</v>
      </c>
      <c r="K2379" s="141">
        <f t="shared" si="113"/>
        <v>297.375</v>
      </c>
      <c r="M2379" s="51">
        <v>2379</v>
      </c>
      <c r="N2379">
        <v>899</v>
      </c>
    </row>
    <row r="2380" spans="1:14">
      <c r="A2380" s="51">
        <v>2380</v>
      </c>
      <c r="B2380" s="51">
        <v>4.4999999999999998E-2</v>
      </c>
      <c r="C2380" s="141">
        <f t="shared" si="111"/>
        <v>107.1</v>
      </c>
      <c r="E2380" s="51">
        <v>2380</v>
      </c>
      <c r="F2380">
        <v>7.0000000000000007E-2</v>
      </c>
      <c r="G2380" s="141">
        <f t="shared" si="112"/>
        <v>166.60000000000002</v>
      </c>
      <c r="I2380" s="51">
        <v>2380</v>
      </c>
      <c r="J2380">
        <v>0.125</v>
      </c>
      <c r="K2380" s="141">
        <f t="shared" si="113"/>
        <v>297.5</v>
      </c>
      <c r="M2380" s="51">
        <v>2380</v>
      </c>
      <c r="N2380">
        <v>899</v>
      </c>
    </row>
    <row r="2381" spans="1:14">
      <c r="A2381" s="51">
        <v>2381</v>
      </c>
      <c r="B2381" s="51">
        <v>4.4999999999999998E-2</v>
      </c>
      <c r="C2381" s="141">
        <f t="shared" si="111"/>
        <v>107.145</v>
      </c>
      <c r="E2381" s="51">
        <v>2381</v>
      </c>
      <c r="F2381">
        <v>7.0000000000000007E-2</v>
      </c>
      <c r="G2381" s="141">
        <f t="shared" si="112"/>
        <v>166.67000000000002</v>
      </c>
      <c r="I2381" s="51">
        <v>2381</v>
      </c>
      <c r="J2381">
        <v>0.125</v>
      </c>
      <c r="K2381" s="141">
        <f t="shared" si="113"/>
        <v>297.625</v>
      </c>
      <c r="M2381" s="51">
        <v>2381</v>
      </c>
      <c r="N2381">
        <v>899</v>
      </c>
    </row>
    <row r="2382" spans="1:14">
      <c r="A2382" s="51">
        <v>2382</v>
      </c>
      <c r="B2382" s="51">
        <v>4.4999999999999998E-2</v>
      </c>
      <c r="C2382" s="141">
        <f t="shared" si="111"/>
        <v>107.19</v>
      </c>
      <c r="E2382" s="51">
        <v>2382</v>
      </c>
      <c r="F2382">
        <v>7.0000000000000007E-2</v>
      </c>
      <c r="G2382" s="141">
        <f t="shared" si="112"/>
        <v>166.74</v>
      </c>
      <c r="I2382" s="51">
        <v>2382</v>
      </c>
      <c r="J2382">
        <v>0.125</v>
      </c>
      <c r="K2382" s="141">
        <f t="shared" si="113"/>
        <v>297.75</v>
      </c>
      <c r="M2382" s="51">
        <v>2382</v>
      </c>
      <c r="N2382">
        <v>899</v>
      </c>
    </row>
    <row r="2383" spans="1:14">
      <c r="A2383" s="51">
        <v>2383</v>
      </c>
      <c r="B2383" s="51">
        <v>4.4999999999999998E-2</v>
      </c>
      <c r="C2383" s="141">
        <f t="shared" si="111"/>
        <v>107.235</v>
      </c>
      <c r="E2383" s="51">
        <v>2383</v>
      </c>
      <c r="F2383">
        <v>7.0000000000000007E-2</v>
      </c>
      <c r="G2383" s="141">
        <f t="shared" si="112"/>
        <v>166.81</v>
      </c>
      <c r="I2383" s="51">
        <v>2383</v>
      </c>
      <c r="J2383">
        <v>0.125</v>
      </c>
      <c r="K2383" s="141">
        <f t="shared" si="113"/>
        <v>297.875</v>
      </c>
      <c r="M2383" s="51">
        <v>2383</v>
      </c>
      <c r="N2383">
        <v>899</v>
      </c>
    </row>
    <row r="2384" spans="1:14">
      <c r="A2384" s="51">
        <v>2384</v>
      </c>
      <c r="B2384" s="51">
        <v>4.4999999999999998E-2</v>
      </c>
      <c r="C2384" s="141">
        <f t="shared" si="111"/>
        <v>107.28</v>
      </c>
      <c r="E2384" s="51">
        <v>2384</v>
      </c>
      <c r="F2384">
        <v>7.0000000000000007E-2</v>
      </c>
      <c r="G2384" s="141">
        <f t="shared" si="112"/>
        <v>166.88000000000002</v>
      </c>
      <c r="I2384" s="51">
        <v>2384</v>
      </c>
      <c r="J2384">
        <v>0.125</v>
      </c>
      <c r="K2384" s="141">
        <f t="shared" si="113"/>
        <v>298</v>
      </c>
      <c r="M2384" s="51">
        <v>2384</v>
      </c>
      <c r="N2384">
        <v>899</v>
      </c>
    </row>
    <row r="2385" spans="1:14">
      <c r="A2385" s="51">
        <v>2385</v>
      </c>
      <c r="B2385" s="51">
        <v>4.4999999999999998E-2</v>
      </c>
      <c r="C2385" s="141">
        <f t="shared" si="111"/>
        <v>107.325</v>
      </c>
      <c r="E2385" s="51">
        <v>2385</v>
      </c>
      <c r="F2385">
        <v>7.0000000000000007E-2</v>
      </c>
      <c r="G2385" s="141">
        <f t="shared" si="112"/>
        <v>166.95000000000002</v>
      </c>
      <c r="I2385" s="51">
        <v>2385</v>
      </c>
      <c r="J2385">
        <v>0.125</v>
      </c>
      <c r="K2385" s="141">
        <f t="shared" si="113"/>
        <v>298.125</v>
      </c>
      <c r="M2385" s="51">
        <v>2385</v>
      </c>
      <c r="N2385">
        <v>899</v>
      </c>
    </row>
    <row r="2386" spans="1:14">
      <c r="A2386" s="51">
        <v>2386</v>
      </c>
      <c r="B2386" s="51">
        <v>4.4999999999999998E-2</v>
      </c>
      <c r="C2386" s="141">
        <f t="shared" si="111"/>
        <v>107.36999999999999</v>
      </c>
      <c r="E2386" s="51">
        <v>2386</v>
      </c>
      <c r="F2386">
        <v>7.0000000000000007E-2</v>
      </c>
      <c r="G2386" s="141">
        <f t="shared" si="112"/>
        <v>167.02</v>
      </c>
      <c r="I2386" s="51">
        <v>2386</v>
      </c>
      <c r="J2386">
        <v>0.125</v>
      </c>
      <c r="K2386" s="141">
        <f t="shared" si="113"/>
        <v>298.25</v>
      </c>
      <c r="M2386" s="51">
        <v>2386</v>
      </c>
      <c r="N2386">
        <v>899</v>
      </c>
    </row>
    <row r="2387" spans="1:14">
      <c r="A2387" s="51">
        <v>2387</v>
      </c>
      <c r="B2387" s="51">
        <v>4.4999999999999998E-2</v>
      </c>
      <c r="C2387" s="141">
        <f t="shared" si="111"/>
        <v>107.41499999999999</v>
      </c>
      <c r="E2387" s="51">
        <v>2387</v>
      </c>
      <c r="F2387">
        <v>7.0000000000000007E-2</v>
      </c>
      <c r="G2387" s="141">
        <f t="shared" si="112"/>
        <v>167.09</v>
      </c>
      <c r="I2387" s="51">
        <v>2387</v>
      </c>
      <c r="J2387">
        <v>0.125</v>
      </c>
      <c r="K2387" s="141">
        <f t="shared" si="113"/>
        <v>298.375</v>
      </c>
      <c r="M2387" s="51">
        <v>2387</v>
      </c>
      <c r="N2387">
        <v>899</v>
      </c>
    </row>
    <row r="2388" spans="1:14">
      <c r="A2388" s="51">
        <v>2388</v>
      </c>
      <c r="B2388" s="51">
        <v>4.4999999999999998E-2</v>
      </c>
      <c r="C2388" s="141">
        <f t="shared" si="111"/>
        <v>107.46</v>
      </c>
      <c r="E2388" s="51">
        <v>2388</v>
      </c>
      <c r="F2388">
        <v>7.0000000000000007E-2</v>
      </c>
      <c r="G2388" s="141">
        <f t="shared" si="112"/>
        <v>167.16000000000003</v>
      </c>
      <c r="I2388" s="51">
        <v>2388</v>
      </c>
      <c r="J2388">
        <v>0.125</v>
      </c>
      <c r="K2388" s="141">
        <f t="shared" si="113"/>
        <v>298.5</v>
      </c>
      <c r="M2388" s="51">
        <v>2388</v>
      </c>
      <c r="N2388">
        <v>899</v>
      </c>
    </row>
    <row r="2389" spans="1:14">
      <c r="A2389" s="51">
        <v>2389</v>
      </c>
      <c r="B2389" s="51">
        <v>4.4999999999999998E-2</v>
      </c>
      <c r="C2389" s="141">
        <f t="shared" si="111"/>
        <v>107.505</v>
      </c>
      <c r="E2389" s="51">
        <v>2389</v>
      </c>
      <c r="F2389">
        <v>7.0000000000000007E-2</v>
      </c>
      <c r="G2389" s="141">
        <f t="shared" si="112"/>
        <v>167.23000000000002</v>
      </c>
      <c r="I2389" s="51">
        <v>2389</v>
      </c>
      <c r="J2389">
        <v>0.125</v>
      </c>
      <c r="K2389" s="141">
        <f t="shared" si="113"/>
        <v>298.625</v>
      </c>
      <c r="M2389" s="51">
        <v>2389</v>
      </c>
      <c r="N2389">
        <v>899</v>
      </c>
    </row>
    <row r="2390" spans="1:14">
      <c r="A2390" s="51">
        <v>2390</v>
      </c>
      <c r="B2390" s="51">
        <v>4.4999999999999998E-2</v>
      </c>
      <c r="C2390" s="141">
        <f t="shared" si="111"/>
        <v>107.55</v>
      </c>
      <c r="E2390" s="51">
        <v>2390</v>
      </c>
      <c r="F2390">
        <v>7.0000000000000007E-2</v>
      </c>
      <c r="G2390" s="141">
        <f t="shared" si="112"/>
        <v>167.3</v>
      </c>
      <c r="I2390" s="51">
        <v>2390</v>
      </c>
      <c r="J2390">
        <v>0.125</v>
      </c>
      <c r="K2390" s="141">
        <f t="shared" si="113"/>
        <v>298.75</v>
      </c>
      <c r="M2390" s="51">
        <v>2390</v>
      </c>
      <c r="N2390">
        <v>899</v>
      </c>
    </row>
    <row r="2391" spans="1:14">
      <c r="A2391" s="51">
        <v>2391</v>
      </c>
      <c r="B2391" s="51">
        <v>4.4999999999999998E-2</v>
      </c>
      <c r="C2391" s="141">
        <f t="shared" si="111"/>
        <v>107.595</v>
      </c>
      <c r="E2391" s="51">
        <v>2391</v>
      </c>
      <c r="F2391">
        <v>7.0000000000000007E-2</v>
      </c>
      <c r="G2391" s="141">
        <f t="shared" si="112"/>
        <v>167.37</v>
      </c>
      <c r="I2391" s="51">
        <v>2391</v>
      </c>
      <c r="J2391">
        <v>0.125</v>
      </c>
      <c r="K2391" s="141">
        <f t="shared" si="113"/>
        <v>298.875</v>
      </c>
      <c r="M2391" s="51">
        <v>2391</v>
      </c>
      <c r="N2391">
        <v>899</v>
      </c>
    </row>
    <row r="2392" spans="1:14">
      <c r="A2392" s="51">
        <v>2392</v>
      </c>
      <c r="B2392" s="51">
        <v>4.4999999999999998E-2</v>
      </c>
      <c r="C2392" s="141">
        <f t="shared" si="111"/>
        <v>107.64</v>
      </c>
      <c r="E2392" s="51">
        <v>2392</v>
      </c>
      <c r="F2392">
        <v>7.0000000000000007E-2</v>
      </c>
      <c r="G2392" s="141">
        <f t="shared" si="112"/>
        <v>167.44000000000003</v>
      </c>
      <c r="I2392" s="51">
        <v>2392</v>
      </c>
      <c r="J2392">
        <v>0.125</v>
      </c>
      <c r="K2392" s="141">
        <f t="shared" si="113"/>
        <v>299</v>
      </c>
      <c r="M2392" s="51">
        <v>2392</v>
      </c>
      <c r="N2392">
        <v>899</v>
      </c>
    </row>
    <row r="2393" spans="1:14">
      <c r="A2393" s="51">
        <v>2393</v>
      </c>
      <c r="B2393" s="51">
        <v>4.4999999999999998E-2</v>
      </c>
      <c r="C2393" s="141">
        <f t="shared" si="111"/>
        <v>107.685</v>
      </c>
      <c r="E2393" s="51">
        <v>2393</v>
      </c>
      <c r="F2393">
        <v>7.0000000000000007E-2</v>
      </c>
      <c r="G2393" s="141">
        <f t="shared" si="112"/>
        <v>167.51000000000002</v>
      </c>
      <c r="I2393" s="51">
        <v>2393</v>
      </c>
      <c r="J2393">
        <v>0.125</v>
      </c>
      <c r="K2393" s="141">
        <f t="shared" si="113"/>
        <v>299.125</v>
      </c>
      <c r="M2393" s="51">
        <v>2393</v>
      </c>
      <c r="N2393">
        <v>899</v>
      </c>
    </row>
    <row r="2394" spans="1:14">
      <c r="A2394" s="51">
        <v>2394</v>
      </c>
      <c r="B2394" s="51">
        <v>4.4999999999999998E-2</v>
      </c>
      <c r="C2394" s="141">
        <f t="shared" si="111"/>
        <v>107.72999999999999</v>
      </c>
      <c r="E2394" s="51">
        <v>2394</v>
      </c>
      <c r="F2394">
        <v>7.0000000000000007E-2</v>
      </c>
      <c r="G2394" s="141">
        <f t="shared" si="112"/>
        <v>167.58</v>
      </c>
      <c r="I2394" s="51">
        <v>2394</v>
      </c>
      <c r="J2394">
        <v>0.125</v>
      </c>
      <c r="K2394" s="141">
        <f t="shared" si="113"/>
        <v>299.25</v>
      </c>
      <c r="M2394" s="51">
        <v>2394</v>
      </c>
      <c r="N2394">
        <v>899</v>
      </c>
    </row>
    <row r="2395" spans="1:14">
      <c r="A2395" s="51">
        <v>2395</v>
      </c>
      <c r="B2395" s="51">
        <v>4.4999999999999998E-2</v>
      </c>
      <c r="C2395" s="141">
        <f t="shared" si="111"/>
        <v>107.77499999999999</v>
      </c>
      <c r="E2395" s="51">
        <v>2395</v>
      </c>
      <c r="F2395">
        <v>7.0000000000000007E-2</v>
      </c>
      <c r="G2395" s="141">
        <f t="shared" si="112"/>
        <v>167.65</v>
      </c>
      <c r="I2395" s="51">
        <v>2395</v>
      </c>
      <c r="J2395">
        <v>0.125</v>
      </c>
      <c r="K2395" s="141">
        <f t="shared" si="113"/>
        <v>299.375</v>
      </c>
      <c r="M2395" s="51">
        <v>2395</v>
      </c>
      <c r="N2395">
        <v>899</v>
      </c>
    </row>
    <row r="2396" spans="1:14">
      <c r="A2396" s="51">
        <v>2396</v>
      </c>
      <c r="B2396" s="51">
        <v>4.4999999999999998E-2</v>
      </c>
      <c r="C2396" s="141">
        <f t="shared" si="111"/>
        <v>107.82</v>
      </c>
      <c r="E2396" s="51">
        <v>2396</v>
      </c>
      <c r="F2396">
        <v>7.0000000000000007E-2</v>
      </c>
      <c r="G2396" s="141">
        <f t="shared" si="112"/>
        <v>167.72000000000003</v>
      </c>
      <c r="I2396" s="51">
        <v>2396</v>
      </c>
      <c r="J2396">
        <v>0.125</v>
      </c>
      <c r="K2396" s="141">
        <f t="shared" si="113"/>
        <v>299.5</v>
      </c>
      <c r="M2396" s="51">
        <v>2396</v>
      </c>
      <c r="N2396">
        <v>899</v>
      </c>
    </row>
    <row r="2397" spans="1:14">
      <c r="A2397" s="51">
        <v>2397</v>
      </c>
      <c r="B2397" s="51">
        <v>4.4999999999999998E-2</v>
      </c>
      <c r="C2397" s="141">
        <f t="shared" si="111"/>
        <v>107.86499999999999</v>
      </c>
      <c r="E2397" s="51">
        <v>2397</v>
      </c>
      <c r="F2397">
        <v>7.0000000000000007E-2</v>
      </c>
      <c r="G2397" s="141">
        <f t="shared" si="112"/>
        <v>167.79000000000002</v>
      </c>
      <c r="I2397" s="51">
        <v>2397</v>
      </c>
      <c r="J2397">
        <v>0.125</v>
      </c>
      <c r="K2397" s="141">
        <f t="shared" si="113"/>
        <v>299.625</v>
      </c>
      <c r="M2397" s="51">
        <v>2397</v>
      </c>
      <c r="N2397">
        <v>899</v>
      </c>
    </row>
    <row r="2398" spans="1:14">
      <c r="A2398" s="51">
        <v>2398</v>
      </c>
      <c r="B2398" s="51">
        <v>4.4999999999999998E-2</v>
      </c>
      <c r="C2398" s="141">
        <f t="shared" si="111"/>
        <v>107.91</v>
      </c>
      <c r="E2398" s="51">
        <v>2398</v>
      </c>
      <c r="F2398">
        <v>7.0000000000000007E-2</v>
      </c>
      <c r="G2398" s="141">
        <f t="shared" si="112"/>
        <v>167.86</v>
      </c>
      <c r="I2398" s="51">
        <v>2398</v>
      </c>
      <c r="J2398">
        <v>0.125</v>
      </c>
      <c r="K2398" s="141">
        <f t="shared" si="113"/>
        <v>299.75</v>
      </c>
      <c r="M2398" s="51">
        <v>2398</v>
      </c>
      <c r="N2398">
        <v>899</v>
      </c>
    </row>
    <row r="2399" spans="1:14">
      <c r="A2399" s="51">
        <v>2399</v>
      </c>
      <c r="B2399" s="51">
        <v>4.4999999999999998E-2</v>
      </c>
      <c r="C2399" s="141">
        <f t="shared" si="111"/>
        <v>107.955</v>
      </c>
      <c r="E2399" s="51">
        <v>2399</v>
      </c>
      <c r="F2399">
        <v>7.0000000000000007E-2</v>
      </c>
      <c r="G2399" s="141">
        <f t="shared" si="112"/>
        <v>167.93</v>
      </c>
      <c r="I2399" s="51">
        <v>2399</v>
      </c>
      <c r="J2399">
        <v>0.125</v>
      </c>
      <c r="K2399" s="141">
        <f t="shared" si="113"/>
        <v>299.875</v>
      </c>
      <c r="M2399" s="51">
        <v>2399</v>
      </c>
      <c r="N2399">
        <v>899</v>
      </c>
    </row>
    <row r="2400" spans="1:14">
      <c r="A2400" s="51">
        <v>2400</v>
      </c>
      <c r="B2400" s="51">
        <v>4.4999999999999998E-2</v>
      </c>
      <c r="C2400" s="141">
        <f t="shared" si="111"/>
        <v>108</v>
      </c>
      <c r="E2400" s="51">
        <v>2400</v>
      </c>
      <c r="F2400">
        <v>7.0000000000000007E-2</v>
      </c>
      <c r="G2400" s="141">
        <f t="shared" si="112"/>
        <v>168.00000000000003</v>
      </c>
      <c r="I2400" s="51">
        <v>2400</v>
      </c>
      <c r="J2400">
        <v>0.125</v>
      </c>
      <c r="K2400" s="141">
        <f t="shared" si="113"/>
        <v>300</v>
      </c>
      <c r="M2400" s="51">
        <v>2400</v>
      </c>
      <c r="N2400">
        <v>899</v>
      </c>
    </row>
    <row r="2401" spans="1:14">
      <c r="A2401" s="51">
        <v>2401</v>
      </c>
      <c r="B2401" s="51">
        <v>4.4999999999999998E-2</v>
      </c>
      <c r="C2401" s="141">
        <f t="shared" si="111"/>
        <v>108.045</v>
      </c>
      <c r="E2401" s="51">
        <v>2401</v>
      </c>
      <c r="F2401">
        <v>7.0000000000000007E-2</v>
      </c>
      <c r="G2401" s="141">
        <f t="shared" si="112"/>
        <v>168.07000000000002</v>
      </c>
      <c r="I2401" s="51">
        <v>2401</v>
      </c>
      <c r="J2401">
        <v>0.125</v>
      </c>
      <c r="K2401" s="141">
        <f t="shared" si="113"/>
        <v>300.125</v>
      </c>
      <c r="M2401" s="51">
        <v>2401</v>
      </c>
      <c r="N2401">
        <v>899</v>
      </c>
    </row>
    <row r="2402" spans="1:14">
      <c r="A2402" s="51">
        <v>2402</v>
      </c>
      <c r="B2402" s="51">
        <v>4.4999999999999998E-2</v>
      </c>
      <c r="C2402" s="141">
        <f t="shared" si="111"/>
        <v>108.08999999999999</v>
      </c>
      <c r="E2402" s="51">
        <v>2402</v>
      </c>
      <c r="F2402">
        <v>7.0000000000000007E-2</v>
      </c>
      <c r="G2402" s="141">
        <f t="shared" si="112"/>
        <v>168.14000000000001</v>
      </c>
      <c r="I2402" s="51">
        <v>2402</v>
      </c>
      <c r="J2402">
        <v>0.125</v>
      </c>
      <c r="K2402" s="141">
        <f t="shared" si="113"/>
        <v>300.25</v>
      </c>
      <c r="M2402" s="51">
        <v>2402</v>
      </c>
      <c r="N2402">
        <v>899</v>
      </c>
    </row>
    <row r="2403" spans="1:14">
      <c r="A2403" s="51">
        <v>2403</v>
      </c>
      <c r="B2403" s="51">
        <v>4.4999999999999998E-2</v>
      </c>
      <c r="C2403" s="141">
        <f t="shared" si="111"/>
        <v>108.13499999999999</v>
      </c>
      <c r="E2403" s="51">
        <v>2403</v>
      </c>
      <c r="F2403">
        <v>7.0000000000000007E-2</v>
      </c>
      <c r="G2403" s="141">
        <f t="shared" si="112"/>
        <v>168.21</v>
      </c>
      <c r="I2403" s="51">
        <v>2403</v>
      </c>
      <c r="J2403">
        <v>0.125</v>
      </c>
      <c r="K2403" s="141">
        <f t="shared" si="113"/>
        <v>300.375</v>
      </c>
      <c r="M2403" s="51">
        <v>2403</v>
      </c>
      <c r="N2403">
        <v>899</v>
      </c>
    </row>
    <row r="2404" spans="1:14">
      <c r="A2404" s="51">
        <v>2404</v>
      </c>
      <c r="B2404" s="51">
        <v>4.4999999999999998E-2</v>
      </c>
      <c r="C2404" s="141">
        <f t="shared" si="111"/>
        <v>108.17999999999999</v>
      </c>
      <c r="E2404" s="51">
        <v>2404</v>
      </c>
      <c r="F2404">
        <v>7.0000000000000007E-2</v>
      </c>
      <c r="G2404" s="141">
        <f t="shared" si="112"/>
        <v>168.28000000000003</v>
      </c>
      <c r="I2404" s="51">
        <v>2404</v>
      </c>
      <c r="J2404">
        <v>0.125</v>
      </c>
      <c r="K2404" s="141">
        <f t="shared" si="113"/>
        <v>300.5</v>
      </c>
      <c r="M2404" s="51">
        <v>2404</v>
      </c>
      <c r="N2404">
        <v>899</v>
      </c>
    </row>
    <row r="2405" spans="1:14">
      <c r="A2405" s="51">
        <v>2405</v>
      </c>
      <c r="B2405" s="51">
        <v>4.4999999999999998E-2</v>
      </c>
      <c r="C2405" s="141">
        <f t="shared" si="111"/>
        <v>108.22499999999999</v>
      </c>
      <c r="E2405" s="51">
        <v>2405</v>
      </c>
      <c r="F2405">
        <v>7.0000000000000007E-2</v>
      </c>
      <c r="G2405" s="141">
        <f t="shared" si="112"/>
        <v>168.35000000000002</v>
      </c>
      <c r="I2405" s="51">
        <v>2405</v>
      </c>
      <c r="J2405">
        <v>0.125</v>
      </c>
      <c r="K2405" s="141">
        <f t="shared" si="113"/>
        <v>300.625</v>
      </c>
      <c r="M2405" s="51">
        <v>2405</v>
      </c>
      <c r="N2405">
        <v>899</v>
      </c>
    </row>
    <row r="2406" spans="1:14">
      <c r="A2406" s="51">
        <v>2406</v>
      </c>
      <c r="B2406" s="51">
        <v>4.4999999999999998E-2</v>
      </c>
      <c r="C2406" s="141">
        <f t="shared" si="111"/>
        <v>108.27</v>
      </c>
      <c r="E2406" s="51">
        <v>2406</v>
      </c>
      <c r="F2406">
        <v>7.0000000000000007E-2</v>
      </c>
      <c r="G2406" s="141">
        <f t="shared" si="112"/>
        <v>168.42000000000002</v>
      </c>
      <c r="I2406" s="51">
        <v>2406</v>
      </c>
      <c r="J2406">
        <v>0.125</v>
      </c>
      <c r="K2406" s="141">
        <f t="shared" si="113"/>
        <v>300.75</v>
      </c>
      <c r="M2406" s="51">
        <v>2406</v>
      </c>
      <c r="N2406">
        <v>899</v>
      </c>
    </row>
    <row r="2407" spans="1:14">
      <c r="A2407" s="51">
        <v>2407</v>
      </c>
      <c r="B2407" s="51">
        <v>4.4999999999999998E-2</v>
      </c>
      <c r="C2407" s="141">
        <f t="shared" si="111"/>
        <v>108.315</v>
      </c>
      <c r="E2407" s="51">
        <v>2407</v>
      </c>
      <c r="F2407">
        <v>7.0000000000000007E-2</v>
      </c>
      <c r="G2407" s="141">
        <f t="shared" si="112"/>
        <v>168.49</v>
      </c>
      <c r="I2407" s="51">
        <v>2407</v>
      </c>
      <c r="J2407">
        <v>0.125</v>
      </c>
      <c r="K2407" s="141">
        <f t="shared" si="113"/>
        <v>300.875</v>
      </c>
      <c r="M2407" s="51">
        <v>2407</v>
      </c>
      <c r="N2407">
        <v>899</v>
      </c>
    </row>
    <row r="2408" spans="1:14">
      <c r="A2408" s="51">
        <v>2408</v>
      </c>
      <c r="B2408" s="51">
        <v>4.4999999999999998E-2</v>
      </c>
      <c r="C2408" s="141">
        <f t="shared" si="111"/>
        <v>108.36</v>
      </c>
      <c r="E2408" s="51">
        <v>2408</v>
      </c>
      <c r="F2408">
        <v>7.0000000000000007E-2</v>
      </c>
      <c r="G2408" s="141">
        <f t="shared" si="112"/>
        <v>168.56</v>
      </c>
      <c r="I2408" s="51">
        <v>2408</v>
      </c>
      <c r="J2408">
        <v>0.125</v>
      </c>
      <c r="K2408" s="141">
        <f t="shared" si="113"/>
        <v>301</v>
      </c>
      <c r="M2408" s="51">
        <v>2408</v>
      </c>
      <c r="N2408">
        <v>899</v>
      </c>
    </row>
    <row r="2409" spans="1:14">
      <c r="A2409" s="51">
        <v>2409</v>
      </c>
      <c r="B2409" s="51">
        <v>4.4999999999999998E-2</v>
      </c>
      <c r="C2409" s="141">
        <f t="shared" si="111"/>
        <v>108.405</v>
      </c>
      <c r="E2409" s="51">
        <v>2409</v>
      </c>
      <c r="F2409">
        <v>7.0000000000000007E-2</v>
      </c>
      <c r="G2409" s="141">
        <f t="shared" si="112"/>
        <v>168.63000000000002</v>
      </c>
      <c r="I2409" s="51">
        <v>2409</v>
      </c>
      <c r="J2409">
        <v>0.125</v>
      </c>
      <c r="K2409" s="141">
        <f t="shared" si="113"/>
        <v>301.125</v>
      </c>
      <c r="M2409" s="51">
        <v>2409</v>
      </c>
      <c r="N2409">
        <v>899</v>
      </c>
    </row>
    <row r="2410" spans="1:14">
      <c r="A2410" s="51">
        <v>2410</v>
      </c>
      <c r="B2410" s="51">
        <v>4.4999999999999998E-2</v>
      </c>
      <c r="C2410" s="141">
        <f t="shared" si="111"/>
        <v>108.45</v>
      </c>
      <c r="E2410" s="51">
        <v>2410</v>
      </c>
      <c r="F2410">
        <v>7.0000000000000007E-2</v>
      </c>
      <c r="G2410" s="141">
        <f t="shared" si="112"/>
        <v>168.70000000000002</v>
      </c>
      <c r="I2410" s="51">
        <v>2410</v>
      </c>
      <c r="J2410">
        <v>0.125</v>
      </c>
      <c r="K2410" s="141">
        <f t="shared" si="113"/>
        <v>301.25</v>
      </c>
      <c r="M2410" s="51">
        <v>2410</v>
      </c>
      <c r="N2410">
        <v>899</v>
      </c>
    </row>
    <row r="2411" spans="1:14">
      <c r="A2411" s="51">
        <v>2411</v>
      </c>
      <c r="B2411" s="51">
        <v>4.4999999999999998E-2</v>
      </c>
      <c r="C2411" s="141">
        <f t="shared" si="111"/>
        <v>108.49499999999999</v>
      </c>
      <c r="E2411" s="51">
        <v>2411</v>
      </c>
      <c r="F2411">
        <v>7.0000000000000007E-2</v>
      </c>
      <c r="G2411" s="141">
        <f t="shared" si="112"/>
        <v>168.77</v>
      </c>
      <c r="I2411" s="51">
        <v>2411</v>
      </c>
      <c r="J2411">
        <v>0.125</v>
      </c>
      <c r="K2411" s="141">
        <f t="shared" si="113"/>
        <v>301.375</v>
      </c>
      <c r="M2411" s="51">
        <v>2411</v>
      </c>
      <c r="N2411">
        <v>899</v>
      </c>
    </row>
    <row r="2412" spans="1:14">
      <c r="A2412" s="51">
        <v>2412</v>
      </c>
      <c r="B2412" s="51">
        <v>4.4999999999999998E-2</v>
      </c>
      <c r="C2412" s="141">
        <f t="shared" si="111"/>
        <v>108.53999999999999</v>
      </c>
      <c r="E2412" s="51">
        <v>2412</v>
      </c>
      <c r="F2412">
        <v>7.0000000000000007E-2</v>
      </c>
      <c r="G2412" s="141">
        <f t="shared" si="112"/>
        <v>168.84</v>
      </c>
      <c r="I2412" s="51">
        <v>2412</v>
      </c>
      <c r="J2412">
        <v>0.125</v>
      </c>
      <c r="K2412" s="141">
        <f t="shared" si="113"/>
        <v>301.5</v>
      </c>
      <c r="M2412" s="51">
        <v>2412</v>
      </c>
      <c r="N2412">
        <v>899</v>
      </c>
    </row>
    <row r="2413" spans="1:14">
      <c r="A2413" s="51">
        <v>2413</v>
      </c>
      <c r="B2413" s="51">
        <v>4.4999999999999998E-2</v>
      </c>
      <c r="C2413" s="141">
        <f t="shared" si="111"/>
        <v>108.58499999999999</v>
      </c>
      <c r="E2413" s="51">
        <v>2413</v>
      </c>
      <c r="F2413">
        <v>7.0000000000000007E-2</v>
      </c>
      <c r="G2413" s="141">
        <f t="shared" si="112"/>
        <v>168.91000000000003</v>
      </c>
      <c r="I2413" s="51">
        <v>2413</v>
      </c>
      <c r="J2413">
        <v>0.125</v>
      </c>
      <c r="K2413" s="141">
        <f t="shared" si="113"/>
        <v>301.625</v>
      </c>
      <c r="M2413" s="51">
        <v>2413</v>
      </c>
      <c r="N2413">
        <v>899</v>
      </c>
    </row>
    <row r="2414" spans="1:14">
      <c r="A2414" s="51">
        <v>2414</v>
      </c>
      <c r="B2414" s="51">
        <v>4.4999999999999998E-2</v>
      </c>
      <c r="C2414" s="141">
        <f t="shared" si="111"/>
        <v>108.63</v>
      </c>
      <c r="E2414" s="51">
        <v>2414</v>
      </c>
      <c r="F2414">
        <v>7.0000000000000007E-2</v>
      </c>
      <c r="G2414" s="141">
        <f t="shared" si="112"/>
        <v>168.98000000000002</v>
      </c>
      <c r="I2414" s="51">
        <v>2414</v>
      </c>
      <c r="J2414">
        <v>0.125</v>
      </c>
      <c r="K2414" s="141">
        <f t="shared" si="113"/>
        <v>301.75</v>
      </c>
      <c r="M2414" s="51">
        <v>2414</v>
      </c>
      <c r="N2414">
        <v>899</v>
      </c>
    </row>
    <row r="2415" spans="1:14">
      <c r="A2415" s="51">
        <v>2415</v>
      </c>
      <c r="B2415" s="51">
        <v>4.4999999999999998E-2</v>
      </c>
      <c r="C2415" s="141">
        <f t="shared" si="111"/>
        <v>108.675</v>
      </c>
      <c r="E2415" s="51">
        <v>2415</v>
      </c>
      <c r="F2415">
        <v>7.0000000000000007E-2</v>
      </c>
      <c r="G2415" s="141">
        <f t="shared" si="112"/>
        <v>169.05</v>
      </c>
      <c r="I2415" s="51">
        <v>2415</v>
      </c>
      <c r="J2415">
        <v>0.125</v>
      </c>
      <c r="K2415" s="141">
        <f t="shared" si="113"/>
        <v>301.875</v>
      </c>
      <c r="M2415" s="51">
        <v>2415</v>
      </c>
      <c r="N2415">
        <v>899</v>
      </c>
    </row>
    <row r="2416" spans="1:14">
      <c r="A2416" s="51">
        <v>2416</v>
      </c>
      <c r="B2416" s="51">
        <v>4.4999999999999998E-2</v>
      </c>
      <c r="C2416" s="141">
        <f t="shared" si="111"/>
        <v>108.72</v>
      </c>
      <c r="E2416" s="51">
        <v>2416</v>
      </c>
      <c r="F2416">
        <v>7.0000000000000007E-2</v>
      </c>
      <c r="G2416" s="141">
        <f t="shared" si="112"/>
        <v>169.12</v>
      </c>
      <c r="I2416" s="51">
        <v>2416</v>
      </c>
      <c r="J2416">
        <v>0.125</v>
      </c>
      <c r="K2416" s="141">
        <f t="shared" si="113"/>
        <v>302</v>
      </c>
      <c r="M2416" s="51">
        <v>2416</v>
      </c>
      <c r="N2416">
        <v>899</v>
      </c>
    </row>
    <row r="2417" spans="1:14">
      <c r="A2417" s="51">
        <v>2417</v>
      </c>
      <c r="B2417" s="51">
        <v>4.4999999999999998E-2</v>
      </c>
      <c r="C2417" s="141">
        <f t="shared" si="111"/>
        <v>108.765</v>
      </c>
      <c r="E2417" s="51">
        <v>2417</v>
      </c>
      <c r="F2417">
        <v>7.0000000000000007E-2</v>
      </c>
      <c r="G2417" s="141">
        <f t="shared" si="112"/>
        <v>169.19000000000003</v>
      </c>
      <c r="I2417" s="51">
        <v>2417</v>
      </c>
      <c r="J2417">
        <v>0.125</v>
      </c>
      <c r="K2417" s="141">
        <f t="shared" si="113"/>
        <v>302.125</v>
      </c>
      <c r="M2417" s="51">
        <v>2417</v>
      </c>
      <c r="N2417">
        <v>899</v>
      </c>
    </row>
    <row r="2418" spans="1:14">
      <c r="A2418" s="51">
        <v>2418</v>
      </c>
      <c r="B2418" s="51">
        <v>4.4999999999999998E-2</v>
      </c>
      <c r="C2418" s="141">
        <f t="shared" si="111"/>
        <v>108.81</v>
      </c>
      <c r="E2418" s="51">
        <v>2418</v>
      </c>
      <c r="F2418">
        <v>7.0000000000000007E-2</v>
      </c>
      <c r="G2418" s="141">
        <f t="shared" si="112"/>
        <v>169.26000000000002</v>
      </c>
      <c r="I2418" s="51">
        <v>2418</v>
      </c>
      <c r="J2418">
        <v>0.125</v>
      </c>
      <c r="K2418" s="141">
        <f t="shared" si="113"/>
        <v>302.25</v>
      </c>
      <c r="M2418" s="51">
        <v>2418</v>
      </c>
      <c r="N2418">
        <v>899</v>
      </c>
    </row>
    <row r="2419" spans="1:14">
      <c r="A2419" s="51">
        <v>2419</v>
      </c>
      <c r="B2419" s="51">
        <v>4.4999999999999998E-2</v>
      </c>
      <c r="C2419" s="141">
        <f t="shared" si="111"/>
        <v>108.85499999999999</v>
      </c>
      <c r="E2419" s="51">
        <v>2419</v>
      </c>
      <c r="F2419">
        <v>7.0000000000000007E-2</v>
      </c>
      <c r="G2419" s="141">
        <f t="shared" si="112"/>
        <v>169.33</v>
      </c>
      <c r="I2419" s="51">
        <v>2419</v>
      </c>
      <c r="J2419">
        <v>0.125</v>
      </c>
      <c r="K2419" s="141">
        <f t="shared" si="113"/>
        <v>302.375</v>
      </c>
      <c r="M2419" s="51">
        <v>2419</v>
      </c>
      <c r="N2419">
        <v>899</v>
      </c>
    </row>
    <row r="2420" spans="1:14">
      <c r="A2420" s="51">
        <v>2420</v>
      </c>
      <c r="B2420" s="51">
        <v>4.4999999999999998E-2</v>
      </c>
      <c r="C2420" s="141">
        <f t="shared" si="111"/>
        <v>108.89999999999999</v>
      </c>
      <c r="E2420" s="51">
        <v>2420</v>
      </c>
      <c r="F2420">
        <v>7.0000000000000007E-2</v>
      </c>
      <c r="G2420" s="141">
        <f t="shared" si="112"/>
        <v>169.4</v>
      </c>
      <c r="I2420" s="51">
        <v>2420</v>
      </c>
      <c r="J2420">
        <v>0.125</v>
      </c>
      <c r="K2420" s="141">
        <f t="shared" si="113"/>
        <v>302.5</v>
      </c>
      <c r="M2420" s="51">
        <v>2420</v>
      </c>
      <c r="N2420">
        <v>899</v>
      </c>
    </row>
    <row r="2421" spans="1:14">
      <c r="A2421" s="51">
        <v>2421</v>
      </c>
      <c r="B2421" s="51">
        <v>4.4999999999999998E-2</v>
      </c>
      <c r="C2421" s="141">
        <f t="shared" si="111"/>
        <v>108.94499999999999</v>
      </c>
      <c r="E2421" s="51">
        <v>2421</v>
      </c>
      <c r="F2421">
        <v>7.0000000000000007E-2</v>
      </c>
      <c r="G2421" s="141">
        <f t="shared" si="112"/>
        <v>169.47000000000003</v>
      </c>
      <c r="I2421" s="51">
        <v>2421</v>
      </c>
      <c r="J2421">
        <v>0.125</v>
      </c>
      <c r="K2421" s="141">
        <f t="shared" si="113"/>
        <v>302.625</v>
      </c>
      <c r="M2421" s="51">
        <v>2421</v>
      </c>
      <c r="N2421">
        <v>899</v>
      </c>
    </row>
    <row r="2422" spans="1:14">
      <c r="A2422" s="51">
        <v>2422</v>
      </c>
      <c r="B2422" s="51">
        <v>4.4999999999999998E-2</v>
      </c>
      <c r="C2422" s="141">
        <f t="shared" si="111"/>
        <v>108.99</v>
      </c>
      <c r="E2422" s="51">
        <v>2422</v>
      </c>
      <c r="F2422">
        <v>7.0000000000000007E-2</v>
      </c>
      <c r="G2422" s="141">
        <f t="shared" si="112"/>
        <v>169.54000000000002</v>
      </c>
      <c r="I2422" s="51">
        <v>2422</v>
      </c>
      <c r="J2422">
        <v>0.125</v>
      </c>
      <c r="K2422" s="141">
        <f t="shared" si="113"/>
        <v>302.75</v>
      </c>
      <c r="M2422" s="51">
        <v>2422</v>
      </c>
      <c r="N2422">
        <v>899</v>
      </c>
    </row>
    <row r="2423" spans="1:14">
      <c r="A2423" s="51">
        <v>2423</v>
      </c>
      <c r="B2423" s="51">
        <v>4.4999999999999998E-2</v>
      </c>
      <c r="C2423" s="141">
        <f t="shared" si="111"/>
        <v>109.035</v>
      </c>
      <c r="E2423" s="51">
        <v>2423</v>
      </c>
      <c r="F2423">
        <v>7.0000000000000007E-2</v>
      </c>
      <c r="G2423" s="141">
        <f t="shared" si="112"/>
        <v>169.61</v>
      </c>
      <c r="I2423" s="51">
        <v>2423</v>
      </c>
      <c r="J2423">
        <v>0.125</v>
      </c>
      <c r="K2423" s="141">
        <f t="shared" si="113"/>
        <v>302.875</v>
      </c>
      <c r="M2423" s="51">
        <v>2423</v>
      </c>
      <c r="N2423">
        <v>899</v>
      </c>
    </row>
    <row r="2424" spans="1:14">
      <c r="A2424" s="51">
        <v>2424</v>
      </c>
      <c r="B2424" s="51">
        <v>4.4999999999999998E-2</v>
      </c>
      <c r="C2424" s="141">
        <f t="shared" si="111"/>
        <v>109.08</v>
      </c>
      <c r="E2424" s="51">
        <v>2424</v>
      </c>
      <c r="F2424">
        <v>7.0000000000000007E-2</v>
      </c>
      <c r="G2424" s="141">
        <f t="shared" si="112"/>
        <v>169.68</v>
      </c>
      <c r="I2424" s="51">
        <v>2424</v>
      </c>
      <c r="J2424">
        <v>0.125</v>
      </c>
      <c r="K2424" s="141">
        <f t="shared" si="113"/>
        <v>303</v>
      </c>
      <c r="M2424" s="51">
        <v>2424</v>
      </c>
      <c r="N2424">
        <v>899</v>
      </c>
    </row>
    <row r="2425" spans="1:14">
      <c r="A2425" s="51">
        <v>2425</v>
      </c>
      <c r="B2425" s="51">
        <v>4.4999999999999998E-2</v>
      </c>
      <c r="C2425" s="141">
        <f t="shared" si="111"/>
        <v>109.125</v>
      </c>
      <c r="E2425" s="51">
        <v>2425</v>
      </c>
      <c r="F2425">
        <v>7.0000000000000007E-2</v>
      </c>
      <c r="G2425" s="141">
        <f t="shared" si="112"/>
        <v>169.75000000000003</v>
      </c>
      <c r="I2425" s="51">
        <v>2425</v>
      </c>
      <c r="J2425">
        <v>0.125</v>
      </c>
      <c r="K2425" s="141">
        <f t="shared" si="113"/>
        <v>303.125</v>
      </c>
      <c r="M2425" s="51">
        <v>2425</v>
      </c>
      <c r="N2425">
        <v>899</v>
      </c>
    </row>
    <row r="2426" spans="1:14">
      <c r="A2426" s="51">
        <v>2426</v>
      </c>
      <c r="B2426" s="51">
        <v>4.4999999999999998E-2</v>
      </c>
      <c r="C2426" s="141">
        <f t="shared" si="111"/>
        <v>109.17</v>
      </c>
      <c r="E2426" s="51">
        <v>2426</v>
      </c>
      <c r="F2426">
        <v>7.0000000000000007E-2</v>
      </c>
      <c r="G2426" s="141">
        <f t="shared" si="112"/>
        <v>169.82000000000002</v>
      </c>
      <c r="I2426" s="51">
        <v>2426</v>
      </c>
      <c r="J2426">
        <v>0.125</v>
      </c>
      <c r="K2426" s="141">
        <f t="shared" si="113"/>
        <v>303.25</v>
      </c>
      <c r="M2426" s="51">
        <v>2426</v>
      </c>
      <c r="N2426">
        <v>899</v>
      </c>
    </row>
    <row r="2427" spans="1:14">
      <c r="A2427" s="51">
        <v>2427</v>
      </c>
      <c r="B2427" s="51">
        <v>4.4999999999999998E-2</v>
      </c>
      <c r="C2427" s="141">
        <f t="shared" si="111"/>
        <v>109.21499999999999</v>
      </c>
      <c r="E2427" s="51">
        <v>2427</v>
      </c>
      <c r="F2427">
        <v>7.0000000000000007E-2</v>
      </c>
      <c r="G2427" s="141">
        <f t="shared" si="112"/>
        <v>169.89000000000001</v>
      </c>
      <c r="I2427" s="51">
        <v>2427</v>
      </c>
      <c r="J2427">
        <v>0.125</v>
      </c>
      <c r="K2427" s="141">
        <f t="shared" si="113"/>
        <v>303.375</v>
      </c>
      <c r="M2427" s="51">
        <v>2427</v>
      </c>
      <c r="N2427">
        <v>899</v>
      </c>
    </row>
    <row r="2428" spans="1:14">
      <c r="A2428" s="51">
        <v>2428</v>
      </c>
      <c r="B2428" s="51">
        <v>4.4999999999999998E-2</v>
      </c>
      <c r="C2428" s="141">
        <f t="shared" si="111"/>
        <v>109.25999999999999</v>
      </c>
      <c r="E2428" s="51">
        <v>2428</v>
      </c>
      <c r="F2428">
        <v>7.0000000000000007E-2</v>
      </c>
      <c r="G2428" s="141">
        <f t="shared" si="112"/>
        <v>169.96</v>
      </c>
      <c r="I2428" s="51">
        <v>2428</v>
      </c>
      <c r="J2428">
        <v>0.125</v>
      </c>
      <c r="K2428" s="141">
        <f t="shared" si="113"/>
        <v>303.5</v>
      </c>
      <c r="M2428" s="51">
        <v>2428</v>
      </c>
      <c r="N2428">
        <v>899</v>
      </c>
    </row>
    <row r="2429" spans="1:14">
      <c r="A2429" s="51">
        <v>2429</v>
      </c>
      <c r="B2429" s="51">
        <v>4.4999999999999998E-2</v>
      </c>
      <c r="C2429" s="141">
        <f t="shared" si="111"/>
        <v>109.30499999999999</v>
      </c>
      <c r="E2429" s="51">
        <v>2429</v>
      </c>
      <c r="F2429">
        <v>7.0000000000000007E-2</v>
      </c>
      <c r="G2429" s="141">
        <f t="shared" si="112"/>
        <v>170.03000000000003</v>
      </c>
      <c r="I2429" s="51">
        <v>2429</v>
      </c>
      <c r="J2429">
        <v>0.125</v>
      </c>
      <c r="K2429" s="141">
        <f t="shared" si="113"/>
        <v>303.625</v>
      </c>
      <c r="M2429" s="51">
        <v>2429</v>
      </c>
      <c r="N2429">
        <v>899</v>
      </c>
    </row>
    <row r="2430" spans="1:14">
      <c r="A2430" s="51">
        <v>2430</v>
      </c>
      <c r="B2430" s="51">
        <v>4.4999999999999998E-2</v>
      </c>
      <c r="C2430" s="141">
        <f t="shared" si="111"/>
        <v>109.35</v>
      </c>
      <c r="E2430" s="51">
        <v>2430</v>
      </c>
      <c r="F2430">
        <v>7.0000000000000007E-2</v>
      </c>
      <c r="G2430" s="141">
        <f t="shared" si="112"/>
        <v>170.10000000000002</v>
      </c>
      <c r="I2430" s="51">
        <v>2430</v>
      </c>
      <c r="J2430">
        <v>0.125</v>
      </c>
      <c r="K2430" s="141">
        <f t="shared" si="113"/>
        <v>303.75</v>
      </c>
      <c r="M2430" s="51">
        <v>2430</v>
      </c>
      <c r="N2430">
        <v>899</v>
      </c>
    </row>
    <row r="2431" spans="1:14">
      <c r="A2431" s="51">
        <v>2431</v>
      </c>
      <c r="B2431" s="51">
        <v>4.4999999999999998E-2</v>
      </c>
      <c r="C2431" s="141">
        <f t="shared" si="111"/>
        <v>109.395</v>
      </c>
      <c r="E2431" s="51">
        <v>2431</v>
      </c>
      <c r="F2431">
        <v>7.0000000000000007E-2</v>
      </c>
      <c r="G2431" s="141">
        <f t="shared" si="112"/>
        <v>170.17000000000002</v>
      </c>
      <c r="I2431" s="51">
        <v>2431</v>
      </c>
      <c r="J2431">
        <v>0.125</v>
      </c>
      <c r="K2431" s="141">
        <f t="shared" si="113"/>
        <v>303.875</v>
      </c>
      <c r="M2431" s="51">
        <v>2431</v>
      </c>
      <c r="N2431">
        <v>899</v>
      </c>
    </row>
    <row r="2432" spans="1:14">
      <c r="A2432" s="51">
        <v>2432</v>
      </c>
      <c r="B2432" s="51">
        <v>4.4999999999999998E-2</v>
      </c>
      <c r="C2432" s="141">
        <f t="shared" si="111"/>
        <v>109.44</v>
      </c>
      <c r="E2432" s="51">
        <v>2432</v>
      </c>
      <c r="F2432">
        <v>7.0000000000000007E-2</v>
      </c>
      <c r="G2432" s="141">
        <f t="shared" si="112"/>
        <v>170.24</v>
      </c>
      <c r="I2432" s="51">
        <v>2432</v>
      </c>
      <c r="J2432">
        <v>0.125</v>
      </c>
      <c r="K2432" s="141">
        <f t="shared" si="113"/>
        <v>304</v>
      </c>
      <c r="M2432" s="51">
        <v>2432</v>
      </c>
      <c r="N2432">
        <v>899</v>
      </c>
    </row>
    <row r="2433" spans="1:14">
      <c r="A2433" s="51">
        <v>2433</v>
      </c>
      <c r="B2433" s="51">
        <v>4.4999999999999998E-2</v>
      </c>
      <c r="C2433" s="141">
        <f t="shared" si="111"/>
        <v>109.485</v>
      </c>
      <c r="E2433" s="51">
        <v>2433</v>
      </c>
      <c r="F2433">
        <v>7.0000000000000007E-2</v>
      </c>
      <c r="G2433" s="141">
        <f t="shared" si="112"/>
        <v>170.31</v>
      </c>
      <c r="I2433" s="51">
        <v>2433</v>
      </c>
      <c r="J2433">
        <v>0.125</v>
      </c>
      <c r="K2433" s="141">
        <f t="shared" si="113"/>
        <v>304.125</v>
      </c>
      <c r="M2433" s="51">
        <v>2433</v>
      </c>
      <c r="N2433">
        <v>899</v>
      </c>
    </row>
    <row r="2434" spans="1:14">
      <c r="A2434" s="51">
        <v>2434</v>
      </c>
      <c r="B2434" s="51">
        <v>4.4999999999999998E-2</v>
      </c>
      <c r="C2434" s="141">
        <f t="shared" ref="C2434:C2497" si="114">MAX(A2434*B2434, 8.99)</f>
        <v>109.53</v>
      </c>
      <c r="E2434" s="51">
        <v>2434</v>
      </c>
      <c r="F2434">
        <v>7.0000000000000007E-2</v>
      </c>
      <c r="G2434" s="141">
        <f t="shared" ref="G2434:G2497" si="115">MAX(E2434*F2434, 9.99)</f>
        <v>170.38000000000002</v>
      </c>
      <c r="I2434" s="51">
        <v>2434</v>
      </c>
      <c r="J2434">
        <v>0.125</v>
      </c>
      <c r="K2434" s="141">
        <f t="shared" ref="K2434:K2497" si="116">MAX(I2434*J2434, 19.99)</f>
        <v>304.25</v>
      </c>
      <c r="M2434" s="51">
        <v>2434</v>
      </c>
      <c r="N2434">
        <v>899</v>
      </c>
    </row>
    <row r="2435" spans="1:14">
      <c r="A2435" s="51">
        <v>2435</v>
      </c>
      <c r="B2435" s="51">
        <v>4.4999999999999998E-2</v>
      </c>
      <c r="C2435" s="141">
        <f t="shared" si="114"/>
        <v>109.575</v>
      </c>
      <c r="E2435" s="51">
        <v>2435</v>
      </c>
      <c r="F2435">
        <v>7.0000000000000007E-2</v>
      </c>
      <c r="G2435" s="141">
        <f t="shared" si="115"/>
        <v>170.45000000000002</v>
      </c>
      <c r="I2435" s="51">
        <v>2435</v>
      </c>
      <c r="J2435">
        <v>0.125</v>
      </c>
      <c r="K2435" s="141">
        <f t="shared" si="116"/>
        <v>304.375</v>
      </c>
      <c r="M2435" s="51">
        <v>2435</v>
      </c>
      <c r="N2435">
        <v>899</v>
      </c>
    </row>
    <row r="2436" spans="1:14">
      <c r="A2436" s="51">
        <v>2436</v>
      </c>
      <c r="B2436" s="51">
        <v>4.4999999999999998E-2</v>
      </c>
      <c r="C2436" s="141">
        <f t="shared" si="114"/>
        <v>109.61999999999999</v>
      </c>
      <c r="E2436" s="51">
        <v>2436</v>
      </c>
      <c r="F2436">
        <v>7.0000000000000007E-2</v>
      </c>
      <c r="G2436" s="141">
        <f t="shared" si="115"/>
        <v>170.52</v>
      </c>
      <c r="I2436" s="51">
        <v>2436</v>
      </c>
      <c r="J2436">
        <v>0.125</v>
      </c>
      <c r="K2436" s="141">
        <f t="shared" si="116"/>
        <v>304.5</v>
      </c>
      <c r="M2436" s="51">
        <v>2436</v>
      </c>
      <c r="N2436">
        <v>899</v>
      </c>
    </row>
    <row r="2437" spans="1:14">
      <c r="A2437" s="51">
        <v>2437</v>
      </c>
      <c r="B2437" s="51">
        <v>4.4999999999999998E-2</v>
      </c>
      <c r="C2437" s="141">
        <f t="shared" si="114"/>
        <v>109.66499999999999</v>
      </c>
      <c r="E2437" s="51">
        <v>2437</v>
      </c>
      <c r="F2437">
        <v>7.0000000000000007E-2</v>
      </c>
      <c r="G2437" s="141">
        <f t="shared" si="115"/>
        <v>170.59</v>
      </c>
      <c r="I2437" s="51">
        <v>2437</v>
      </c>
      <c r="J2437">
        <v>0.125</v>
      </c>
      <c r="K2437" s="141">
        <f t="shared" si="116"/>
        <v>304.625</v>
      </c>
      <c r="M2437" s="51">
        <v>2437</v>
      </c>
      <c r="N2437">
        <v>899</v>
      </c>
    </row>
    <row r="2438" spans="1:14">
      <c r="A2438" s="51">
        <v>2438</v>
      </c>
      <c r="B2438" s="51">
        <v>4.4999999999999998E-2</v>
      </c>
      <c r="C2438" s="141">
        <f t="shared" si="114"/>
        <v>109.71</v>
      </c>
      <c r="E2438" s="51">
        <v>2438</v>
      </c>
      <c r="F2438">
        <v>7.0000000000000007E-2</v>
      </c>
      <c r="G2438" s="141">
        <f t="shared" si="115"/>
        <v>170.66000000000003</v>
      </c>
      <c r="I2438" s="51">
        <v>2438</v>
      </c>
      <c r="J2438">
        <v>0.125</v>
      </c>
      <c r="K2438" s="141">
        <f t="shared" si="116"/>
        <v>304.75</v>
      </c>
      <c r="M2438" s="51">
        <v>2438</v>
      </c>
      <c r="N2438">
        <v>899</v>
      </c>
    </row>
    <row r="2439" spans="1:14">
      <c r="A2439" s="51">
        <v>2439</v>
      </c>
      <c r="B2439" s="51">
        <v>4.4999999999999998E-2</v>
      </c>
      <c r="C2439" s="141">
        <f t="shared" si="114"/>
        <v>109.755</v>
      </c>
      <c r="E2439" s="51">
        <v>2439</v>
      </c>
      <c r="F2439">
        <v>7.0000000000000007E-2</v>
      </c>
      <c r="G2439" s="141">
        <f t="shared" si="115"/>
        <v>170.73000000000002</v>
      </c>
      <c r="I2439" s="51">
        <v>2439</v>
      </c>
      <c r="J2439">
        <v>0.125</v>
      </c>
      <c r="K2439" s="141">
        <f t="shared" si="116"/>
        <v>304.875</v>
      </c>
      <c r="M2439" s="51">
        <v>2439</v>
      </c>
      <c r="N2439">
        <v>899</v>
      </c>
    </row>
    <row r="2440" spans="1:14">
      <c r="A2440" s="51">
        <v>2440</v>
      </c>
      <c r="B2440" s="51">
        <v>4.4999999999999998E-2</v>
      </c>
      <c r="C2440" s="141">
        <f t="shared" si="114"/>
        <v>109.8</v>
      </c>
      <c r="E2440" s="51">
        <v>2440</v>
      </c>
      <c r="F2440">
        <v>7.0000000000000007E-2</v>
      </c>
      <c r="G2440" s="141">
        <f t="shared" si="115"/>
        <v>170.8</v>
      </c>
      <c r="I2440" s="51">
        <v>2440</v>
      </c>
      <c r="J2440">
        <v>0.125</v>
      </c>
      <c r="K2440" s="141">
        <f t="shared" si="116"/>
        <v>305</v>
      </c>
      <c r="M2440" s="51">
        <v>2440</v>
      </c>
      <c r="N2440">
        <v>899</v>
      </c>
    </row>
    <row r="2441" spans="1:14">
      <c r="A2441" s="51">
        <v>2441</v>
      </c>
      <c r="B2441" s="51">
        <v>4.4999999999999998E-2</v>
      </c>
      <c r="C2441" s="141">
        <f t="shared" si="114"/>
        <v>109.845</v>
      </c>
      <c r="E2441" s="51">
        <v>2441</v>
      </c>
      <c r="F2441">
        <v>7.0000000000000007E-2</v>
      </c>
      <c r="G2441" s="141">
        <f t="shared" si="115"/>
        <v>170.87</v>
      </c>
      <c r="I2441" s="51">
        <v>2441</v>
      </c>
      <c r="J2441">
        <v>0.125</v>
      </c>
      <c r="K2441" s="141">
        <f t="shared" si="116"/>
        <v>305.125</v>
      </c>
      <c r="M2441" s="51">
        <v>2441</v>
      </c>
      <c r="N2441">
        <v>899</v>
      </c>
    </row>
    <row r="2442" spans="1:14">
      <c r="A2442" s="51">
        <v>2442</v>
      </c>
      <c r="B2442" s="51">
        <v>4.4999999999999998E-2</v>
      </c>
      <c r="C2442" s="141">
        <f t="shared" si="114"/>
        <v>109.89</v>
      </c>
      <c r="E2442" s="51">
        <v>2442</v>
      </c>
      <c r="F2442">
        <v>7.0000000000000007E-2</v>
      </c>
      <c r="G2442" s="141">
        <f t="shared" si="115"/>
        <v>170.94000000000003</v>
      </c>
      <c r="I2442" s="51">
        <v>2442</v>
      </c>
      <c r="J2442">
        <v>0.125</v>
      </c>
      <c r="K2442" s="141">
        <f t="shared" si="116"/>
        <v>305.25</v>
      </c>
      <c r="M2442" s="51">
        <v>2442</v>
      </c>
      <c r="N2442">
        <v>899</v>
      </c>
    </row>
    <row r="2443" spans="1:14">
      <c r="A2443" s="51">
        <v>2443</v>
      </c>
      <c r="B2443" s="51">
        <v>4.4999999999999998E-2</v>
      </c>
      <c r="C2443" s="141">
        <f t="shared" si="114"/>
        <v>109.935</v>
      </c>
      <c r="E2443" s="51">
        <v>2443</v>
      </c>
      <c r="F2443">
        <v>7.0000000000000007E-2</v>
      </c>
      <c r="G2443" s="141">
        <f t="shared" si="115"/>
        <v>171.01000000000002</v>
      </c>
      <c r="I2443" s="51">
        <v>2443</v>
      </c>
      <c r="J2443">
        <v>0.125</v>
      </c>
      <c r="K2443" s="141">
        <f t="shared" si="116"/>
        <v>305.375</v>
      </c>
      <c r="M2443" s="51">
        <v>2443</v>
      </c>
      <c r="N2443">
        <v>899</v>
      </c>
    </row>
    <row r="2444" spans="1:14">
      <c r="A2444" s="51">
        <v>2444</v>
      </c>
      <c r="B2444" s="51">
        <v>4.4999999999999998E-2</v>
      </c>
      <c r="C2444" s="141">
        <f t="shared" si="114"/>
        <v>109.97999999999999</v>
      </c>
      <c r="E2444" s="51">
        <v>2444</v>
      </c>
      <c r="F2444">
        <v>7.0000000000000007E-2</v>
      </c>
      <c r="G2444" s="141">
        <f t="shared" si="115"/>
        <v>171.08</v>
      </c>
      <c r="I2444" s="51">
        <v>2444</v>
      </c>
      <c r="J2444">
        <v>0.125</v>
      </c>
      <c r="K2444" s="141">
        <f t="shared" si="116"/>
        <v>305.5</v>
      </c>
      <c r="M2444" s="51">
        <v>2444</v>
      </c>
      <c r="N2444">
        <v>899</v>
      </c>
    </row>
    <row r="2445" spans="1:14">
      <c r="A2445" s="51">
        <v>2445</v>
      </c>
      <c r="B2445" s="51">
        <v>4.4999999999999998E-2</v>
      </c>
      <c r="C2445" s="141">
        <f t="shared" si="114"/>
        <v>110.02499999999999</v>
      </c>
      <c r="E2445" s="51">
        <v>2445</v>
      </c>
      <c r="F2445">
        <v>7.0000000000000007E-2</v>
      </c>
      <c r="G2445" s="141">
        <f t="shared" si="115"/>
        <v>171.15</v>
      </c>
      <c r="I2445" s="51">
        <v>2445</v>
      </c>
      <c r="J2445">
        <v>0.125</v>
      </c>
      <c r="K2445" s="141">
        <f t="shared" si="116"/>
        <v>305.625</v>
      </c>
      <c r="M2445" s="51">
        <v>2445</v>
      </c>
      <c r="N2445">
        <v>899</v>
      </c>
    </row>
    <row r="2446" spans="1:14">
      <c r="A2446" s="51">
        <v>2446</v>
      </c>
      <c r="B2446" s="51">
        <v>4.4999999999999998E-2</v>
      </c>
      <c r="C2446" s="141">
        <f t="shared" si="114"/>
        <v>110.07</v>
      </c>
      <c r="E2446" s="51">
        <v>2446</v>
      </c>
      <c r="F2446">
        <v>7.0000000000000007E-2</v>
      </c>
      <c r="G2446" s="141">
        <f t="shared" si="115"/>
        <v>171.22000000000003</v>
      </c>
      <c r="I2446" s="51">
        <v>2446</v>
      </c>
      <c r="J2446">
        <v>0.125</v>
      </c>
      <c r="K2446" s="141">
        <f t="shared" si="116"/>
        <v>305.75</v>
      </c>
      <c r="M2446" s="51">
        <v>2446</v>
      </c>
      <c r="N2446">
        <v>899</v>
      </c>
    </row>
    <row r="2447" spans="1:14">
      <c r="A2447" s="51">
        <v>2447</v>
      </c>
      <c r="B2447" s="51">
        <v>4.4999999999999998E-2</v>
      </c>
      <c r="C2447" s="141">
        <f t="shared" si="114"/>
        <v>110.11499999999999</v>
      </c>
      <c r="E2447" s="51">
        <v>2447</v>
      </c>
      <c r="F2447">
        <v>7.0000000000000007E-2</v>
      </c>
      <c r="G2447" s="141">
        <f t="shared" si="115"/>
        <v>171.29000000000002</v>
      </c>
      <c r="I2447" s="51">
        <v>2447</v>
      </c>
      <c r="J2447">
        <v>0.125</v>
      </c>
      <c r="K2447" s="141">
        <f t="shared" si="116"/>
        <v>305.875</v>
      </c>
      <c r="M2447" s="51">
        <v>2447</v>
      </c>
      <c r="N2447">
        <v>899</v>
      </c>
    </row>
    <row r="2448" spans="1:14">
      <c r="A2448" s="51">
        <v>2448</v>
      </c>
      <c r="B2448" s="51">
        <v>4.4999999999999998E-2</v>
      </c>
      <c r="C2448" s="141">
        <f t="shared" si="114"/>
        <v>110.16</v>
      </c>
      <c r="E2448" s="51">
        <v>2448</v>
      </c>
      <c r="F2448">
        <v>7.0000000000000007E-2</v>
      </c>
      <c r="G2448" s="141">
        <f t="shared" si="115"/>
        <v>171.36</v>
      </c>
      <c r="I2448" s="51">
        <v>2448</v>
      </c>
      <c r="J2448">
        <v>0.125</v>
      </c>
      <c r="K2448" s="141">
        <f t="shared" si="116"/>
        <v>306</v>
      </c>
      <c r="M2448" s="51">
        <v>2448</v>
      </c>
      <c r="N2448">
        <v>899</v>
      </c>
    </row>
    <row r="2449" spans="1:14">
      <c r="A2449" s="51">
        <v>2449</v>
      </c>
      <c r="B2449" s="51">
        <v>4.4999999999999998E-2</v>
      </c>
      <c r="C2449" s="141">
        <f t="shared" si="114"/>
        <v>110.205</v>
      </c>
      <c r="E2449" s="51">
        <v>2449</v>
      </c>
      <c r="F2449">
        <v>7.0000000000000007E-2</v>
      </c>
      <c r="G2449" s="141">
        <f t="shared" si="115"/>
        <v>171.43</v>
      </c>
      <c r="I2449" s="51">
        <v>2449</v>
      </c>
      <c r="J2449">
        <v>0.125</v>
      </c>
      <c r="K2449" s="141">
        <f t="shared" si="116"/>
        <v>306.125</v>
      </c>
      <c r="M2449" s="51">
        <v>2449</v>
      </c>
      <c r="N2449">
        <v>899</v>
      </c>
    </row>
    <row r="2450" spans="1:14">
      <c r="A2450" s="51">
        <v>2450</v>
      </c>
      <c r="B2450" s="51">
        <v>4.4999999999999998E-2</v>
      </c>
      <c r="C2450" s="141">
        <f t="shared" si="114"/>
        <v>110.25</v>
      </c>
      <c r="E2450" s="51">
        <v>2450</v>
      </c>
      <c r="F2450">
        <v>7.0000000000000007E-2</v>
      </c>
      <c r="G2450" s="141">
        <f t="shared" si="115"/>
        <v>171.50000000000003</v>
      </c>
      <c r="I2450" s="51">
        <v>2450</v>
      </c>
      <c r="J2450">
        <v>0.125</v>
      </c>
      <c r="K2450" s="141">
        <f t="shared" si="116"/>
        <v>306.25</v>
      </c>
      <c r="M2450" s="51">
        <v>2450</v>
      </c>
      <c r="N2450">
        <v>899</v>
      </c>
    </row>
    <row r="2451" spans="1:14">
      <c r="A2451" s="51">
        <v>2451</v>
      </c>
      <c r="B2451" s="51">
        <v>4.4999999999999998E-2</v>
      </c>
      <c r="C2451" s="141">
        <f t="shared" si="114"/>
        <v>110.295</v>
      </c>
      <c r="E2451" s="51">
        <v>2451</v>
      </c>
      <c r="F2451">
        <v>7.0000000000000007E-2</v>
      </c>
      <c r="G2451" s="141">
        <f t="shared" si="115"/>
        <v>171.57000000000002</v>
      </c>
      <c r="I2451" s="51">
        <v>2451</v>
      </c>
      <c r="J2451">
        <v>0.125</v>
      </c>
      <c r="K2451" s="141">
        <f t="shared" si="116"/>
        <v>306.375</v>
      </c>
      <c r="M2451" s="51">
        <v>2451</v>
      </c>
      <c r="N2451">
        <v>899</v>
      </c>
    </row>
    <row r="2452" spans="1:14">
      <c r="A2452" s="51">
        <v>2452</v>
      </c>
      <c r="B2452" s="51">
        <v>4.4999999999999998E-2</v>
      </c>
      <c r="C2452" s="141">
        <f t="shared" si="114"/>
        <v>110.33999999999999</v>
      </c>
      <c r="E2452" s="51">
        <v>2452</v>
      </c>
      <c r="F2452">
        <v>7.0000000000000007E-2</v>
      </c>
      <c r="G2452" s="141">
        <f t="shared" si="115"/>
        <v>171.64000000000001</v>
      </c>
      <c r="I2452" s="51">
        <v>2452</v>
      </c>
      <c r="J2452">
        <v>0.125</v>
      </c>
      <c r="K2452" s="141">
        <f t="shared" si="116"/>
        <v>306.5</v>
      </c>
      <c r="M2452" s="51">
        <v>2452</v>
      </c>
      <c r="N2452">
        <v>899</v>
      </c>
    </row>
    <row r="2453" spans="1:14">
      <c r="A2453" s="51">
        <v>2453</v>
      </c>
      <c r="B2453" s="51">
        <v>4.4999999999999998E-2</v>
      </c>
      <c r="C2453" s="141">
        <f t="shared" si="114"/>
        <v>110.38499999999999</v>
      </c>
      <c r="E2453" s="51">
        <v>2453</v>
      </c>
      <c r="F2453">
        <v>7.0000000000000007E-2</v>
      </c>
      <c r="G2453" s="141">
        <f t="shared" si="115"/>
        <v>171.71</v>
      </c>
      <c r="I2453" s="51">
        <v>2453</v>
      </c>
      <c r="J2453">
        <v>0.125</v>
      </c>
      <c r="K2453" s="141">
        <f t="shared" si="116"/>
        <v>306.625</v>
      </c>
      <c r="M2453" s="51">
        <v>2453</v>
      </c>
      <c r="N2453">
        <v>899</v>
      </c>
    </row>
    <row r="2454" spans="1:14">
      <c r="A2454" s="51">
        <v>2454</v>
      </c>
      <c r="B2454" s="51">
        <v>4.4999999999999998E-2</v>
      </c>
      <c r="C2454" s="141">
        <f t="shared" si="114"/>
        <v>110.42999999999999</v>
      </c>
      <c r="E2454" s="51">
        <v>2454</v>
      </c>
      <c r="F2454">
        <v>7.0000000000000007E-2</v>
      </c>
      <c r="G2454" s="141">
        <f t="shared" si="115"/>
        <v>171.78000000000003</v>
      </c>
      <c r="I2454" s="51">
        <v>2454</v>
      </c>
      <c r="J2454">
        <v>0.125</v>
      </c>
      <c r="K2454" s="141">
        <f t="shared" si="116"/>
        <v>306.75</v>
      </c>
      <c r="M2454" s="51">
        <v>2454</v>
      </c>
      <c r="N2454">
        <v>899</v>
      </c>
    </row>
    <row r="2455" spans="1:14">
      <c r="A2455" s="51">
        <v>2455</v>
      </c>
      <c r="B2455" s="51">
        <v>4.4999999999999998E-2</v>
      </c>
      <c r="C2455" s="141">
        <f t="shared" si="114"/>
        <v>110.47499999999999</v>
      </c>
      <c r="E2455" s="51">
        <v>2455</v>
      </c>
      <c r="F2455">
        <v>7.0000000000000007E-2</v>
      </c>
      <c r="G2455" s="141">
        <f t="shared" si="115"/>
        <v>171.85000000000002</v>
      </c>
      <c r="I2455" s="51">
        <v>2455</v>
      </c>
      <c r="J2455">
        <v>0.125</v>
      </c>
      <c r="K2455" s="141">
        <f t="shared" si="116"/>
        <v>306.875</v>
      </c>
      <c r="M2455" s="51">
        <v>2455</v>
      </c>
      <c r="N2455">
        <v>899</v>
      </c>
    </row>
    <row r="2456" spans="1:14">
      <c r="A2456" s="51">
        <v>2456</v>
      </c>
      <c r="B2456" s="51">
        <v>4.4999999999999998E-2</v>
      </c>
      <c r="C2456" s="141">
        <f t="shared" si="114"/>
        <v>110.52</v>
      </c>
      <c r="E2456" s="51">
        <v>2456</v>
      </c>
      <c r="F2456">
        <v>7.0000000000000007E-2</v>
      </c>
      <c r="G2456" s="141">
        <f t="shared" si="115"/>
        <v>171.92000000000002</v>
      </c>
      <c r="I2456" s="51">
        <v>2456</v>
      </c>
      <c r="J2456">
        <v>0.125</v>
      </c>
      <c r="K2456" s="141">
        <f t="shared" si="116"/>
        <v>307</v>
      </c>
      <c r="M2456" s="51">
        <v>2456</v>
      </c>
      <c r="N2456">
        <v>899</v>
      </c>
    </row>
    <row r="2457" spans="1:14">
      <c r="A2457" s="51">
        <v>2457</v>
      </c>
      <c r="B2457" s="51">
        <v>4.4999999999999998E-2</v>
      </c>
      <c r="C2457" s="141">
        <f t="shared" si="114"/>
        <v>110.565</v>
      </c>
      <c r="E2457" s="51">
        <v>2457</v>
      </c>
      <c r="F2457">
        <v>7.0000000000000007E-2</v>
      </c>
      <c r="G2457" s="141">
        <f t="shared" si="115"/>
        <v>171.99</v>
      </c>
      <c r="I2457" s="51">
        <v>2457</v>
      </c>
      <c r="J2457">
        <v>0.125</v>
      </c>
      <c r="K2457" s="141">
        <f t="shared" si="116"/>
        <v>307.125</v>
      </c>
      <c r="M2457" s="51">
        <v>2457</v>
      </c>
      <c r="N2457">
        <v>899</v>
      </c>
    </row>
    <row r="2458" spans="1:14">
      <c r="A2458" s="51">
        <v>2458</v>
      </c>
      <c r="B2458" s="51">
        <v>4.4999999999999998E-2</v>
      </c>
      <c r="C2458" s="141">
        <f t="shared" si="114"/>
        <v>110.61</v>
      </c>
      <c r="E2458" s="51">
        <v>2458</v>
      </c>
      <c r="F2458">
        <v>7.0000000000000007E-2</v>
      </c>
      <c r="G2458" s="141">
        <f t="shared" si="115"/>
        <v>172.06</v>
      </c>
      <c r="I2458" s="51">
        <v>2458</v>
      </c>
      <c r="J2458">
        <v>0.125</v>
      </c>
      <c r="K2458" s="141">
        <f t="shared" si="116"/>
        <v>307.25</v>
      </c>
      <c r="M2458" s="51">
        <v>2458</v>
      </c>
      <c r="N2458">
        <v>899</v>
      </c>
    </row>
    <row r="2459" spans="1:14">
      <c r="A2459" s="51">
        <v>2459</v>
      </c>
      <c r="B2459" s="51">
        <v>4.4999999999999998E-2</v>
      </c>
      <c r="C2459" s="141">
        <f t="shared" si="114"/>
        <v>110.655</v>
      </c>
      <c r="E2459" s="51">
        <v>2459</v>
      </c>
      <c r="F2459">
        <v>7.0000000000000007E-2</v>
      </c>
      <c r="G2459" s="141">
        <f t="shared" si="115"/>
        <v>172.13000000000002</v>
      </c>
      <c r="I2459" s="51">
        <v>2459</v>
      </c>
      <c r="J2459">
        <v>0.125</v>
      </c>
      <c r="K2459" s="141">
        <f t="shared" si="116"/>
        <v>307.375</v>
      </c>
      <c r="M2459" s="51">
        <v>2459</v>
      </c>
      <c r="N2459">
        <v>899</v>
      </c>
    </row>
    <row r="2460" spans="1:14">
      <c r="A2460" s="51">
        <v>2460</v>
      </c>
      <c r="B2460" s="51">
        <v>4.4999999999999998E-2</v>
      </c>
      <c r="C2460" s="141">
        <f t="shared" si="114"/>
        <v>110.7</v>
      </c>
      <c r="E2460" s="51">
        <v>2460</v>
      </c>
      <c r="F2460">
        <v>7.0000000000000007E-2</v>
      </c>
      <c r="G2460" s="141">
        <f t="shared" si="115"/>
        <v>172.20000000000002</v>
      </c>
      <c r="I2460" s="51">
        <v>2460</v>
      </c>
      <c r="J2460">
        <v>0.125</v>
      </c>
      <c r="K2460" s="141">
        <f t="shared" si="116"/>
        <v>307.5</v>
      </c>
      <c r="M2460" s="51">
        <v>2460</v>
      </c>
      <c r="N2460">
        <v>899</v>
      </c>
    </row>
    <row r="2461" spans="1:14">
      <c r="A2461" s="51">
        <v>2461</v>
      </c>
      <c r="B2461" s="51">
        <v>4.4999999999999998E-2</v>
      </c>
      <c r="C2461" s="141">
        <f t="shared" si="114"/>
        <v>110.74499999999999</v>
      </c>
      <c r="E2461" s="51">
        <v>2461</v>
      </c>
      <c r="F2461">
        <v>7.0000000000000007E-2</v>
      </c>
      <c r="G2461" s="141">
        <f t="shared" si="115"/>
        <v>172.27</v>
      </c>
      <c r="I2461" s="51">
        <v>2461</v>
      </c>
      <c r="J2461">
        <v>0.125</v>
      </c>
      <c r="K2461" s="141">
        <f t="shared" si="116"/>
        <v>307.625</v>
      </c>
      <c r="M2461" s="51">
        <v>2461</v>
      </c>
      <c r="N2461">
        <v>899</v>
      </c>
    </row>
    <row r="2462" spans="1:14">
      <c r="A2462" s="51">
        <v>2462</v>
      </c>
      <c r="B2462" s="51">
        <v>4.4999999999999998E-2</v>
      </c>
      <c r="C2462" s="141">
        <f t="shared" si="114"/>
        <v>110.78999999999999</v>
      </c>
      <c r="E2462" s="51">
        <v>2462</v>
      </c>
      <c r="F2462">
        <v>7.0000000000000007E-2</v>
      </c>
      <c r="G2462" s="141">
        <f t="shared" si="115"/>
        <v>172.34</v>
      </c>
      <c r="I2462" s="51">
        <v>2462</v>
      </c>
      <c r="J2462">
        <v>0.125</v>
      </c>
      <c r="K2462" s="141">
        <f t="shared" si="116"/>
        <v>307.75</v>
      </c>
      <c r="M2462" s="51">
        <v>2462</v>
      </c>
      <c r="N2462">
        <v>899</v>
      </c>
    </row>
    <row r="2463" spans="1:14">
      <c r="A2463" s="51">
        <v>2463</v>
      </c>
      <c r="B2463" s="51">
        <v>4.4999999999999998E-2</v>
      </c>
      <c r="C2463" s="141">
        <f t="shared" si="114"/>
        <v>110.83499999999999</v>
      </c>
      <c r="E2463" s="51">
        <v>2463</v>
      </c>
      <c r="F2463">
        <v>7.0000000000000007E-2</v>
      </c>
      <c r="G2463" s="141">
        <f t="shared" si="115"/>
        <v>172.41000000000003</v>
      </c>
      <c r="I2463" s="51">
        <v>2463</v>
      </c>
      <c r="J2463">
        <v>0.125</v>
      </c>
      <c r="K2463" s="141">
        <f t="shared" si="116"/>
        <v>307.875</v>
      </c>
      <c r="M2463" s="51">
        <v>2463</v>
      </c>
      <c r="N2463">
        <v>899</v>
      </c>
    </row>
    <row r="2464" spans="1:14">
      <c r="A2464" s="51">
        <v>2464</v>
      </c>
      <c r="B2464" s="51">
        <v>4.4999999999999998E-2</v>
      </c>
      <c r="C2464" s="141">
        <f t="shared" si="114"/>
        <v>110.88</v>
      </c>
      <c r="E2464" s="51">
        <v>2464</v>
      </c>
      <c r="F2464">
        <v>7.0000000000000007E-2</v>
      </c>
      <c r="G2464" s="141">
        <f t="shared" si="115"/>
        <v>172.48000000000002</v>
      </c>
      <c r="I2464" s="51">
        <v>2464</v>
      </c>
      <c r="J2464">
        <v>0.125</v>
      </c>
      <c r="K2464" s="141">
        <f t="shared" si="116"/>
        <v>308</v>
      </c>
      <c r="M2464" s="51">
        <v>2464</v>
      </c>
      <c r="N2464">
        <v>899</v>
      </c>
    </row>
    <row r="2465" spans="1:14">
      <c r="A2465" s="51">
        <v>2465</v>
      </c>
      <c r="B2465" s="51">
        <v>4.4999999999999998E-2</v>
      </c>
      <c r="C2465" s="141">
        <f t="shared" si="114"/>
        <v>110.925</v>
      </c>
      <c r="E2465" s="51">
        <v>2465</v>
      </c>
      <c r="F2465">
        <v>7.0000000000000007E-2</v>
      </c>
      <c r="G2465" s="141">
        <f t="shared" si="115"/>
        <v>172.55</v>
      </c>
      <c r="I2465" s="51">
        <v>2465</v>
      </c>
      <c r="J2465">
        <v>0.125</v>
      </c>
      <c r="K2465" s="141">
        <f t="shared" si="116"/>
        <v>308.125</v>
      </c>
      <c r="M2465" s="51">
        <v>2465</v>
      </c>
      <c r="N2465">
        <v>899</v>
      </c>
    </row>
    <row r="2466" spans="1:14">
      <c r="A2466" s="51">
        <v>2466</v>
      </c>
      <c r="B2466" s="51">
        <v>4.4999999999999998E-2</v>
      </c>
      <c r="C2466" s="141">
        <f t="shared" si="114"/>
        <v>110.97</v>
      </c>
      <c r="E2466" s="51">
        <v>2466</v>
      </c>
      <c r="F2466">
        <v>7.0000000000000007E-2</v>
      </c>
      <c r="G2466" s="141">
        <f t="shared" si="115"/>
        <v>172.62</v>
      </c>
      <c r="I2466" s="51">
        <v>2466</v>
      </c>
      <c r="J2466">
        <v>0.125</v>
      </c>
      <c r="K2466" s="141">
        <f t="shared" si="116"/>
        <v>308.25</v>
      </c>
      <c r="M2466" s="51">
        <v>2466</v>
      </c>
      <c r="N2466">
        <v>899</v>
      </c>
    </row>
    <row r="2467" spans="1:14">
      <c r="A2467" s="51">
        <v>2467</v>
      </c>
      <c r="B2467" s="51">
        <v>4.4999999999999998E-2</v>
      </c>
      <c r="C2467" s="141">
        <f t="shared" si="114"/>
        <v>111.015</v>
      </c>
      <c r="E2467" s="51">
        <v>2467</v>
      </c>
      <c r="F2467">
        <v>7.0000000000000007E-2</v>
      </c>
      <c r="G2467" s="141">
        <f t="shared" si="115"/>
        <v>172.69000000000003</v>
      </c>
      <c r="I2467" s="51">
        <v>2467</v>
      </c>
      <c r="J2467">
        <v>0.125</v>
      </c>
      <c r="K2467" s="141">
        <f t="shared" si="116"/>
        <v>308.375</v>
      </c>
      <c r="M2467" s="51">
        <v>2467</v>
      </c>
      <c r="N2467">
        <v>899</v>
      </c>
    </row>
    <row r="2468" spans="1:14">
      <c r="A2468" s="51">
        <v>2468</v>
      </c>
      <c r="B2468" s="51">
        <v>4.4999999999999998E-2</v>
      </c>
      <c r="C2468" s="141">
        <f t="shared" si="114"/>
        <v>111.06</v>
      </c>
      <c r="E2468" s="51">
        <v>2468</v>
      </c>
      <c r="F2468">
        <v>7.0000000000000007E-2</v>
      </c>
      <c r="G2468" s="141">
        <f t="shared" si="115"/>
        <v>172.76000000000002</v>
      </c>
      <c r="I2468" s="51">
        <v>2468</v>
      </c>
      <c r="J2468">
        <v>0.125</v>
      </c>
      <c r="K2468" s="141">
        <f t="shared" si="116"/>
        <v>308.5</v>
      </c>
      <c r="M2468" s="51">
        <v>2468</v>
      </c>
      <c r="N2468">
        <v>899</v>
      </c>
    </row>
    <row r="2469" spans="1:14">
      <c r="A2469" s="51">
        <v>2469</v>
      </c>
      <c r="B2469" s="51">
        <v>4.4999999999999998E-2</v>
      </c>
      <c r="C2469" s="141">
        <f t="shared" si="114"/>
        <v>111.10499999999999</v>
      </c>
      <c r="E2469" s="51">
        <v>2469</v>
      </c>
      <c r="F2469">
        <v>7.0000000000000007E-2</v>
      </c>
      <c r="G2469" s="141">
        <f t="shared" si="115"/>
        <v>172.83</v>
      </c>
      <c r="I2469" s="51">
        <v>2469</v>
      </c>
      <c r="J2469">
        <v>0.125</v>
      </c>
      <c r="K2469" s="141">
        <f t="shared" si="116"/>
        <v>308.625</v>
      </c>
      <c r="M2469" s="51">
        <v>2469</v>
      </c>
      <c r="N2469">
        <v>899</v>
      </c>
    </row>
    <row r="2470" spans="1:14">
      <c r="A2470" s="51">
        <v>2470</v>
      </c>
      <c r="B2470" s="51">
        <v>4.4999999999999998E-2</v>
      </c>
      <c r="C2470" s="141">
        <f t="shared" si="114"/>
        <v>111.14999999999999</v>
      </c>
      <c r="E2470" s="51">
        <v>2470</v>
      </c>
      <c r="F2470">
        <v>7.0000000000000007E-2</v>
      </c>
      <c r="G2470" s="141">
        <f t="shared" si="115"/>
        <v>172.9</v>
      </c>
      <c r="I2470" s="51">
        <v>2470</v>
      </c>
      <c r="J2470">
        <v>0.125</v>
      </c>
      <c r="K2470" s="141">
        <f t="shared" si="116"/>
        <v>308.75</v>
      </c>
      <c r="M2470" s="51">
        <v>2470</v>
      </c>
      <c r="N2470">
        <v>899</v>
      </c>
    </row>
    <row r="2471" spans="1:14">
      <c r="A2471" s="51">
        <v>2471</v>
      </c>
      <c r="B2471" s="51">
        <v>4.4999999999999998E-2</v>
      </c>
      <c r="C2471" s="141">
        <f t="shared" si="114"/>
        <v>111.19499999999999</v>
      </c>
      <c r="E2471" s="51">
        <v>2471</v>
      </c>
      <c r="F2471">
        <v>7.0000000000000007E-2</v>
      </c>
      <c r="G2471" s="141">
        <f t="shared" si="115"/>
        <v>172.97000000000003</v>
      </c>
      <c r="I2471" s="51">
        <v>2471</v>
      </c>
      <c r="J2471">
        <v>0.125</v>
      </c>
      <c r="K2471" s="141">
        <f t="shared" si="116"/>
        <v>308.875</v>
      </c>
      <c r="M2471" s="51">
        <v>2471</v>
      </c>
      <c r="N2471">
        <v>899</v>
      </c>
    </row>
    <row r="2472" spans="1:14">
      <c r="A2472" s="51">
        <v>2472</v>
      </c>
      <c r="B2472" s="51">
        <v>4.4999999999999998E-2</v>
      </c>
      <c r="C2472" s="141">
        <f t="shared" si="114"/>
        <v>111.24</v>
      </c>
      <c r="E2472" s="51">
        <v>2472</v>
      </c>
      <c r="F2472">
        <v>7.0000000000000007E-2</v>
      </c>
      <c r="G2472" s="141">
        <f t="shared" si="115"/>
        <v>173.04000000000002</v>
      </c>
      <c r="I2472" s="51">
        <v>2472</v>
      </c>
      <c r="J2472">
        <v>0.125</v>
      </c>
      <c r="K2472" s="141">
        <f t="shared" si="116"/>
        <v>309</v>
      </c>
      <c r="M2472" s="51">
        <v>2472</v>
      </c>
      <c r="N2472">
        <v>899</v>
      </c>
    </row>
    <row r="2473" spans="1:14">
      <c r="A2473" s="51">
        <v>2473</v>
      </c>
      <c r="B2473" s="51">
        <v>4.4999999999999998E-2</v>
      </c>
      <c r="C2473" s="141">
        <f t="shared" si="114"/>
        <v>111.285</v>
      </c>
      <c r="E2473" s="51">
        <v>2473</v>
      </c>
      <c r="F2473">
        <v>7.0000000000000007E-2</v>
      </c>
      <c r="G2473" s="141">
        <f t="shared" si="115"/>
        <v>173.11</v>
      </c>
      <c r="I2473" s="51">
        <v>2473</v>
      </c>
      <c r="J2473">
        <v>0.125</v>
      </c>
      <c r="K2473" s="141">
        <f t="shared" si="116"/>
        <v>309.125</v>
      </c>
      <c r="M2473" s="51">
        <v>2473</v>
      </c>
      <c r="N2473">
        <v>899</v>
      </c>
    </row>
    <row r="2474" spans="1:14">
      <c r="A2474" s="51">
        <v>2474</v>
      </c>
      <c r="B2474" s="51">
        <v>4.4999999999999998E-2</v>
      </c>
      <c r="C2474" s="141">
        <f t="shared" si="114"/>
        <v>111.33</v>
      </c>
      <c r="E2474" s="51">
        <v>2474</v>
      </c>
      <c r="F2474">
        <v>7.0000000000000007E-2</v>
      </c>
      <c r="G2474" s="141">
        <f t="shared" si="115"/>
        <v>173.18</v>
      </c>
      <c r="I2474" s="51">
        <v>2474</v>
      </c>
      <c r="J2474">
        <v>0.125</v>
      </c>
      <c r="K2474" s="141">
        <f t="shared" si="116"/>
        <v>309.25</v>
      </c>
      <c r="M2474" s="51">
        <v>2474</v>
      </c>
      <c r="N2474">
        <v>899</v>
      </c>
    </row>
    <row r="2475" spans="1:14">
      <c r="A2475" s="51">
        <v>2475</v>
      </c>
      <c r="B2475" s="51">
        <v>4.4999999999999998E-2</v>
      </c>
      <c r="C2475" s="141">
        <f t="shared" si="114"/>
        <v>111.375</v>
      </c>
      <c r="E2475" s="51">
        <v>2475</v>
      </c>
      <c r="F2475">
        <v>7.0000000000000007E-2</v>
      </c>
      <c r="G2475" s="141">
        <f t="shared" si="115"/>
        <v>173.25000000000003</v>
      </c>
      <c r="I2475" s="51">
        <v>2475</v>
      </c>
      <c r="J2475">
        <v>0.125</v>
      </c>
      <c r="K2475" s="141">
        <f t="shared" si="116"/>
        <v>309.375</v>
      </c>
      <c r="M2475" s="51">
        <v>2475</v>
      </c>
      <c r="N2475">
        <v>899</v>
      </c>
    </row>
    <row r="2476" spans="1:14">
      <c r="A2476" s="51">
        <v>2476</v>
      </c>
      <c r="B2476" s="51">
        <v>4.4999999999999998E-2</v>
      </c>
      <c r="C2476" s="141">
        <f t="shared" si="114"/>
        <v>111.42</v>
      </c>
      <c r="E2476" s="51">
        <v>2476</v>
      </c>
      <c r="F2476">
        <v>7.0000000000000007E-2</v>
      </c>
      <c r="G2476" s="141">
        <f t="shared" si="115"/>
        <v>173.32000000000002</v>
      </c>
      <c r="I2476" s="51">
        <v>2476</v>
      </c>
      <c r="J2476">
        <v>0.125</v>
      </c>
      <c r="K2476" s="141">
        <f t="shared" si="116"/>
        <v>309.5</v>
      </c>
      <c r="M2476" s="51">
        <v>2476</v>
      </c>
      <c r="N2476">
        <v>899</v>
      </c>
    </row>
    <row r="2477" spans="1:14">
      <c r="A2477" s="51">
        <v>2477</v>
      </c>
      <c r="B2477" s="51">
        <v>4.4999999999999998E-2</v>
      </c>
      <c r="C2477" s="141">
        <f t="shared" si="114"/>
        <v>111.46499999999999</v>
      </c>
      <c r="E2477" s="51">
        <v>2477</v>
      </c>
      <c r="F2477">
        <v>7.0000000000000007E-2</v>
      </c>
      <c r="G2477" s="141">
        <f t="shared" si="115"/>
        <v>173.39000000000001</v>
      </c>
      <c r="I2477" s="51">
        <v>2477</v>
      </c>
      <c r="J2477">
        <v>0.125</v>
      </c>
      <c r="K2477" s="141">
        <f t="shared" si="116"/>
        <v>309.625</v>
      </c>
      <c r="M2477" s="51">
        <v>2477</v>
      </c>
      <c r="N2477">
        <v>899</v>
      </c>
    </row>
    <row r="2478" spans="1:14">
      <c r="A2478" s="51">
        <v>2478</v>
      </c>
      <c r="B2478" s="51">
        <v>4.4999999999999998E-2</v>
      </c>
      <c r="C2478" s="141">
        <f t="shared" si="114"/>
        <v>111.50999999999999</v>
      </c>
      <c r="E2478" s="51">
        <v>2478</v>
      </c>
      <c r="F2478">
        <v>7.0000000000000007E-2</v>
      </c>
      <c r="G2478" s="141">
        <f t="shared" si="115"/>
        <v>173.46</v>
      </c>
      <c r="I2478" s="51">
        <v>2478</v>
      </c>
      <c r="J2478">
        <v>0.125</v>
      </c>
      <c r="K2478" s="141">
        <f t="shared" si="116"/>
        <v>309.75</v>
      </c>
      <c r="M2478" s="51">
        <v>2478</v>
      </c>
      <c r="N2478">
        <v>899</v>
      </c>
    </row>
    <row r="2479" spans="1:14">
      <c r="A2479" s="51">
        <v>2479</v>
      </c>
      <c r="B2479" s="51">
        <v>4.4999999999999998E-2</v>
      </c>
      <c r="C2479" s="141">
        <f t="shared" si="114"/>
        <v>111.55499999999999</v>
      </c>
      <c r="E2479" s="51">
        <v>2479</v>
      </c>
      <c r="F2479">
        <v>7.0000000000000007E-2</v>
      </c>
      <c r="G2479" s="141">
        <f t="shared" si="115"/>
        <v>173.53000000000003</v>
      </c>
      <c r="I2479" s="51">
        <v>2479</v>
      </c>
      <c r="J2479">
        <v>0.125</v>
      </c>
      <c r="K2479" s="141">
        <f t="shared" si="116"/>
        <v>309.875</v>
      </c>
      <c r="M2479" s="51">
        <v>2479</v>
      </c>
      <c r="N2479">
        <v>899</v>
      </c>
    </row>
    <row r="2480" spans="1:14">
      <c r="A2480" s="51">
        <v>2480</v>
      </c>
      <c r="B2480" s="51">
        <v>4.4999999999999998E-2</v>
      </c>
      <c r="C2480" s="141">
        <f t="shared" si="114"/>
        <v>111.6</v>
      </c>
      <c r="E2480" s="51">
        <v>2480</v>
      </c>
      <c r="F2480">
        <v>7.0000000000000007E-2</v>
      </c>
      <c r="G2480" s="141">
        <f t="shared" si="115"/>
        <v>173.60000000000002</v>
      </c>
      <c r="I2480" s="51">
        <v>2480</v>
      </c>
      <c r="J2480">
        <v>0.125</v>
      </c>
      <c r="K2480" s="141">
        <f t="shared" si="116"/>
        <v>310</v>
      </c>
      <c r="M2480" s="51">
        <v>2480</v>
      </c>
      <c r="N2480">
        <v>899</v>
      </c>
    </row>
    <row r="2481" spans="1:14">
      <c r="A2481" s="51">
        <v>2481</v>
      </c>
      <c r="B2481" s="51">
        <v>4.4999999999999998E-2</v>
      </c>
      <c r="C2481" s="141">
        <f t="shared" si="114"/>
        <v>111.645</v>
      </c>
      <c r="E2481" s="51">
        <v>2481</v>
      </c>
      <c r="F2481">
        <v>7.0000000000000007E-2</v>
      </c>
      <c r="G2481" s="141">
        <f t="shared" si="115"/>
        <v>173.67000000000002</v>
      </c>
      <c r="I2481" s="51">
        <v>2481</v>
      </c>
      <c r="J2481">
        <v>0.125</v>
      </c>
      <c r="K2481" s="141">
        <f t="shared" si="116"/>
        <v>310.125</v>
      </c>
      <c r="M2481" s="51">
        <v>2481</v>
      </c>
      <c r="N2481">
        <v>899</v>
      </c>
    </row>
    <row r="2482" spans="1:14">
      <c r="A2482" s="51">
        <v>2482</v>
      </c>
      <c r="B2482" s="51">
        <v>4.4999999999999998E-2</v>
      </c>
      <c r="C2482" s="141">
        <f t="shared" si="114"/>
        <v>111.69</v>
      </c>
      <c r="E2482" s="51">
        <v>2482</v>
      </c>
      <c r="F2482">
        <v>7.0000000000000007E-2</v>
      </c>
      <c r="G2482" s="141">
        <f t="shared" si="115"/>
        <v>173.74</v>
      </c>
      <c r="I2482" s="51">
        <v>2482</v>
      </c>
      <c r="J2482">
        <v>0.125</v>
      </c>
      <c r="K2482" s="141">
        <f t="shared" si="116"/>
        <v>310.25</v>
      </c>
      <c r="M2482" s="51">
        <v>2482</v>
      </c>
      <c r="N2482">
        <v>899</v>
      </c>
    </row>
    <row r="2483" spans="1:14">
      <c r="A2483" s="51">
        <v>2483</v>
      </c>
      <c r="B2483" s="51">
        <v>4.4999999999999998E-2</v>
      </c>
      <c r="C2483" s="141">
        <f t="shared" si="114"/>
        <v>111.735</v>
      </c>
      <c r="E2483" s="51">
        <v>2483</v>
      </c>
      <c r="F2483">
        <v>7.0000000000000007E-2</v>
      </c>
      <c r="G2483" s="141">
        <f t="shared" si="115"/>
        <v>173.81000000000003</v>
      </c>
      <c r="I2483" s="51">
        <v>2483</v>
      </c>
      <c r="J2483">
        <v>0.125</v>
      </c>
      <c r="K2483" s="141">
        <f t="shared" si="116"/>
        <v>310.375</v>
      </c>
      <c r="M2483" s="51">
        <v>2483</v>
      </c>
      <c r="N2483">
        <v>899</v>
      </c>
    </row>
    <row r="2484" spans="1:14">
      <c r="A2484" s="51">
        <v>2484</v>
      </c>
      <c r="B2484" s="51">
        <v>4.4999999999999998E-2</v>
      </c>
      <c r="C2484" s="141">
        <f t="shared" si="114"/>
        <v>111.78</v>
      </c>
      <c r="E2484" s="51">
        <v>2484</v>
      </c>
      <c r="F2484">
        <v>7.0000000000000007E-2</v>
      </c>
      <c r="G2484" s="141">
        <f t="shared" si="115"/>
        <v>173.88000000000002</v>
      </c>
      <c r="I2484" s="51">
        <v>2484</v>
      </c>
      <c r="J2484">
        <v>0.125</v>
      </c>
      <c r="K2484" s="141">
        <f t="shared" si="116"/>
        <v>310.5</v>
      </c>
      <c r="M2484" s="51">
        <v>2484</v>
      </c>
      <c r="N2484">
        <v>899</v>
      </c>
    </row>
    <row r="2485" spans="1:14">
      <c r="A2485" s="51">
        <v>2485</v>
      </c>
      <c r="B2485" s="51">
        <v>4.4999999999999998E-2</v>
      </c>
      <c r="C2485" s="141">
        <f t="shared" si="114"/>
        <v>111.825</v>
      </c>
      <c r="E2485" s="51">
        <v>2485</v>
      </c>
      <c r="F2485">
        <v>7.0000000000000007E-2</v>
      </c>
      <c r="G2485" s="141">
        <f t="shared" si="115"/>
        <v>173.95000000000002</v>
      </c>
      <c r="I2485" s="51">
        <v>2485</v>
      </c>
      <c r="J2485">
        <v>0.125</v>
      </c>
      <c r="K2485" s="141">
        <f t="shared" si="116"/>
        <v>310.625</v>
      </c>
      <c r="M2485" s="51">
        <v>2485</v>
      </c>
      <c r="N2485">
        <v>899</v>
      </c>
    </row>
    <row r="2486" spans="1:14">
      <c r="A2486" s="51">
        <v>2486</v>
      </c>
      <c r="B2486" s="51">
        <v>4.4999999999999998E-2</v>
      </c>
      <c r="C2486" s="141">
        <f t="shared" si="114"/>
        <v>111.86999999999999</v>
      </c>
      <c r="E2486" s="51">
        <v>2486</v>
      </c>
      <c r="F2486">
        <v>7.0000000000000007E-2</v>
      </c>
      <c r="G2486" s="141">
        <f t="shared" si="115"/>
        <v>174.02</v>
      </c>
      <c r="I2486" s="51">
        <v>2486</v>
      </c>
      <c r="J2486">
        <v>0.125</v>
      </c>
      <c r="K2486" s="141">
        <f t="shared" si="116"/>
        <v>310.75</v>
      </c>
      <c r="M2486" s="51">
        <v>2486</v>
      </c>
      <c r="N2486">
        <v>899</v>
      </c>
    </row>
    <row r="2487" spans="1:14">
      <c r="A2487" s="51">
        <v>2487</v>
      </c>
      <c r="B2487" s="51">
        <v>4.4999999999999998E-2</v>
      </c>
      <c r="C2487" s="141">
        <f t="shared" si="114"/>
        <v>111.91499999999999</v>
      </c>
      <c r="E2487" s="51">
        <v>2487</v>
      </c>
      <c r="F2487">
        <v>7.0000000000000007E-2</v>
      </c>
      <c r="G2487" s="141">
        <f t="shared" si="115"/>
        <v>174.09</v>
      </c>
      <c r="I2487" s="51">
        <v>2487</v>
      </c>
      <c r="J2487">
        <v>0.125</v>
      </c>
      <c r="K2487" s="141">
        <f t="shared" si="116"/>
        <v>310.875</v>
      </c>
      <c r="M2487" s="51">
        <v>2487</v>
      </c>
      <c r="N2487">
        <v>899</v>
      </c>
    </row>
    <row r="2488" spans="1:14">
      <c r="A2488" s="51">
        <v>2488</v>
      </c>
      <c r="B2488" s="51">
        <v>4.4999999999999998E-2</v>
      </c>
      <c r="C2488" s="141">
        <f t="shared" si="114"/>
        <v>111.96</v>
      </c>
      <c r="E2488" s="51">
        <v>2488</v>
      </c>
      <c r="F2488">
        <v>7.0000000000000007E-2</v>
      </c>
      <c r="G2488" s="141">
        <f t="shared" si="115"/>
        <v>174.16000000000003</v>
      </c>
      <c r="I2488" s="51">
        <v>2488</v>
      </c>
      <c r="J2488">
        <v>0.125</v>
      </c>
      <c r="K2488" s="141">
        <f t="shared" si="116"/>
        <v>311</v>
      </c>
      <c r="M2488" s="51">
        <v>2488</v>
      </c>
      <c r="N2488">
        <v>899</v>
      </c>
    </row>
    <row r="2489" spans="1:14">
      <c r="A2489" s="51">
        <v>2489</v>
      </c>
      <c r="B2489" s="51">
        <v>4.4999999999999998E-2</v>
      </c>
      <c r="C2489" s="141">
        <f t="shared" si="114"/>
        <v>112.005</v>
      </c>
      <c r="E2489" s="51">
        <v>2489</v>
      </c>
      <c r="F2489">
        <v>7.0000000000000007E-2</v>
      </c>
      <c r="G2489" s="141">
        <f t="shared" si="115"/>
        <v>174.23000000000002</v>
      </c>
      <c r="I2489" s="51">
        <v>2489</v>
      </c>
      <c r="J2489">
        <v>0.125</v>
      </c>
      <c r="K2489" s="141">
        <f t="shared" si="116"/>
        <v>311.125</v>
      </c>
      <c r="M2489" s="51">
        <v>2489</v>
      </c>
      <c r="N2489">
        <v>899</v>
      </c>
    </row>
    <row r="2490" spans="1:14">
      <c r="A2490" s="51">
        <v>2490</v>
      </c>
      <c r="B2490" s="51">
        <v>4.4999999999999998E-2</v>
      </c>
      <c r="C2490" s="141">
        <f t="shared" si="114"/>
        <v>112.05</v>
      </c>
      <c r="E2490" s="51">
        <v>2490</v>
      </c>
      <c r="F2490">
        <v>7.0000000000000007E-2</v>
      </c>
      <c r="G2490" s="141">
        <f t="shared" si="115"/>
        <v>174.3</v>
      </c>
      <c r="I2490" s="51">
        <v>2490</v>
      </c>
      <c r="J2490">
        <v>0.125</v>
      </c>
      <c r="K2490" s="141">
        <f t="shared" si="116"/>
        <v>311.25</v>
      </c>
      <c r="M2490" s="51">
        <v>2490</v>
      </c>
      <c r="N2490">
        <v>899</v>
      </c>
    </row>
    <row r="2491" spans="1:14">
      <c r="A2491" s="51">
        <v>2491</v>
      </c>
      <c r="B2491" s="51">
        <v>4.4999999999999998E-2</v>
      </c>
      <c r="C2491" s="141">
        <f t="shared" si="114"/>
        <v>112.095</v>
      </c>
      <c r="E2491" s="51">
        <v>2491</v>
      </c>
      <c r="F2491">
        <v>7.0000000000000007E-2</v>
      </c>
      <c r="G2491" s="141">
        <f t="shared" si="115"/>
        <v>174.37</v>
      </c>
      <c r="I2491" s="51">
        <v>2491</v>
      </c>
      <c r="J2491">
        <v>0.125</v>
      </c>
      <c r="K2491" s="141">
        <f t="shared" si="116"/>
        <v>311.375</v>
      </c>
      <c r="M2491" s="51">
        <v>2491</v>
      </c>
      <c r="N2491">
        <v>899</v>
      </c>
    </row>
    <row r="2492" spans="1:14">
      <c r="A2492" s="51">
        <v>2492</v>
      </c>
      <c r="B2492" s="51">
        <v>4.4999999999999998E-2</v>
      </c>
      <c r="C2492" s="141">
        <f t="shared" si="114"/>
        <v>112.14</v>
      </c>
      <c r="E2492" s="51">
        <v>2492</v>
      </c>
      <c r="F2492">
        <v>7.0000000000000007E-2</v>
      </c>
      <c r="G2492" s="141">
        <f t="shared" si="115"/>
        <v>174.44000000000003</v>
      </c>
      <c r="I2492" s="51">
        <v>2492</v>
      </c>
      <c r="J2492">
        <v>0.125</v>
      </c>
      <c r="K2492" s="141">
        <f t="shared" si="116"/>
        <v>311.5</v>
      </c>
      <c r="M2492" s="51">
        <v>2492</v>
      </c>
      <c r="N2492">
        <v>899</v>
      </c>
    </row>
    <row r="2493" spans="1:14">
      <c r="A2493" s="51">
        <v>2493</v>
      </c>
      <c r="B2493" s="51">
        <v>4.4999999999999998E-2</v>
      </c>
      <c r="C2493" s="141">
        <f t="shared" si="114"/>
        <v>112.185</v>
      </c>
      <c r="E2493" s="51">
        <v>2493</v>
      </c>
      <c r="F2493">
        <v>7.0000000000000007E-2</v>
      </c>
      <c r="G2493" s="141">
        <f t="shared" si="115"/>
        <v>174.51000000000002</v>
      </c>
      <c r="I2493" s="51">
        <v>2493</v>
      </c>
      <c r="J2493">
        <v>0.125</v>
      </c>
      <c r="K2493" s="141">
        <f t="shared" si="116"/>
        <v>311.625</v>
      </c>
      <c r="M2493" s="51">
        <v>2493</v>
      </c>
      <c r="N2493">
        <v>899</v>
      </c>
    </row>
    <row r="2494" spans="1:14">
      <c r="A2494" s="51">
        <v>2494</v>
      </c>
      <c r="B2494" s="51">
        <v>4.4999999999999998E-2</v>
      </c>
      <c r="C2494" s="141">
        <f t="shared" si="114"/>
        <v>112.22999999999999</v>
      </c>
      <c r="E2494" s="51">
        <v>2494</v>
      </c>
      <c r="F2494">
        <v>7.0000000000000007E-2</v>
      </c>
      <c r="G2494" s="141">
        <f t="shared" si="115"/>
        <v>174.58</v>
      </c>
      <c r="I2494" s="51">
        <v>2494</v>
      </c>
      <c r="J2494">
        <v>0.125</v>
      </c>
      <c r="K2494" s="141">
        <f t="shared" si="116"/>
        <v>311.75</v>
      </c>
      <c r="M2494" s="51">
        <v>2494</v>
      </c>
      <c r="N2494">
        <v>899</v>
      </c>
    </row>
    <row r="2495" spans="1:14">
      <c r="A2495" s="51">
        <v>2495</v>
      </c>
      <c r="B2495" s="51">
        <v>4.4999999999999998E-2</v>
      </c>
      <c r="C2495" s="141">
        <f t="shared" si="114"/>
        <v>112.27499999999999</v>
      </c>
      <c r="E2495" s="51">
        <v>2495</v>
      </c>
      <c r="F2495">
        <v>7.0000000000000007E-2</v>
      </c>
      <c r="G2495" s="141">
        <f t="shared" si="115"/>
        <v>174.65</v>
      </c>
      <c r="I2495" s="51">
        <v>2495</v>
      </c>
      <c r="J2495">
        <v>0.125</v>
      </c>
      <c r="K2495" s="141">
        <f t="shared" si="116"/>
        <v>311.875</v>
      </c>
      <c r="M2495" s="51">
        <v>2495</v>
      </c>
      <c r="N2495">
        <v>899</v>
      </c>
    </row>
    <row r="2496" spans="1:14">
      <c r="A2496" s="51">
        <v>2496</v>
      </c>
      <c r="B2496" s="51">
        <v>4.4999999999999998E-2</v>
      </c>
      <c r="C2496" s="141">
        <f t="shared" si="114"/>
        <v>112.32</v>
      </c>
      <c r="E2496" s="51">
        <v>2496</v>
      </c>
      <c r="F2496">
        <v>7.0000000000000007E-2</v>
      </c>
      <c r="G2496" s="141">
        <f t="shared" si="115"/>
        <v>174.72000000000003</v>
      </c>
      <c r="I2496" s="51">
        <v>2496</v>
      </c>
      <c r="J2496">
        <v>0.125</v>
      </c>
      <c r="K2496" s="141">
        <f t="shared" si="116"/>
        <v>312</v>
      </c>
      <c r="M2496" s="51">
        <v>2496</v>
      </c>
      <c r="N2496">
        <v>899</v>
      </c>
    </row>
    <row r="2497" spans="1:14">
      <c r="A2497" s="51">
        <v>2497</v>
      </c>
      <c r="B2497" s="51">
        <v>4.4999999999999998E-2</v>
      </c>
      <c r="C2497" s="141">
        <f t="shared" si="114"/>
        <v>112.36499999999999</v>
      </c>
      <c r="E2497" s="51">
        <v>2497</v>
      </c>
      <c r="F2497">
        <v>7.0000000000000007E-2</v>
      </c>
      <c r="G2497" s="141">
        <f t="shared" si="115"/>
        <v>174.79000000000002</v>
      </c>
      <c r="I2497" s="51">
        <v>2497</v>
      </c>
      <c r="J2497">
        <v>0.125</v>
      </c>
      <c r="K2497" s="141">
        <f t="shared" si="116"/>
        <v>312.125</v>
      </c>
      <c r="M2497" s="51">
        <v>2497</v>
      </c>
      <c r="N2497">
        <v>899</v>
      </c>
    </row>
    <row r="2498" spans="1:14">
      <c r="A2498" s="51">
        <v>2498</v>
      </c>
      <c r="B2498" s="51">
        <v>4.4999999999999998E-2</v>
      </c>
      <c r="C2498" s="141">
        <f t="shared" ref="C2498:C2561" si="117">MAX(A2498*B2498, 8.99)</f>
        <v>112.41</v>
      </c>
      <c r="E2498" s="51">
        <v>2498</v>
      </c>
      <c r="F2498">
        <v>7.0000000000000007E-2</v>
      </c>
      <c r="G2498" s="141">
        <f t="shared" ref="G2498:G2561" si="118">MAX(E2498*F2498, 9.99)</f>
        <v>174.86</v>
      </c>
      <c r="I2498" s="51">
        <v>2498</v>
      </c>
      <c r="J2498">
        <v>0.125</v>
      </c>
      <c r="K2498" s="141">
        <f t="shared" ref="K2498:K2561" si="119">MAX(I2498*J2498, 19.99)</f>
        <v>312.25</v>
      </c>
      <c r="M2498" s="51">
        <v>2498</v>
      </c>
      <c r="N2498">
        <v>899</v>
      </c>
    </row>
    <row r="2499" spans="1:14">
      <c r="A2499" s="51">
        <v>2499</v>
      </c>
      <c r="B2499" s="51">
        <v>4.4999999999999998E-2</v>
      </c>
      <c r="C2499" s="141">
        <f t="shared" si="117"/>
        <v>112.455</v>
      </c>
      <c r="E2499" s="51">
        <v>2499</v>
      </c>
      <c r="F2499">
        <v>7.0000000000000007E-2</v>
      </c>
      <c r="G2499" s="141">
        <f t="shared" si="118"/>
        <v>174.93</v>
      </c>
      <c r="I2499" s="51">
        <v>2499</v>
      </c>
      <c r="J2499">
        <v>0.125</v>
      </c>
      <c r="K2499" s="141">
        <f t="shared" si="119"/>
        <v>312.375</v>
      </c>
      <c r="M2499" s="51">
        <v>2499</v>
      </c>
      <c r="N2499">
        <v>899</v>
      </c>
    </row>
    <row r="2500" spans="1:14">
      <c r="A2500" s="51">
        <v>2500</v>
      </c>
      <c r="B2500" s="51">
        <v>4.4999999999999998E-2</v>
      </c>
      <c r="C2500" s="141">
        <f t="shared" si="117"/>
        <v>112.5</v>
      </c>
      <c r="E2500" s="51">
        <v>2500</v>
      </c>
      <c r="F2500">
        <v>7.0000000000000007E-2</v>
      </c>
      <c r="G2500" s="141">
        <f t="shared" si="118"/>
        <v>175.00000000000003</v>
      </c>
      <c r="I2500" s="51">
        <v>2500</v>
      </c>
      <c r="J2500">
        <v>0.125</v>
      </c>
      <c r="K2500" s="141">
        <f t="shared" si="119"/>
        <v>312.5</v>
      </c>
      <c r="M2500" s="51">
        <v>2500</v>
      </c>
      <c r="N2500">
        <v>899</v>
      </c>
    </row>
    <row r="2501" spans="1:14">
      <c r="A2501" s="51">
        <v>2501</v>
      </c>
      <c r="B2501" s="51">
        <v>4.4999999999999998E-2</v>
      </c>
      <c r="C2501" s="141">
        <f t="shared" si="117"/>
        <v>112.545</v>
      </c>
      <c r="E2501" s="51">
        <v>2501</v>
      </c>
      <c r="F2501">
        <v>7.0000000000000007E-2</v>
      </c>
      <c r="G2501" s="141">
        <f t="shared" si="118"/>
        <v>175.07000000000002</v>
      </c>
      <c r="I2501" s="51">
        <v>2501</v>
      </c>
      <c r="J2501">
        <v>0.125</v>
      </c>
      <c r="K2501" s="141">
        <f t="shared" si="119"/>
        <v>312.625</v>
      </c>
      <c r="M2501" s="51">
        <v>2501</v>
      </c>
      <c r="N2501">
        <v>899</v>
      </c>
    </row>
    <row r="2502" spans="1:14">
      <c r="A2502" s="51">
        <v>2502</v>
      </c>
      <c r="B2502" s="51">
        <v>4.4999999999999998E-2</v>
      </c>
      <c r="C2502" s="141">
        <f t="shared" si="117"/>
        <v>112.58999999999999</v>
      </c>
      <c r="E2502" s="51">
        <v>2502</v>
      </c>
      <c r="F2502">
        <v>7.0000000000000007E-2</v>
      </c>
      <c r="G2502" s="141">
        <f t="shared" si="118"/>
        <v>175.14000000000001</v>
      </c>
      <c r="I2502" s="51">
        <v>2502</v>
      </c>
      <c r="J2502">
        <v>0.125</v>
      </c>
      <c r="K2502" s="141">
        <f t="shared" si="119"/>
        <v>312.75</v>
      </c>
      <c r="M2502" s="51">
        <v>2502</v>
      </c>
      <c r="N2502">
        <v>899</v>
      </c>
    </row>
    <row r="2503" spans="1:14">
      <c r="A2503" s="51">
        <v>2503</v>
      </c>
      <c r="B2503" s="51">
        <v>4.4999999999999998E-2</v>
      </c>
      <c r="C2503" s="141">
        <f t="shared" si="117"/>
        <v>112.63499999999999</v>
      </c>
      <c r="E2503" s="51">
        <v>2503</v>
      </c>
      <c r="F2503">
        <v>7.0000000000000007E-2</v>
      </c>
      <c r="G2503" s="141">
        <f t="shared" si="118"/>
        <v>175.21</v>
      </c>
      <c r="I2503" s="51">
        <v>2503</v>
      </c>
      <c r="J2503">
        <v>0.125</v>
      </c>
      <c r="K2503" s="141">
        <f t="shared" si="119"/>
        <v>312.875</v>
      </c>
      <c r="M2503" s="51">
        <v>2503</v>
      </c>
      <c r="N2503">
        <v>899</v>
      </c>
    </row>
    <row r="2504" spans="1:14">
      <c r="A2504" s="51">
        <v>2504</v>
      </c>
      <c r="B2504" s="51">
        <v>4.4999999999999998E-2</v>
      </c>
      <c r="C2504" s="141">
        <f t="shared" si="117"/>
        <v>112.67999999999999</v>
      </c>
      <c r="E2504" s="51">
        <v>2504</v>
      </c>
      <c r="F2504">
        <v>7.0000000000000007E-2</v>
      </c>
      <c r="G2504" s="141">
        <f t="shared" si="118"/>
        <v>175.28000000000003</v>
      </c>
      <c r="I2504" s="51">
        <v>2504</v>
      </c>
      <c r="J2504">
        <v>0.125</v>
      </c>
      <c r="K2504" s="141">
        <f t="shared" si="119"/>
        <v>313</v>
      </c>
      <c r="M2504" s="51">
        <v>2504</v>
      </c>
      <c r="N2504">
        <v>899</v>
      </c>
    </row>
    <row r="2505" spans="1:14">
      <c r="A2505" s="51">
        <v>2505</v>
      </c>
      <c r="B2505" s="51">
        <v>4.4999999999999998E-2</v>
      </c>
      <c r="C2505" s="141">
        <f t="shared" si="117"/>
        <v>112.72499999999999</v>
      </c>
      <c r="E2505" s="51">
        <v>2505</v>
      </c>
      <c r="F2505">
        <v>7.0000000000000007E-2</v>
      </c>
      <c r="G2505" s="141">
        <f t="shared" si="118"/>
        <v>175.35000000000002</v>
      </c>
      <c r="I2505" s="51">
        <v>2505</v>
      </c>
      <c r="J2505">
        <v>0.125</v>
      </c>
      <c r="K2505" s="141">
        <f t="shared" si="119"/>
        <v>313.125</v>
      </c>
      <c r="M2505" s="51">
        <v>2505</v>
      </c>
      <c r="N2505">
        <v>899</v>
      </c>
    </row>
    <row r="2506" spans="1:14">
      <c r="A2506" s="51">
        <v>2506</v>
      </c>
      <c r="B2506" s="51">
        <v>4.4999999999999998E-2</v>
      </c>
      <c r="C2506" s="141">
        <f t="shared" si="117"/>
        <v>112.77</v>
      </c>
      <c r="E2506" s="51">
        <v>2506</v>
      </c>
      <c r="F2506">
        <v>7.0000000000000007E-2</v>
      </c>
      <c r="G2506" s="141">
        <f t="shared" si="118"/>
        <v>175.42000000000002</v>
      </c>
      <c r="I2506" s="51">
        <v>2506</v>
      </c>
      <c r="J2506">
        <v>0.125</v>
      </c>
      <c r="K2506" s="141">
        <f t="shared" si="119"/>
        <v>313.25</v>
      </c>
      <c r="M2506" s="51">
        <v>2506</v>
      </c>
      <c r="N2506">
        <v>899</v>
      </c>
    </row>
    <row r="2507" spans="1:14">
      <c r="A2507" s="51">
        <v>2507</v>
      </c>
      <c r="B2507" s="51">
        <v>4.4999999999999998E-2</v>
      </c>
      <c r="C2507" s="141">
        <f t="shared" si="117"/>
        <v>112.815</v>
      </c>
      <c r="E2507" s="51">
        <v>2507</v>
      </c>
      <c r="F2507">
        <v>7.0000000000000007E-2</v>
      </c>
      <c r="G2507" s="141">
        <f t="shared" si="118"/>
        <v>175.49</v>
      </c>
      <c r="I2507" s="51">
        <v>2507</v>
      </c>
      <c r="J2507">
        <v>0.125</v>
      </c>
      <c r="K2507" s="141">
        <f t="shared" si="119"/>
        <v>313.375</v>
      </c>
      <c r="M2507" s="51">
        <v>2507</v>
      </c>
      <c r="N2507">
        <v>899</v>
      </c>
    </row>
    <row r="2508" spans="1:14">
      <c r="A2508" s="51">
        <v>2508</v>
      </c>
      <c r="B2508" s="51">
        <v>4.4999999999999998E-2</v>
      </c>
      <c r="C2508" s="141">
        <f t="shared" si="117"/>
        <v>112.86</v>
      </c>
      <c r="E2508" s="51">
        <v>2508</v>
      </c>
      <c r="F2508">
        <v>7.0000000000000007E-2</v>
      </c>
      <c r="G2508" s="141">
        <f t="shared" si="118"/>
        <v>175.56000000000003</v>
      </c>
      <c r="I2508" s="51">
        <v>2508</v>
      </c>
      <c r="J2508">
        <v>0.125</v>
      </c>
      <c r="K2508" s="141">
        <f t="shared" si="119"/>
        <v>313.5</v>
      </c>
      <c r="M2508" s="51">
        <v>2508</v>
      </c>
      <c r="N2508">
        <v>899</v>
      </c>
    </row>
    <row r="2509" spans="1:14">
      <c r="A2509" s="51">
        <v>2509</v>
      </c>
      <c r="B2509" s="51">
        <v>4.4999999999999998E-2</v>
      </c>
      <c r="C2509" s="141">
        <f t="shared" si="117"/>
        <v>112.905</v>
      </c>
      <c r="E2509" s="51">
        <v>2509</v>
      </c>
      <c r="F2509">
        <v>7.0000000000000007E-2</v>
      </c>
      <c r="G2509" s="141">
        <f t="shared" si="118"/>
        <v>175.63000000000002</v>
      </c>
      <c r="I2509" s="51">
        <v>2509</v>
      </c>
      <c r="J2509">
        <v>0.125</v>
      </c>
      <c r="K2509" s="141">
        <f t="shared" si="119"/>
        <v>313.625</v>
      </c>
      <c r="M2509" s="51">
        <v>2509</v>
      </c>
      <c r="N2509">
        <v>899</v>
      </c>
    </row>
    <row r="2510" spans="1:14">
      <c r="A2510" s="51">
        <v>2510</v>
      </c>
      <c r="B2510" s="51">
        <v>4.4999999999999998E-2</v>
      </c>
      <c r="C2510" s="141">
        <f t="shared" si="117"/>
        <v>112.95</v>
      </c>
      <c r="E2510" s="51">
        <v>2510</v>
      </c>
      <c r="F2510">
        <v>7.0000000000000007E-2</v>
      </c>
      <c r="G2510" s="141">
        <f t="shared" si="118"/>
        <v>175.70000000000002</v>
      </c>
      <c r="I2510" s="51">
        <v>2510</v>
      </c>
      <c r="J2510">
        <v>0.125</v>
      </c>
      <c r="K2510" s="141">
        <f t="shared" si="119"/>
        <v>313.75</v>
      </c>
      <c r="M2510" s="51">
        <v>2510</v>
      </c>
      <c r="N2510">
        <v>899</v>
      </c>
    </row>
    <row r="2511" spans="1:14">
      <c r="A2511" s="51">
        <v>2511</v>
      </c>
      <c r="B2511" s="51">
        <v>4.4999999999999998E-2</v>
      </c>
      <c r="C2511" s="141">
        <f t="shared" si="117"/>
        <v>112.99499999999999</v>
      </c>
      <c r="E2511" s="51">
        <v>2511</v>
      </c>
      <c r="F2511">
        <v>7.0000000000000007E-2</v>
      </c>
      <c r="G2511" s="141">
        <f t="shared" si="118"/>
        <v>175.77</v>
      </c>
      <c r="I2511" s="51">
        <v>2511</v>
      </c>
      <c r="J2511">
        <v>0.125</v>
      </c>
      <c r="K2511" s="141">
        <f t="shared" si="119"/>
        <v>313.875</v>
      </c>
      <c r="M2511" s="51">
        <v>2511</v>
      </c>
      <c r="N2511">
        <v>899</v>
      </c>
    </row>
    <row r="2512" spans="1:14">
      <c r="A2512" s="51">
        <v>2512</v>
      </c>
      <c r="B2512" s="51">
        <v>4.4999999999999998E-2</v>
      </c>
      <c r="C2512" s="141">
        <f t="shared" si="117"/>
        <v>113.03999999999999</v>
      </c>
      <c r="E2512" s="51">
        <v>2512</v>
      </c>
      <c r="F2512">
        <v>7.0000000000000007E-2</v>
      </c>
      <c r="G2512" s="141">
        <f t="shared" si="118"/>
        <v>175.84</v>
      </c>
      <c r="I2512" s="51">
        <v>2512</v>
      </c>
      <c r="J2512">
        <v>0.125</v>
      </c>
      <c r="K2512" s="141">
        <f t="shared" si="119"/>
        <v>314</v>
      </c>
      <c r="M2512" s="51">
        <v>2512</v>
      </c>
      <c r="N2512">
        <v>899</v>
      </c>
    </row>
    <row r="2513" spans="1:14">
      <c r="A2513" s="51">
        <v>2513</v>
      </c>
      <c r="B2513" s="51">
        <v>4.4999999999999998E-2</v>
      </c>
      <c r="C2513" s="141">
        <f t="shared" si="117"/>
        <v>113.08499999999999</v>
      </c>
      <c r="E2513" s="51">
        <v>2513</v>
      </c>
      <c r="F2513">
        <v>7.0000000000000007E-2</v>
      </c>
      <c r="G2513" s="141">
        <f t="shared" si="118"/>
        <v>175.91000000000003</v>
      </c>
      <c r="I2513" s="51">
        <v>2513</v>
      </c>
      <c r="J2513">
        <v>0.125</v>
      </c>
      <c r="K2513" s="141">
        <f t="shared" si="119"/>
        <v>314.125</v>
      </c>
      <c r="M2513" s="51">
        <v>2513</v>
      </c>
      <c r="N2513">
        <v>899</v>
      </c>
    </row>
    <row r="2514" spans="1:14">
      <c r="A2514" s="51">
        <v>2514</v>
      </c>
      <c r="B2514" s="51">
        <v>4.4999999999999998E-2</v>
      </c>
      <c r="C2514" s="141">
        <f t="shared" si="117"/>
        <v>113.13</v>
      </c>
      <c r="E2514" s="51">
        <v>2514</v>
      </c>
      <c r="F2514">
        <v>7.0000000000000007E-2</v>
      </c>
      <c r="G2514" s="141">
        <f t="shared" si="118"/>
        <v>175.98000000000002</v>
      </c>
      <c r="I2514" s="51">
        <v>2514</v>
      </c>
      <c r="J2514">
        <v>0.125</v>
      </c>
      <c r="K2514" s="141">
        <f t="shared" si="119"/>
        <v>314.25</v>
      </c>
      <c r="M2514" s="51">
        <v>2514</v>
      </c>
      <c r="N2514">
        <v>899</v>
      </c>
    </row>
    <row r="2515" spans="1:14">
      <c r="A2515" s="51">
        <v>2515</v>
      </c>
      <c r="B2515" s="51">
        <v>4.4999999999999998E-2</v>
      </c>
      <c r="C2515" s="141">
        <f t="shared" si="117"/>
        <v>113.175</v>
      </c>
      <c r="E2515" s="51">
        <v>2515</v>
      </c>
      <c r="F2515">
        <v>7.0000000000000007E-2</v>
      </c>
      <c r="G2515" s="141">
        <f t="shared" si="118"/>
        <v>176.05</v>
      </c>
      <c r="I2515" s="51">
        <v>2515</v>
      </c>
      <c r="J2515">
        <v>0.125</v>
      </c>
      <c r="K2515" s="141">
        <f t="shared" si="119"/>
        <v>314.375</v>
      </c>
      <c r="M2515" s="51">
        <v>2515</v>
      </c>
      <c r="N2515">
        <v>899</v>
      </c>
    </row>
    <row r="2516" spans="1:14">
      <c r="A2516" s="51">
        <v>2516</v>
      </c>
      <c r="B2516" s="51">
        <v>4.4999999999999998E-2</v>
      </c>
      <c r="C2516" s="141">
        <f t="shared" si="117"/>
        <v>113.22</v>
      </c>
      <c r="E2516" s="51">
        <v>2516</v>
      </c>
      <c r="F2516">
        <v>7.0000000000000007E-2</v>
      </c>
      <c r="G2516" s="141">
        <f t="shared" si="118"/>
        <v>176.12</v>
      </c>
      <c r="I2516" s="51">
        <v>2516</v>
      </c>
      <c r="J2516">
        <v>0.125</v>
      </c>
      <c r="K2516" s="141">
        <f t="shared" si="119"/>
        <v>314.5</v>
      </c>
      <c r="M2516" s="51">
        <v>2516</v>
      </c>
      <c r="N2516">
        <v>899</v>
      </c>
    </row>
    <row r="2517" spans="1:14">
      <c r="A2517" s="51">
        <v>2517</v>
      </c>
      <c r="B2517" s="51">
        <v>4.4999999999999998E-2</v>
      </c>
      <c r="C2517" s="141">
        <f t="shared" si="117"/>
        <v>113.265</v>
      </c>
      <c r="E2517" s="51">
        <v>2517</v>
      </c>
      <c r="F2517">
        <v>7.0000000000000007E-2</v>
      </c>
      <c r="G2517" s="141">
        <f t="shared" si="118"/>
        <v>176.19000000000003</v>
      </c>
      <c r="I2517" s="51">
        <v>2517</v>
      </c>
      <c r="J2517">
        <v>0.125</v>
      </c>
      <c r="K2517" s="141">
        <f t="shared" si="119"/>
        <v>314.625</v>
      </c>
      <c r="M2517" s="51">
        <v>2517</v>
      </c>
      <c r="N2517">
        <v>899</v>
      </c>
    </row>
    <row r="2518" spans="1:14">
      <c r="A2518" s="51">
        <v>2518</v>
      </c>
      <c r="B2518" s="51">
        <v>4.4999999999999998E-2</v>
      </c>
      <c r="C2518" s="141">
        <f t="shared" si="117"/>
        <v>113.31</v>
      </c>
      <c r="E2518" s="51">
        <v>2518</v>
      </c>
      <c r="F2518">
        <v>7.0000000000000007E-2</v>
      </c>
      <c r="G2518" s="141">
        <f t="shared" si="118"/>
        <v>176.26000000000002</v>
      </c>
      <c r="I2518" s="51">
        <v>2518</v>
      </c>
      <c r="J2518">
        <v>0.125</v>
      </c>
      <c r="K2518" s="141">
        <f t="shared" si="119"/>
        <v>314.75</v>
      </c>
      <c r="M2518" s="51">
        <v>2518</v>
      </c>
      <c r="N2518">
        <v>899</v>
      </c>
    </row>
    <row r="2519" spans="1:14">
      <c r="A2519" s="51">
        <v>2519</v>
      </c>
      <c r="B2519" s="51">
        <v>4.4999999999999998E-2</v>
      </c>
      <c r="C2519" s="141">
        <f t="shared" si="117"/>
        <v>113.35499999999999</v>
      </c>
      <c r="E2519" s="51">
        <v>2519</v>
      </c>
      <c r="F2519">
        <v>7.0000000000000007E-2</v>
      </c>
      <c r="G2519" s="141">
        <f t="shared" si="118"/>
        <v>176.33</v>
      </c>
      <c r="I2519" s="51">
        <v>2519</v>
      </c>
      <c r="J2519">
        <v>0.125</v>
      </c>
      <c r="K2519" s="141">
        <f t="shared" si="119"/>
        <v>314.875</v>
      </c>
      <c r="M2519" s="51">
        <v>2519</v>
      </c>
      <c r="N2519">
        <v>899</v>
      </c>
    </row>
    <row r="2520" spans="1:14">
      <c r="A2520" s="51">
        <v>2520</v>
      </c>
      <c r="B2520" s="51">
        <v>4.4999999999999998E-2</v>
      </c>
      <c r="C2520" s="141">
        <f t="shared" si="117"/>
        <v>113.39999999999999</v>
      </c>
      <c r="E2520" s="51">
        <v>2520</v>
      </c>
      <c r="F2520">
        <v>7.0000000000000007E-2</v>
      </c>
      <c r="G2520" s="141">
        <f t="shared" si="118"/>
        <v>176.4</v>
      </c>
      <c r="I2520" s="51">
        <v>2520</v>
      </c>
      <c r="J2520">
        <v>0.125</v>
      </c>
      <c r="K2520" s="141">
        <f t="shared" si="119"/>
        <v>315</v>
      </c>
      <c r="M2520" s="51">
        <v>2520</v>
      </c>
      <c r="N2520">
        <v>899</v>
      </c>
    </row>
    <row r="2521" spans="1:14">
      <c r="A2521" s="51">
        <v>2521</v>
      </c>
      <c r="B2521" s="51">
        <v>4.4999999999999998E-2</v>
      </c>
      <c r="C2521" s="141">
        <f t="shared" si="117"/>
        <v>113.44499999999999</v>
      </c>
      <c r="E2521" s="51">
        <v>2521</v>
      </c>
      <c r="F2521">
        <v>7.0000000000000007E-2</v>
      </c>
      <c r="G2521" s="141">
        <f t="shared" si="118"/>
        <v>176.47000000000003</v>
      </c>
      <c r="I2521" s="51">
        <v>2521</v>
      </c>
      <c r="J2521">
        <v>0.125</v>
      </c>
      <c r="K2521" s="141">
        <f t="shared" si="119"/>
        <v>315.125</v>
      </c>
      <c r="M2521" s="51">
        <v>2521</v>
      </c>
      <c r="N2521">
        <v>899</v>
      </c>
    </row>
    <row r="2522" spans="1:14">
      <c r="A2522" s="51">
        <v>2522</v>
      </c>
      <c r="B2522" s="51">
        <v>4.4999999999999998E-2</v>
      </c>
      <c r="C2522" s="141">
        <f t="shared" si="117"/>
        <v>113.49</v>
      </c>
      <c r="E2522" s="51">
        <v>2522</v>
      </c>
      <c r="F2522">
        <v>7.0000000000000007E-2</v>
      </c>
      <c r="G2522" s="141">
        <f t="shared" si="118"/>
        <v>176.54000000000002</v>
      </c>
      <c r="I2522" s="51">
        <v>2522</v>
      </c>
      <c r="J2522">
        <v>0.125</v>
      </c>
      <c r="K2522" s="141">
        <f t="shared" si="119"/>
        <v>315.25</v>
      </c>
      <c r="M2522" s="51">
        <v>2522</v>
      </c>
      <c r="N2522">
        <v>899</v>
      </c>
    </row>
    <row r="2523" spans="1:14">
      <c r="A2523" s="51">
        <v>2523</v>
      </c>
      <c r="B2523" s="51">
        <v>4.4999999999999998E-2</v>
      </c>
      <c r="C2523" s="141">
        <f t="shared" si="117"/>
        <v>113.535</v>
      </c>
      <c r="E2523" s="51">
        <v>2523</v>
      </c>
      <c r="F2523">
        <v>7.0000000000000007E-2</v>
      </c>
      <c r="G2523" s="141">
        <f t="shared" si="118"/>
        <v>176.61</v>
      </c>
      <c r="I2523" s="51">
        <v>2523</v>
      </c>
      <c r="J2523">
        <v>0.125</v>
      </c>
      <c r="K2523" s="141">
        <f t="shared" si="119"/>
        <v>315.375</v>
      </c>
      <c r="M2523" s="51">
        <v>2523</v>
      </c>
      <c r="N2523">
        <v>899</v>
      </c>
    </row>
    <row r="2524" spans="1:14">
      <c r="A2524" s="51">
        <v>2524</v>
      </c>
      <c r="B2524" s="51">
        <v>4.4999999999999998E-2</v>
      </c>
      <c r="C2524" s="141">
        <f t="shared" si="117"/>
        <v>113.58</v>
      </c>
      <c r="E2524" s="51">
        <v>2524</v>
      </c>
      <c r="F2524">
        <v>7.0000000000000007E-2</v>
      </c>
      <c r="G2524" s="141">
        <f t="shared" si="118"/>
        <v>176.68</v>
      </c>
      <c r="I2524" s="51">
        <v>2524</v>
      </c>
      <c r="J2524">
        <v>0.125</v>
      </c>
      <c r="K2524" s="141">
        <f t="shared" si="119"/>
        <v>315.5</v>
      </c>
      <c r="M2524" s="51">
        <v>2524</v>
      </c>
      <c r="N2524">
        <v>899</v>
      </c>
    </row>
    <row r="2525" spans="1:14">
      <c r="A2525" s="51">
        <v>2525</v>
      </c>
      <c r="B2525" s="51">
        <v>4.4999999999999998E-2</v>
      </c>
      <c r="C2525" s="141">
        <f t="shared" si="117"/>
        <v>113.625</v>
      </c>
      <c r="E2525" s="51">
        <v>2525</v>
      </c>
      <c r="F2525">
        <v>7.0000000000000007E-2</v>
      </c>
      <c r="G2525" s="141">
        <f t="shared" si="118"/>
        <v>176.75000000000003</v>
      </c>
      <c r="I2525" s="51">
        <v>2525</v>
      </c>
      <c r="J2525">
        <v>0.125</v>
      </c>
      <c r="K2525" s="141">
        <f t="shared" si="119"/>
        <v>315.625</v>
      </c>
      <c r="M2525" s="51">
        <v>2525</v>
      </c>
      <c r="N2525">
        <v>899</v>
      </c>
    </row>
    <row r="2526" spans="1:14">
      <c r="A2526" s="51">
        <v>2526</v>
      </c>
      <c r="B2526" s="51">
        <v>4.4999999999999998E-2</v>
      </c>
      <c r="C2526" s="141">
        <f t="shared" si="117"/>
        <v>113.67</v>
      </c>
      <c r="E2526" s="51">
        <v>2526</v>
      </c>
      <c r="F2526">
        <v>7.0000000000000007E-2</v>
      </c>
      <c r="G2526" s="141">
        <f t="shared" si="118"/>
        <v>176.82000000000002</v>
      </c>
      <c r="I2526" s="51">
        <v>2526</v>
      </c>
      <c r="J2526">
        <v>0.125</v>
      </c>
      <c r="K2526" s="141">
        <f t="shared" si="119"/>
        <v>315.75</v>
      </c>
      <c r="M2526" s="51">
        <v>2526</v>
      </c>
      <c r="N2526">
        <v>899</v>
      </c>
    </row>
    <row r="2527" spans="1:14">
      <c r="A2527" s="51">
        <v>2527</v>
      </c>
      <c r="B2527" s="51">
        <v>4.4999999999999998E-2</v>
      </c>
      <c r="C2527" s="141">
        <f t="shared" si="117"/>
        <v>113.71499999999999</v>
      </c>
      <c r="E2527" s="51">
        <v>2527</v>
      </c>
      <c r="F2527">
        <v>7.0000000000000007E-2</v>
      </c>
      <c r="G2527" s="141">
        <f t="shared" si="118"/>
        <v>176.89000000000001</v>
      </c>
      <c r="I2527" s="51">
        <v>2527</v>
      </c>
      <c r="J2527">
        <v>0.125</v>
      </c>
      <c r="K2527" s="141">
        <f t="shared" si="119"/>
        <v>315.875</v>
      </c>
      <c r="M2527" s="51">
        <v>2527</v>
      </c>
      <c r="N2527">
        <v>899</v>
      </c>
    </row>
    <row r="2528" spans="1:14">
      <c r="A2528" s="51">
        <v>2528</v>
      </c>
      <c r="B2528" s="51">
        <v>4.4999999999999998E-2</v>
      </c>
      <c r="C2528" s="141">
        <f t="shared" si="117"/>
        <v>113.75999999999999</v>
      </c>
      <c r="E2528" s="51">
        <v>2528</v>
      </c>
      <c r="F2528">
        <v>7.0000000000000007E-2</v>
      </c>
      <c r="G2528" s="141">
        <f t="shared" si="118"/>
        <v>176.96</v>
      </c>
      <c r="I2528" s="51">
        <v>2528</v>
      </c>
      <c r="J2528">
        <v>0.125</v>
      </c>
      <c r="K2528" s="141">
        <f t="shared" si="119"/>
        <v>316</v>
      </c>
      <c r="M2528" s="51">
        <v>2528</v>
      </c>
      <c r="N2528">
        <v>899</v>
      </c>
    </row>
    <row r="2529" spans="1:14">
      <c r="A2529" s="51">
        <v>2529</v>
      </c>
      <c r="B2529" s="51">
        <v>4.4999999999999998E-2</v>
      </c>
      <c r="C2529" s="141">
        <f t="shared" si="117"/>
        <v>113.80499999999999</v>
      </c>
      <c r="E2529" s="51">
        <v>2529</v>
      </c>
      <c r="F2529">
        <v>7.0000000000000007E-2</v>
      </c>
      <c r="G2529" s="141">
        <f t="shared" si="118"/>
        <v>177.03000000000003</v>
      </c>
      <c r="I2529" s="51">
        <v>2529</v>
      </c>
      <c r="J2529">
        <v>0.125</v>
      </c>
      <c r="K2529" s="141">
        <f t="shared" si="119"/>
        <v>316.125</v>
      </c>
      <c r="M2529" s="51">
        <v>2529</v>
      </c>
      <c r="N2529">
        <v>899</v>
      </c>
    </row>
    <row r="2530" spans="1:14">
      <c r="A2530" s="51">
        <v>2530</v>
      </c>
      <c r="B2530" s="51">
        <v>4.4999999999999998E-2</v>
      </c>
      <c r="C2530" s="141">
        <f t="shared" si="117"/>
        <v>113.85</v>
      </c>
      <c r="E2530" s="51">
        <v>2530</v>
      </c>
      <c r="F2530">
        <v>7.0000000000000007E-2</v>
      </c>
      <c r="G2530" s="141">
        <f t="shared" si="118"/>
        <v>177.10000000000002</v>
      </c>
      <c r="I2530" s="51">
        <v>2530</v>
      </c>
      <c r="J2530">
        <v>0.125</v>
      </c>
      <c r="K2530" s="141">
        <f t="shared" si="119"/>
        <v>316.25</v>
      </c>
      <c r="M2530" s="51">
        <v>2530</v>
      </c>
      <c r="N2530">
        <v>899</v>
      </c>
    </row>
    <row r="2531" spans="1:14">
      <c r="A2531" s="51">
        <v>2531</v>
      </c>
      <c r="B2531" s="51">
        <v>4.4999999999999998E-2</v>
      </c>
      <c r="C2531" s="141">
        <f t="shared" si="117"/>
        <v>113.895</v>
      </c>
      <c r="E2531" s="51">
        <v>2531</v>
      </c>
      <c r="F2531">
        <v>7.0000000000000007E-2</v>
      </c>
      <c r="G2531" s="141">
        <f t="shared" si="118"/>
        <v>177.17000000000002</v>
      </c>
      <c r="I2531" s="51">
        <v>2531</v>
      </c>
      <c r="J2531">
        <v>0.125</v>
      </c>
      <c r="K2531" s="141">
        <f t="shared" si="119"/>
        <v>316.375</v>
      </c>
      <c r="M2531" s="51">
        <v>2531</v>
      </c>
      <c r="N2531">
        <v>899</v>
      </c>
    </row>
    <row r="2532" spans="1:14">
      <c r="A2532" s="51">
        <v>2532</v>
      </c>
      <c r="B2532" s="51">
        <v>4.4999999999999998E-2</v>
      </c>
      <c r="C2532" s="141">
        <f t="shared" si="117"/>
        <v>113.94</v>
      </c>
      <c r="E2532" s="51">
        <v>2532</v>
      </c>
      <c r="F2532">
        <v>7.0000000000000007E-2</v>
      </c>
      <c r="G2532" s="141">
        <f t="shared" si="118"/>
        <v>177.24</v>
      </c>
      <c r="I2532" s="51">
        <v>2532</v>
      </c>
      <c r="J2532">
        <v>0.125</v>
      </c>
      <c r="K2532" s="141">
        <f t="shared" si="119"/>
        <v>316.5</v>
      </c>
      <c r="M2532" s="51">
        <v>2532</v>
      </c>
      <c r="N2532">
        <v>899</v>
      </c>
    </row>
    <row r="2533" spans="1:14">
      <c r="A2533" s="51">
        <v>2533</v>
      </c>
      <c r="B2533" s="51">
        <v>4.4999999999999998E-2</v>
      </c>
      <c r="C2533" s="141">
        <f t="shared" si="117"/>
        <v>113.985</v>
      </c>
      <c r="E2533" s="51">
        <v>2533</v>
      </c>
      <c r="F2533">
        <v>7.0000000000000007E-2</v>
      </c>
      <c r="G2533" s="141">
        <f t="shared" si="118"/>
        <v>177.31000000000003</v>
      </c>
      <c r="I2533" s="51">
        <v>2533</v>
      </c>
      <c r="J2533">
        <v>0.125</v>
      </c>
      <c r="K2533" s="141">
        <f t="shared" si="119"/>
        <v>316.625</v>
      </c>
      <c r="M2533" s="51">
        <v>2533</v>
      </c>
      <c r="N2533">
        <v>899</v>
      </c>
    </row>
    <row r="2534" spans="1:14">
      <c r="A2534" s="51">
        <v>2534</v>
      </c>
      <c r="B2534" s="51">
        <v>4.4999999999999998E-2</v>
      </c>
      <c r="C2534" s="141">
        <f t="shared" si="117"/>
        <v>114.03</v>
      </c>
      <c r="E2534" s="51">
        <v>2534</v>
      </c>
      <c r="F2534">
        <v>7.0000000000000007E-2</v>
      </c>
      <c r="G2534" s="141">
        <f t="shared" si="118"/>
        <v>177.38000000000002</v>
      </c>
      <c r="I2534" s="51">
        <v>2534</v>
      </c>
      <c r="J2534">
        <v>0.125</v>
      </c>
      <c r="K2534" s="141">
        <f t="shared" si="119"/>
        <v>316.75</v>
      </c>
      <c r="M2534" s="51">
        <v>2534</v>
      </c>
      <c r="N2534">
        <v>899</v>
      </c>
    </row>
    <row r="2535" spans="1:14">
      <c r="A2535" s="51">
        <v>2535</v>
      </c>
      <c r="B2535" s="51">
        <v>4.4999999999999998E-2</v>
      </c>
      <c r="C2535" s="141">
        <f t="shared" si="117"/>
        <v>114.075</v>
      </c>
      <c r="E2535" s="51">
        <v>2535</v>
      </c>
      <c r="F2535">
        <v>7.0000000000000007E-2</v>
      </c>
      <c r="G2535" s="141">
        <f t="shared" si="118"/>
        <v>177.45000000000002</v>
      </c>
      <c r="I2535" s="51">
        <v>2535</v>
      </c>
      <c r="J2535">
        <v>0.125</v>
      </c>
      <c r="K2535" s="141">
        <f t="shared" si="119"/>
        <v>316.875</v>
      </c>
      <c r="M2535" s="51">
        <v>2535</v>
      </c>
      <c r="N2535">
        <v>899</v>
      </c>
    </row>
    <row r="2536" spans="1:14">
      <c r="A2536" s="51">
        <v>2536</v>
      </c>
      <c r="B2536" s="51">
        <v>4.4999999999999998E-2</v>
      </c>
      <c r="C2536" s="141">
        <f t="shared" si="117"/>
        <v>114.11999999999999</v>
      </c>
      <c r="E2536" s="51">
        <v>2536</v>
      </c>
      <c r="F2536">
        <v>7.0000000000000007E-2</v>
      </c>
      <c r="G2536" s="141">
        <f t="shared" si="118"/>
        <v>177.52</v>
      </c>
      <c r="I2536" s="51">
        <v>2536</v>
      </c>
      <c r="J2536">
        <v>0.125</v>
      </c>
      <c r="K2536" s="141">
        <f t="shared" si="119"/>
        <v>317</v>
      </c>
      <c r="M2536" s="51">
        <v>2536</v>
      </c>
      <c r="N2536">
        <v>899</v>
      </c>
    </row>
    <row r="2537" spans="1:14">
      <c r="A2537" s="51">
        <v>2537</v>
      </c>
      <c r="B2537" s="51">
        <v>4.4999999999999998E-2</v>
      </c>
      <c r="C2537" s="141">
        <f t="shared" si="117"/>
        <v>114.16499999999999</v>
      </c>
      <c r="E2537" s="51">
        <v>2537</v>
      </c>
      <c r="F2537">
        <v>7.0000000000000007E-2</v>
      </c>
      <c r="G2537" s="141">
        <f t="shared" si="118"/>
        <v>177.59</v>
      </c>
      <c r="I2537" s="51">
        <v>2537</v>
      </c>
      <c r="J2537">
        <v>0.125</v>
      </c>
      <c r="K2537" s="141">
        <f t="shared" si="119"/>
        <v>317.125</v>
      </c>
      <c r="M2537" s="51">
        <v>2537</v>
      </c>
      <c r="N2537">
        <v>899</v>
      </c>
    </row>
    <row r="2538" spans="1:14">
      <c r="A2538" s="51">
        <v>2538</v>
      </c>
      <c r="B2538" s="51">
        <v>4.4999999999999998E-2</v>
      </c>
      <c r="C2538" s="141">
        <f t="shared" si="117"/>
        <v>114.21</v>
      </c>
      <c r="E2538" s="51">
        <v>2538</v>
      </c>
      <c r="F2538">
        <v>7.0000000000000007E-2</v>
      </c>
      <c r="G2538" s="141">
        <f t="shared" si="118"/>
        <v>177.66000000000003</v>
      </c>
      <c r="I2538" s="51">
        <v>2538</v>
      </c>
      <c r="J2538">
        <v>0.125</v>
      </c>
      <c r="K2538" s="141">
        <f t="shared" si="119"/>
        <v>317.25</v>
      </c>
      <c r="M2538" s="51">
        <v>2538</v>
      </c>
      <c r="N2538">
        <v>899</v>
      </c>
    </row>
    <row r="2539" spans="1:14">
      <c r="A2539" s="51">
        <v>2539</v>
      </c>
      <c r="B2539" s="51">
        <v>4.4999999999999998E-2</v>
      </c>
      <c r="C2539" s="141">
        <f t="shared" si="117"/>
        <v>114.255</v>
      </c>
      <c r="E2539" s="51">
        <v>2539</v>
      </c>
      <c r="F2539">
        <v>7.0000000000000007E-2</v>
      </c>
      <c r="G2539" s="141">
        <f t="shared" si="118"/>
        <v>177.73000000000002</v>
      </c>
      <c r="I2539" s="51">
        <v>2539</v>
      </c>
      <c r="J2539">
        <v>0.125</v>
      </c>
      <c r="K2539" s="141">
        <f t="shared" si="119"/>
        <v>317.375</v>
      </c>
      <c r="M2539" s="51">
        <v>2539</v>
      </c>
      <c r="N2539">
        <v>899</v>
      </c>
    </row>
    <row r="2540" spans="1:14">
      <c r="A2540" s="51">
        <v>2540</v>
      </c>
      <c r="B2540" s="51">
        <v>4.4999999999999998E-2</v>
      </c>
      <c r="C2540" s="141">
        <f t="shared" si="117"/>
        <v>114.3</v>
      </c>
      <c r="E2540" s="51">
        <v>2540</v>
      </c>
      <c r="F2540">
        <v>7.0000000000000007E-2</v>
      </c>
      <c r="G2540" s="141">
        <f t="shared" si="118"/>
        <v>177.8</v>
      </c>
      <c r="I2540" s="51">
        <v>2540</v>
      </c>
      <c r="J2540">
        <v>0.125</v>
      </c>
      <c r="K2540" s="141">
        <f t="shared" si="119"/>
        <v>317.5</v>
      </c>
      <c r="M2540" s="51">
        <v>2540</v>
      </c>
      <c r="N2540">
        <v>899</v>
      </c>
    </row>
    <row r="2541" spans="1:14">
      <c r="A2541" s="51">
        <v>2541</v>
      </c>
      <c r="B2541" s="51">
        <v>4.4999999999999998E-2</v>
      </c>
      <c r="C2541" s="141">
        <f t="shared" si="117"/>
        <v>114.345</v>
      </c>
      <c r="E2541" s="51">
        <v>2541</v>
      </c>
      <c r="F2541">
        <v>7.0000000000000007E-2</v>
      </c>
      <c r="G2541" s="141">
        <f t="shared" si="118"/>
        <v>177.87</v>
      </c>
      <c r="I2541" s="51">
        <v>2541</v>
      </c>
      <c r="J2541">
        <v>0.125</v>
      </c>
      <c r="K2541" s="141">
        <f t="shared" si="119"/>
        <v>317.625</v>
      </c>
      <c r="M2541" s="51">
        <v>2541</v>
      </c>
      <c r="N2541">
        <v>899</v>
      </c>
    </row>
    <row r="2542" spans="1:14">
      <c r="A2542" s="51">
        <v>2542</v>
      </c>
      <c r="B2542" s="51">
        <v>4.4999999999999998E-2</v>
      </c>
      <c r="C2542" s="141">
        <f t="shared" si="117"/>
        <v>114.39</v>
      </c>
      <c r="E2542" s="51">
        <v>2542</v>
      </c>
      <c r="F2542">
        <v>7.0000000000000007E-2</v>
      </c>
      <c r="G2542" s="141">
        <f t="shared" si="118"/>
        <v>177.94000000000003</v>
      </c>
      <c r="I2542" s="51">
        <v>2542</v>
      </c>
      <c r="J2542">
        <v>0.125</v>
      </c>
      <c r="K2542" s="141">
        <f t="shared" si="119"/>
        <v>317.75</v>
      </c>
      <c r="M2542" s="51">
        <v>2542</v>
      </c>
      <c r="N2542">
        <v>899</v>
      </c>
    </row>
    <row r="2543" spans="1:14">
      <c r="A2543" s="51">
        <v>2543</v>
      </c>
      <c r="B2543" s="51">
        <v>4.4999999999999998E-2</v>
      </c>
      <c r="C2543" s="141">
        <f t="shared" si="117"/>
        <v>114.435</v>
      </c>
      <c r="E2543" s="51">
        <v>2543</v>
      </c>
      <c r="F2543">
        <v>7.0000000000000007E-2</v>
      </c>
      <c r="G2543" s="141">
        <f t="shared" si="118"/>
        <v>178.01000000000002</v>
      </c>
      <c r="I2543" s="51">
        <v>2543</v>
      </c>
      <c r="J2543">
        <v>0.125</v>
      </c>
      <c r="K2543" s="141">
        <f t="shared" si="119"/>
        <v>317.875</v>
      </c>
      <c r="M2543" s="51">
        <v>2543</v>
      </c>
      <c r="N2543">
        <v>899</v>
      </c>
    </row>
    <row r="2544" spans="1:14">
      <c r="A2544" s="51">
        <v>2544</v>
      </c>
      <c r="B2544" s="51">
        <v>4.4999999999999998E-2</v>
      </c>
      <c r="C2544" s="141">
        <f t="shared" si="117"/>
        <v>114.47999999999999</v>
      </c>
      <c r="E2544" s="51">
        <v>2544</v>
      </c>
      <c r="F2544">
        <v>7.0000000000000007E-2</v>
      </c>
      <c r="G2544" s="141">
        <f t="shared" si="118"/>
        <v>178.08</v>
      </c>
      <c r="I2544" s="51">
        <v>2544</v>
      </c>
      <c r="J2544">
        <v>0.125</v>
      </c>
      <c r="K2544" s="141">
        <f t="shared" si="119"/>
        <v>318</v>
      </c>
      <c r="M2544" s="51">
        <v>2544</v>
      </c>
      <c r="N2544">
        <v>899</v>
      </c>
    </row>
    <row r="2545" spans="1:14">
      <c r="A2545" s="51">
        <v>2545</v>
      </c>
      <c r="B2545" s="51">
        <v>4.4999999999999998E-2</v>
      </c>
      <c r="C2545" s="141">
        <f t="shared" si="117"/>
        <v>114.52499999999999</v>
      </c>
      <c r="E2545" s="51">
        <v>2545</v>
      </c>
      <c r="F2545">
        <v>7.0000000000000007E-2</v>
      </c>
      <c r="G2545" s="141">
        <f t="shared" si="118"/>
        <v>178.15</v>
      </c>
      <c r="I2545" s="51">
        <v>2545</v>
      </c>
      <c r="J2545">
        <v>0.125</v>
      </c>
      <c r="K2545" s="141">
        <f t="shared" si="119"/>
        <v>318.125</v>
      </c>
      <c r="M2545" s="51">
        <v>2545</v>
      </c>
      <c r="N2545">
        <v>899</v>
      </c>
    </row>
    <row r="2546" spans="1:14">
      <c r="A2546" s="51">
        <v>2546</v>
      </c>
      <c r="B2546" s="51">
        <v>4.4999999999999998E-2</v>
      </c>
      <c r="C2546" s="141">
        <f t="shared" si="117"/>
        <v>114.57</v>
      </c>
      <c r="E2546" s="51">
        <v>2546</v>
      </c>
      <c r="F2546">
        <v>7.0000000000000007E-2</v>
      </c>
      <c r="G2546" s="141">
        <f t="shared" si="118"/>
        <v>178.22000000000003</v>
      </c>
      <c r="I2546" s="51">
        <v>2546</v>
      </c>
      <c r="J2546">
        <v>0.125</v>
      </c>
      <c r="K2546" s="141">
        <f t="shared" si="119"/>
        <v>318.25</v>
      </c>
      <c r="M2546" s="51">
        <v>2546</v>
      </c>
      <c r="N2546">
        <v>899</v>
      </c>
    </row>
    <row r="2547" spans="1:14">
      <c r="A2547" s="51">
        <v>2547</v>
      </c>
      <c r="B2547" s="51">
        <v>4.4999999999999998E-2</v>
      </c>
      <c r="C2547" s="141">
        <f t="shared" si="117"/>
        <v>114.61499999999999</v>
      </c>
      <c r="E2547" s="51">
        <v>2547</v>
      </c>
      <c r="F2547">
        <v>7.0000000000000007E-2</v>
      </c>
      <c r="G2547" s="141">
        <f t="shared" si="118"/>
        <v>178.29000000000002</v>
      </c>
      <c r="I2547" s="51">
        <v>2547</v>
      </c>
      <c r="J2547">
        <v>0.125</v>
      </c>
      <c r="K2547" s="141">
        <f t="shared" si="119"/>
        <v>318.375</v>
      </c>
      <c r="M2547" s="51">
        <v>2547</v>
      </c>
      <c r="N2547">
        <v>899</v>
      </c>
    </row>
    <row r="2548" spans="1:14">
      <c r="A2548" s="51">
        <v>2548</v>
      </c>
      <c r="B2548" s="51">
        <v>4.4999999999999998E-2</v>
      </c>
      <c r="C2548" s="141">
        <f t="shared" si="117"/>
        <v>114.66</v>
      </c>
      <c r="E2548" s="51">
        <v>2548</v>
      </c>
      <c r="F2548">
        <v>7.0000000000000007E-2</v>
      </c>
      <c r="G2548" s="141">
        <f t="shared" si="118"/>
        <v>178.36</v>
      </c>
      <c r="I2548" s="51">
        <v>2548</v>
      </c>
      <c r="J2548">
        <v>0.125</v>
      </c>
      <c r="K2548" s="141">
        <f t="shared" si="119"/>
        <v>318.5</v>
      </c>
      <c r="M2548" s="51">
        <v>2548</v>
      </c>
      <c r="N2548">
        <v>899</v>
      </c>
    </row>
    <row r="2549" spans="1:14">
      <c r="A2549" s="51">
        <v>2549</v>
      </c>
      <c r="B2549" s="51">
        <v>4.4999999999999998E-2</v>
      </c>
      <c r="C2549" s="141">
        <f t="shared" si="117"/>
        <v>114.705</v>
      </c>
      <c r="E2549" s="51">
        <v>2549</v>
      </c>
      <c r="F2549">
        <v>7.0000000000000007E-2</v>
      </c>
      <c r="G2549" s="141">
        <f t="shared" si="118"/>
        <v>178.43</v>
      </c>
      <c r="I2549" s="51">
        <v>2549</v>
      </c>
      <c r="J2549">
        <v>0.125</v>
      </c>
      <c r="K2549" s="141">
        <f t="shared" si="119"/>
        <v>318.625</v>
      </c>
      <c r="M2549" s="51">
        <v>2549</v>
      </c>
      <c r="N2549">
        <v>899</v>
      </c>
    </row>
    <row r="2550" spans="1:14">
      <c r="A2550" s="51">
        <v>2550</v>
      </c>
      <c r="B2550" s="51">
        <v>4.4999999999999998E-2</v>
      </c>
      <c r="C2550" s="141">
        <f t="shared" si="117"/>
        <v>114.75</v>
      </c>
      <c r="E2550" s="51">
        <v>2550</v>
      </c>
      <c r="F2550">
        <v>7.0000000000000007E-2</v>
      </c>
      <c r="G2550" s="141">
        <f t="shared" si="118"/>
        <v>178.50000000000003</v>
      </c>
      <c r="I2550" s="51">
        <v>2550</v>
      </c>
      <c r="J2550">
        <v>0.125</v>
      </c>
      <c r="K2550" s="141">
        <f t="shared" si="119"/>
        <v>318.75</v>
      </c>
      <c r="M2550" s="51">
        <v>2550</v>
      </c>
      <c r="N2550">
        <v>899</v>
      </c>
    </row>
    <row r="2551" spans="1:14">
      <c r="A2551" s="51">
        <v>2551</v>
      </c>
      <c r="B2551" s="51">
        <v>4.4999999999999998E-2</v>
      </c>
      <c r="C2551" s="141">
        <f t="shared" si="117"/>
        <v>114.795</v>
      </c>
      <c r="E2551" s="51">
        <v>2551</v>
      </c>
      <c r="F2551">
        <v>7.0000000000000007E-2</v>
      </c>
      <c r="G2551" s="141">
        <f t="shared" si="118"/>
        <v>178.57000000000002</v>
      </c>
      <c r="I2551" s="51">
        <v>2551</v>
      </c>
      <c r="J2551">
        <v>0.125</v>
      </c>
      <c r="K2551" s="141">
        <f t="shared" si="119"/>
        <v>318.875</v>
      </c>
      <c r="M2551" s="51">
        <v>2551</v>
      </c>
      <c r="N2551">
        <v>899</v>
      </c>
    </row>
    <row r="2552" spans="1:14">
      <c r="A2552" s="51">
        <v>2552</v>
      </c>
      <c r="B2552" s="51">
        <v>4.4999999999999998E-2</v>
      </c>
      <c r="C2552" s="141">
        <f t="shared" si="117"/>
        <v>114.83999999999999</v>
      </c>
      <c r="E2552" s="51">
        <v>2552</v>
      </c>
      <c r="F2552">
        <v>7.0000000000000007E-2</v>
      </c>
      <c r="G2552" s="141">
        <f t="shared" si="118"/>
        <v>178.64000000000001</v>
      </c>
      <c r="I2552" s="51">
        <v>2552</v>
      </c>
      <c r="J2552">
        <v>0.125</v>
      </c>
      <c r="K2552" s="141">
        <f t="shared" si="119"/>
        <v>319</v>
      </c>
      <c r="M2552" s="51">
        <v>2552</v>
      </c>
      <c r="N2552">
        <v>899</v>
      </c>
    </row>
    <row r="2553" spans="1:14">
      <c r="A2553" s="51">
        <v>2553</v>
      </c>
      <c r="B2553" s="51">
        <v>4.4999999999999998E-2</v>
      </c>
      <c r="C2553" s="141">
        <f t="shared" si="117"/>
        <v>114.88499999999999</v>
      </c>
      <c r="E2553" s="51">
        <v>2553</v>
      </c>
      <c r="F2553">
        <v>7.0000000000000007E-2</v>
      </c>
      <c r="G2553" s="141">
        <f t="shared" si="118"/>
        <v>178.71</v>
      </c>
      <c r="I2553" s="51">
        <v>2553</v>
      </c>
      <c r="J2553">
        <v>0.125</v>
      </c>
      <c r="K2553" s="141">
        <f t="shared" si="119"/>
        <v>319.125</v>
      </c>
      <c r="M2553" s="51">
        <v>2553</v>
      </c>
      <c r="N2553">
        <v>899</v>
      </c>
    </row>
    <row r="2554" spans="1:14">
      <c r="A2554" s="51">
        <v>2554</v>
      </c>
      <c r="B2554" s="51">
        <v>4.4999999999999998E-2</v>
      </c>
      <c r="C2554" s="141">
        <f t="shared" si="117"/>
        <v>114.92999999999999</v>
      </c>
      <c r="E2554" s="51">
        <v>2554</v>
      </c>
      <c r="F2554">
        <v>7.0000000000000007E-2</v>
      </c>
      <c r="G2554" s="141">
        <f t="shared" si="118"/>
        <v>178.78000000000003</v>
      </c>
      <c r="I2554" s="51">
        <v>2554</v>
      </c>
      <c r="J2554">
        <v>0.125</v>
      </c>
      <c r="K2554" s="141">
        <f t="shared" si="119"/>
        <v>319.25</v>
      </c>
      <c r="M2554" s="51">
        <v>2554</v>
      </c>
      <c r="N2554">
        <v>899</v>
      </c>
    </row>
    <row r="2555" spans="1:14">
      <c r="A2555" s="51">
        <v>2555</v>
      </c>
      <c r="B2555" s="51">
        <v>4.4999999999999998E-2</v>
      </c>
      <c r="C2555" s="141">
        <f t="shared" si="117"/>
        <v>114.97499999999999</v>
      </c>
      <c r="E2555" s="51">
        <v>2555</v>
      </c>
      <c r="F2555">
        <v>7.0000000000000007E-2</v>
      </c>
      <c r="G2555" s="141">
        <f t="shared" si="118"/>
        <v>178.85000000000002</v>
      </c>
      <c r="I2555" s="51">
        <v>2555</v>
      </c>
      <c r="J2555">
        <v>0.125</v>
      </c>
      <c r="K2555" s="141">
        <f t="shared" si="119"/>
        <v>319.375</v>
      </c>
      <c r="M2555" s="51">
        <v>2555</v>
      </c>
      <c r="N2555">
        <v>899</v>
      </c>
    </row>
    <row r="2556" spans="1:14">
      <c r="A2556" s="51">
        <v>2556</v>
      </c>
      <c r="B2556" s="51">
        <v>4.4999999999999998E-2</v>
      </c>
      <c r="C2556" s="141">
        <f t="shared" si="117"/>
        <v>115.02</v>
      </c>
      <c r="E2556" s="51">
        <v>2556</v>
      </c>
      <c r="F2556">
        <v>7.0000000000000007E-2</v>
      </c>
      <c r="G2556" s="141">
        <f t="shared" si="118"/>
        <v>178.92000000000002</v>
      </c>
      <c r="I2556" s="51">
        <v>2556</v>
      </c>
      <c r="J2556">
        <v>0.125</v>
      </c>
      <c r="K2556" s="141">
        <f t="shared" si="119"/>
        <v>319.5</v>
      </c>
      <c r="M2556" s="51">
        <v>2556</v>
      </c>
      <c r="N2556">
        <v>899</v>
      </c>
    </row>
    <row r="2557" spans="1:14">
      <c r="A2557" s="51">
        <v>2557</v>
      </c>
      <c r="B2557" s="51">
        <v>4.4999999999999998E-2</v>
      </c>
      <c r="C2557" s="141">
        <f t="shared" si="117"/>
        <v>115.065</v>
      </c>
      <c r="E2557" s="51">
        <v>2557</v>
      </c>
      <c r="F2557">
        <v>7.0000000000000007E-2</v>
      </c>
      <c r="G2557" s="141">
        <f t="shared" si="118"/>
        <v>178.99</v>
      </c>
      <c r="I2557" s="51">
        <v>2557</v>
      </c>
      <c r="J2557">
        <v>0.125</v>
      </c>
      <c r="K2557" s="141">
        <f t="shared" si="119"/>
        <v>319.625</v>
      </c>
      <c r="M2557" s="51">
        <v>2557</v>
      </c>
      <c r="N2557">
        <v>899</v>
      </c>
    </row>
    <row r="2558" spans="1:14">
      <c r="A2558" s="51">
        <v>2558</v>
      </c>
      <c r="B2558" s="51">
        <v>4.4999999999999998E-2</v>
      </c>
      <c r="C2558" s="141">
        <f t="shared" si="117"/>
        <v>115.11</v>
      </c>
      <c r="E2558" s="51">
        <v>2558</v>
      </c>
      <c r="F2558">
        <v>7.0000000000000007E-2</v>
      </c>
      <c r="G2558" s="141">
        <f t="shared" si="118"/>
        <v>179.06000000000003</v>
      </c>
      <c r="I2558" s="51">
        <v>2558</v>
      </c>
      <c r="J2558">
        <v>0.125</v>
      </c>
      <c r="K2558" s="141">
        <f t="shared" si="119"/>
        <v>319.75</v>
      </c>
      <c r="M2558" s="51">
        <v>2558</v>
      </c>
      <c r="N2558">
        <v>899</v>
      </c>
    </row>
    <row r="2559" spans="1:14">
      <c r="A2559" s="51">
        <v>2559</v>
      </c>
      <c r="B2559" s="51">
        <v>4.4999999999999998E-2</v>
      </c>
      <c r="C2559" s="141">
        <f t="shared" si="117"/>
        <v>115.155</v>
      </c>
      <c r="E2559" s="51">
        <v>2559</v>
      </c>
      <c r="F2559">
        <v>7.0000000000000007E-2</v>
      </c>
      <c r="G2559" s="141">
        <f t="shared" si="118"/>
        <v>179.13000000000002</v>
      </c>
      <c r="I2559" s="51">
        <v>2559</v>
      </c>
      <c r="J2559">
        <v>0.125</v>
      </c>
      <c r="K2559" s="141">
        <f t="shared" si="119"/>
        <v>319.875</v>
      </c>
      <c r="M2559" s="51">
        <v>2559</v>
      </c>
      <c r="N2559">
        <v>899</v>
      </c>
    </row>
    <row r="2560" spans="1:14">
      <c r="A2560" s="51">
        <v>2560</v>
      </c>
      <c r="B2560" s="51">
        <v>4.4999999999999998E-2</v>
      </c>
      <c r="C2560" s="141">
        <f t="shared" si="117"/>
        <v>115.19999999999999</v>
      </c>
      <c r="E2560" s="51">
        <v>2560</v>
      </c>
      <c r="F2560">
        <v>7.0000000000000007E-2</v>
      </c>
      <c r="G2560" s="141">
        <f t="shared" si="118"/>
        <v>179.20000000000002</v>
      </c>
      <c r="I2560" s="51">
        <v>2560</v>
      </c>
      <c r="J2560">
        <v>0.125</v>
      </c>
      <c r="K2560" s="141">
        <f t="shared" si="119"/>
        <v>320</v>
      </c>
      <c r="M2560" s="51">
        <v>2560</v>
      </c>
      <c r="N2560">
        <v>899</v>
      </c>
    </row>
    <row r="2561" spans="1:14">
      <c r="A2561" s="51">
        <v>2561</v>
      </c>
      <c r="B2561" s="51">
        <v>4.4999999999999998E-2</v>
      </c>
      <c r="C2561" s="141">
        <f t="shared" si="117"/>
        <v>115.24499999999999</v>
      </c>
      <c r="E2561" s="51">
        <v>2561</v>
      </c>
      <c r="F2561">
        <v>7.0000000000000007E-2</v>
      </c>
      <c r="G2561" s="141">
        <f t="shared" si="118"/>
        <v>179.27</v>
      </c>
      <c r="I2561" s="51">
        <v>2561</v>
      </c>
      <c r="J2561">
        <v>0.125</v>
      </c>
      <c r="K2561" s="141">
        <f t="shared" si="119"/>
        <v>320.125</v>
      </c>
      <c r="M2561" s="51">
        <v>2561</v>
      </c>
      <c r="N2561">
        <v>899</v>
      </c>
    </row>
    <row r="2562" spans="1:14">
      <c r="A2562" s="51">
        <v>2562</v>
      </c>
      <c r="B2562" s="51">
        <v>4.4999999999999998E-2</v>
      </c>
      <c r="C2562" s="141">
        <f t="shared" ref="C2562:C2625" si="120">MAX(A2562*B2562, 8.99)</f>
        <v>115.28999999999999</v>
      </c>
      <c r="E2562" s="51">
        <v>2562</v>
      </c>
      <c r="F2562">
        <v>7.0000000000000007E-2</v>
      </c>
      <c r="G2562" s="141">
        <f t="shared" ref="G2562:G2625" si="121">MAX(E2562*F2562, 9.99)</f>
        <v>179.34</v>
      </c>
      <c r="I2562" s="51">
        <v>2562</v>
      </c>
      <c r="J2562">
        <v>0.125</v>
      </c>
      <c r="K2562" s="141">
        <f t="shared" ref="K2562:K2625" si="122">MAX(I2562*J2562, 19.99)</f>
        <v>320.25</v>
      </c>
      <c r="M2562" s="51">
        <v>2562</v>
      </c>
      <c r="N2562">
        <v>899</v>
      </c>
    </row>
    <row r="2563" spans="1:14">
      <c r="A2563" s="51">
        <v>2563</v>
      </c>
      <c r="B2563" s="51">
        <v>4.4999999999999998E-2</v>
      </c>
      <c r="C2563" s="141">
        <f t="shared" si="120"/>
        <v>115.33499999999999</v>
      </c>
      <c r="E2563" s="51">
        <v>2563</v>
      </c>
      <c r="F2563">
        <v>7.0000000000000007E-2</v>
      </c>
      <c r="G2563" s="141">
        <f t="shared" si="121"/>
        <v>179.41000000000003</v>
      </c>
      <c r="I2563" s="51">
        <v>2563</v>
      </c>
      <c r="J2563">
        <v>0.125</v>
      </c>
      <c r="K2563" s="141">
        <f t="shared" si="122"/>
        <v>320.375</v>
      </c>
      <c r="M2563" s="51">
        <v>2563</v>
      </c>
      <c r="N2563">
        <v>899</v>
      </c>
    </row>
    <row r="2564" spans="1:14">
      <c r="A2564" s="51">
        <v>2564</v>
      </c>
      <c r="B2564" s="51">
        <v>4.4999999999999998E-2</v>
      </c>
      <c r="C2564" s="141">
        <f t="shared" si="120"/>
        <v>115.38</v>
      </c>
      <c r="E2564" s="51">
        <v>2564</v>
      </c>
      <c r="F2564">
        <v>7.0000000000000007E-2</v>
      </c>
      <c r="G2564" s="141">
        <f t="shared" si="121"/>
        <v>179.48000000000002</v>
      </c>
      <c r="I2564" s="51">
        <v>2564</v>
      </c>
      <c r="J2564">
        <v>0.125</v>
      </c>
      <c r="K2564" s="141">
        <f t="shared" si="122"/>
        <v>320.5</v>
      </c>
      <c r="M2564" s="51">
        <v>2564</v>
      </c>
      <c r="N2564">
        <v>899</v>
      </c>
    </row>
    <row r="2565" spans="1:14">
      <c r="A2565" s="51">
        <v>2565</v>
      </c>
      <c r="B2565" s="51">
        <v>4.4999999999999998E-2</v>
      </c>
      <c r="C2565" s="141">
        <f t="shared" si="120"/>
        <v>115.425</v>
      </c>
      <c r="E2565" s="51">
        <v>2565</v>
      </c>
      <c r="F2565">
        <v>7.0000000000000007E-2</v>
      </c>
      <c r="G2565" s="141">
        <f t="shared" si="121"/>
        <v>179.55</v>
      </c>
      <c r="I2565" s="51">
        <v>2565</v>
      </c>
      <c r="J2565">
        <v>0.125</v>
      </c>
      <c r="K2565" s="141">
        <f t="shared" si="122"/>
        <v>320.625</v>
      </c>
      <c r="M2565" s="51">
        <v>2565</v>
      </c>
      <c r="N2565">
        <v>899</v>
      </c>
    </row>
    <row r="2566" spans="1:14">
      <c r="A2566" s="51">
        <v>2566</v>
      </c>
      <c r="B2566" s="51">
        <v>4.4999999999999998E-2</v>
      </c>
      <c r="C2566" s="141">
        <f t="shared" si="120"/>
        <v>115.47</v>
      </c>
      <c r="E2566" s="51">
        <v>2566</v>
      </c>
      <c r="F2566">
        <v>7.0000000000000007E-2</v>
      </c>
      <c r="G2566" s="141">
        <f t="shared" si="121"/>
        <v>179.62</v>
      </c>
      <c r="I2566" s="51">
        <v>2566</v>
      </c>
      <c r="J2566">
        <v>0.125</v>
      </c>
      <c r="K2566" s="141">
        <f t="shared" si="122"/>
        <v>320.75</v>
      </c>
      <c r="M2566" s="51">
        <v>2566</v>
      </c>
      <c r="N2566">
        <v>899</v>
      </c>
    </row>
    <row r="2567" spans="1:14">
      <c r="A2567" s="51">
        <v>2567</v>
      </c>
      <c r="B2567" s="51">
        <v>4.4999999999999998E-2</v>
      </c>
      <c r="C2567" s="141">
        <f t="shared" si="120"/>
        <v>115.515</v>
      </c>
      <c r="E2567" s="51">
        <v>2567</v>
      </c>
      <c r="F2567">
        <v>7.0000000000000007E-2</v>
      </c>
      <c r="G2567" s="141">
        <f t="shared" si="121"/>
        <v>179.69000000000003</v>
      </c>
      <c r="I2567" s="51">
        <v>2567</v>
      </c>
      <c r="J2567">
        <v>0.125</v>
      </c>
      <c r="K2567" s="141">
        <f t="shared" si="122"/>
        <v>320.875</v>
      </c>
      <c r="M2567" s="51">
        <v>2567</v>
      </c>
      <c r="N2567">
        <v>899</v>
      </c>
    </row>
    <row r="2568" spans="1:14">
      <c r="A2568" s="51">
        <v>2568</v>
      </c>
      <c r="B2568" s="51">
        <v>4.4999999999999998E-2</v>
      </c>
      <c r="C2568" s="141">
        <f t="shared" si="120"/>
        <v>115.56</v>
      </c>
      <c r="E2568" s="51">
        <v>2568</v>
      </c>
      <c r="F2568">
        <v>7.0000000000000007E-2</v>
      </c>
      <c r="G2568" s="141">
        <f t="shared" si="121"/>
        <v>179.76000000000002</v>
      </c>
      <c r="I2568" s="51">
        <v>2568</v>
      </c>
      <c r="J2568">
        <v>0.125</v>
      </c>
      <c r="K2568" s="141">
        <f t="shared" si="122"/>
        <v>321</v>
      </c>
      <c r="M2568" s="51">
        <v>2568</v>
      </c>
      <c r="N2568">
        <v>899</v>
      </c>
    </row>
    <row r="2569" spans="1:14">
      <c r="A2569" s="51">
        <v>2569</v>
      </c>
      <c r="B2569" s="51">
        <v>4.4999999999999998E-2</v>
      </c>
      <c r="C2569" s="141">
        <f t="shared" si="120"/>
        <v>115.60499999999999</v>
      </c>
      <c r="E2569" s="51">
        <v>2569</v>
      </c>
      <c r="F2569">
        <v>7.0000000000000007E-2</v>
      </c>
      <c r="G2569" s="141">
        <f t="shared" si="121"/>
        <v>179.83</v>
      </c>
      <c r="I2569" s="51">
        <v>2569</v>
      </c>
      <c r="J2569">
        <v>0.125</v>
      </c>
      <c r="K2569" s="141">
        <f t="shared" si="122"/>
        <v>321.125</v>
      </c>
      <c r="M2569" s="51">
        <v>2569</v>
      </c>
      <c r="N2569">
        <v>899</v>
      </c>
    </row>
    <row r="2570" spans="1:14">
      <c r="A2570" s="51">
        <v>2570</v>
      </c>
      <c r="B2570" s="51">
        <v>4.4999999999999998E-2</v>
      </c>
      <c r="C2570" s="141">
        <f t="shared" si="120"/>
        <v>115.64999999999999</v>
      </c>
      <c r="E2570" s="51">
        <v>2570</v>
      </c>
      <c r="F2570">
        <v>7.0000000000000007E-2</v>
      </c>
      <c r="G2570" s="141">
        <f t="shared" si="121"/>
        <v>179.9</v>
      </c>
      <c r="I2570" s="51">
        <v>2570</v>
      </c>
      <c r="J2570">
        <v>0.125</v>
      </c>
      <c r="K2570" s="141">
        <f t="shared" si="122"/>
        <v>321.25</v>
      </c>
      <c r="M2570" s="51">
        <v>2570</v>
      </c>
      <c r="N2570">
        <v>899</v>
      </c>
    </row>
    <row r="2571" spans="1:14">
      <c r="A2571" s="51">
        <v>2571</v>
      </c>
      <c r="B2571" s="51">
        <v>4.4999999999999998E-2</v>
      </c>
      <c r="C2571" s="141">
        <f t="shared" si="120"/>
        <v>115.69499999999999</v>
      </c>
      <c r="E2571" s="51">
        <v>2571</v>
      </c>
      <c r="F2571">
        <v>7.0000000000000007E-2</v>
      </c>
      <c r="G2571" s="141">
        <f t="shared" si="121"/>
        <v>179.97000000000003</v>
      </c>
      <c r="I2571" s="51">
        <v>2571</v>
      </c>
      <c r="J2571">
        <v>0.125</v>
      </c>
      <c r="K2571" s="141">
        <f t="shared" si="122"/>
        <v>321.375</v>
      </c>
      <c r="M2571" s="51">
        <v>2571</v>
      </c>
      <c r="N2571">
        <v>899</v>
      </c>
    </row>
    <row r="2572" spans="1:14">
      <c r="A2572" s="51">
        <v>2572</v>
      </c>
      <c r="B2572" s="51">
        <v>4.4999999999999998E-2</v>
      </c>
      <c r="C2572" s="141">
        <f t="shared" si="120"/>
        <v>115.74</v>
      </c>
      <c r="E2572" s="51">
        <v>2572</v>
      </c>
      <c r="F2572">
        <v>7.0000000000000007E-2</v>
      </c>
      <c r="G2572" s="141">
        <f t="shared" si="121"/>
        <v>180.04000000000002</v>
      </c>
      <c r="I2572" s="51">
        <v>2572</v>
      </c>
      <c r="J2572">
        <v>0.125</v>
      </c>
      <c r="K2572" s="141">
        <f t="shared" si="122"/>
        <v>321.5</v>
      </c>
      <c r="M2572" s="51">
        <v>2572</v>
      </c>
      <c r="N2572">
        <v>899</v>
      </c>
    </row>
    <row r="2573" spans="1:14">
      <c r="A2573" s="51">
        <v>2573</v>
      </c>
      <c r="B2573" s="51">
        <v>4.4999999999999998E-2</v>
      </c>
      <c r="C2573" s="141">
        <f t="shared" si="120"/>
        <v>115.785</v>
      </c>
      <c r="E2573" s="51">
        <v>2573</v>
      </c>
      <c r="F2573">
        <v>7.0000000000000007E-2</v>
      </c>
      <c r="G2573" s="141">
        <f t="shared" si="121"/>
        <v>180.11</v>
      </c>
      <c r="I2573" s="51">
        <v>2573</v>
      </c>
      <c r="J2573">
        <v>0.125</v>
      </c>
      <c r="K2573" s="141">
        <f t="shared" si="122"/>
        <v>321.625</v>
      </c>
      <c r="M2573" s="51">
        <v>2573</v>
      </c>
      <c r="N2573">
        <v>899</v>
      </c>
    </row>
    <row r="2574" spans="1:14">
      <c r="A2574" s="51">
        <v>2574</v>
      </c>
      <c r="B2574" s="51">
        <v>4.4999999999999998E-2</v>
      </c>
      <c r="C2574" s="141">
        <f t="shared" si="120"/>
        <v>115.83</v>
      </c>
      <c r="E2574" s="51">
        <v>2574</v>
      </c>
      <c r="F2574">
        <v>7.0000000000000007E-2</v>
      </c>
      <c r="G2574" s="141">
        <f t="shared" si="121"/>
        <v>180.18</v>
      </c>
      <c r="I2574" s="51">
        <v>2574</v>
      </c>
      <c r="J2574">
        <v>0.125</v>
      </c>
      <c r="K2574" s="141">
        <f t="shared" si="122"/>
        <v>321.75</v>
      </c>
      <c r="M2574" s="51">
        <v>2574</v>
      </c>
      <c r="N2574">
        <v>899</v>
      </c>
    </row>
    <row r="2575" spans="1:14">
      <c r="A2575" s="51">
        <v>2575</v>
      </c>
      <c r="B2575" s="51">
        <v>4.4999999999999998E-2</v>
      </c>
      <c r="C2575" s="141">
        <f t="shared" si="120"/>
        <v>115.875</v>
      </c>
      <c r="E2575" s="51">
        <v>2575</v>
      </c>
      <c r="F2575">
        <v>7.0000000000000007E-2</v>
      </c>
      <c r="G2575" s="141">
        <f t="shared" si="121"/>
        <v>180.25000000000003</v>
      </c>
      <c r="I2575" s="51">
        <v>2575</v>
      </c>
      <c r="J2575">
        <v>0.125</v>
      </c>
      <c r="K2575" s="141">
        <f t="shared" si="122"/>
        <v>321.875</v>
      </c>
      <c r="M2575" s="51">
        <v>2575</v>
      </c>
      <c r="N2575">
        <v>899</v>
      </c>
    </row>
    <row r="2576" spans="1:14">
      <c r="A2576" s="51">
        <v>2576</v>
      </c>
      <c r="B2576" s="51">
        <v>4.4999999999999998E-2</v>
      </c>
      <c r="C2576" s="141">
        <f t="shared" si="120"/>
        <v>115.92</v>
      </c>
      <c r="E2576" s="51">
        <v>2576</v>
      </c>
      <c r="F2576">
        <v>7.0000000000000007E-2</v>
      </c>
      <c r="G2576" s="141">
        <f t="shared" si="121"/>
        <v>180.32000000000002</v>
      </c>
      <c r="I2576" s="51">
        <v>2576</v>
      </c>
      <c r="J2576">
        <v>0.125</v>
      </c>
      <c r="K2576" s="141">
        <f t="shared" si="122"/>
        <v>322</v>
      </c>
      <c r="M2576" s="51">
        <v>2576</v>
      </c>
      <c r="N2576">
        <v>899</v>
      </c>
    </row>
    <row r="2577" spans="1:14">
      <c r="A2577" s="51">
        <v>2577</v>
      </c>
      <c r="B2577" s="51">
        <v>4.4999999999999998E-2</v>
      </c>
      <c r="C2577" s="141">
        <f t="shared" si="120"/>
        <v>115.96499999999999</v>
      </c>
      <c r="E2577" s="51">
        <v>2577</v>
      </c>
      <c r="F2577">
        <v>7.0000000000000007E-2</v>
      </c>
      <c r="G2577" s="141">
        <f t="shared" si="121"/>
        <v>180.39000000000001</v>
      </c>
      <c r="I2577" s="51">
        <v>2577</v>
      </c>
      <c r="J2577">
        <v>0.125</v>
      </c>
      <c r="K2577" s="141">
        <f t="shared" si="122"/>
        <v>322.125</v>
      </c>
      <c r="M2577" s="51">
        <v>2577</v>
      </c>
      <c r="N2577">
        <v>899</v>
      </c>
    </row>
    <row r="2578" spans="1:14">
      <c r="A2578" s="51">
        <v>2578</v>
      </c>
      <c r="B2578" s="51">
        <v>4.4999999999999998E-2</v>
      </c>
      <c r="C2578" s="141">
        <f t="shared" si="120"/>
        <v>116.00999999999999</v>
      </c>
      <c r="E2578" s="51">
        <v>2578</v>
      </c>
      <c r="F2578">
        <v>7.0000000000000007E-2</v>
      </c>
      <c r="G2578" s="141">
        <f t="shared" si="121"/>
        <v>180.46</v>
      </c>
      <c r="I2578" s="51">
        <v>2578</v>
      </c>
      <c r="J2578">
        <v>0.125</v>
      </c>
      <c r="K2578" s="141">
        <f t="shared" si="122"/>
        <v>322.25</v>
      </c>
      <c r="M2578" s="51">
        <v>2578</v>
      </c>
      <c r="N2578">
        <v>899</v>
      </c>
    </row>
    <row r="2579" spans="1:14">
      <c r="A2579" s="51">
        <v>2579</v>
      </c>
      <c r="B2579" s="51">
        <v>4.4999999999999998E-2</v>
      </c>
      <c r="C2579" s="141">
        <f t="shared" si="120"/>
        <v>116.05499999999999</v>
      </c>
      <c r="E2579" s="51">
        <v>2579</v>
      </c>
      <c r="F2579">
        <v>7.0000000000000007E-2</v>
      </c>
      <c r="G2579" s="141">
        <f t="shared" si="121"/>
        <v>180.53000000000003</v>
      </c>
      <c r="I2579" s="51">
        <v>2579</v>
      </c>
      <c r="J2579">
        <v>0.125</v>
      </c>
      <c r="K2579" s="141">
        <f t="shared" si="122"/>
        <v>322.375</v>
      </c>
      <c r="M2579" s="51">
        <v>2579</v>
      </c>
      <c r="N2579">
        <v>899</v>
      </c>
    </row>
    <row r="2580" spans="1:14">
      <c r="A2580" s="51">
        <v>2580</v>
      </c>
      <c r="B2580" s="51">
        <v>4.4999999999999998E-2</v>
      </c>
      <c r="C2580" s="141">
        <f t="shared" si="120"/>
        <v>116.1</v>
      </c>
      <c r="E2580" s="51">
        <v>2580</v>
      </c>
      <c r="F2580">
        <v>7.0000000000000007E-2</v>
      </c>
      <c r="G2580" s="141">
        <f t="shared" si="121"/>
        <v>180.60000000000002</v>
      </c>
      <c r="I2580" s="51">
        <v>2580</v>
      </c>
      <c r="J2580">
        <v>0.125</v>
      </c>
      <c r="K2580" s="141">
        <f t="shared" si="122"/>
        <v>322.5</v>
      </c>
      <c r="M2580" s="51">
        <v>2580</v>
      </c>
      <c r="N2580">
        <v>899</v>
      </c>
    </row>
    <row r="2581" spans="1:14">
      <c r="A2581" s="51">
        <v>2581</v>
      </c>
      <c r="B2581" s="51">
        <v>4.4999999999999998E-2</v>
      </c>
      <c r="C2581" s="141">
        <f t="shared" si="120"/>
        <v>116.145</v>
      </c>
      <c r="E2581" s="51">
        <v>2581</v>
      </c>
      <c r="F2581">
        <v>7.0000000000000007E-2</v>
      </c>
      <c r="G2581" s="141">
        <f t="shared" si="121"/>
        <v>180.67000000000002</v>
      </c>
      <c r="I2581" s="51">
        <v>2581</v>
      </c>
      <c r="J2581">
        <v>0.125</v>
      </c>
      <c r="K2581" s="141">
        <f t="shared" si="122"/>
        <v>322.625</v>
      </c>
      <c r="M2581" s="51">
        <v>2581</v>
      </c>
      <c r="N2581">
        <v>899</v>
      </c>
    </row>
    <row r="2582" spans="1:14">
      <c r="A2582" s="51">
        <v>2582</v>
      </c>
      <c r="B2582" s="51">
        <v>4.4999999999999998E-2</v>
      </c>
      <c r="C2582" s="141">
        <f t="shared" si="120"/>
        <v>116.19</v>
      </c>
      <c r="E2582" s="51">
        <v>2582</v>
      </c>
      <c r="F2582">
        <v>7.0000000000000007E-2</v>
      </c>
      <c r="G2582" s="141">
        <f t="shared" si="121"/>
        <v>180.74</v>
      </c>
      <c r="I2582" s="51">
        <v>2582</v>
      </c>
      <c r="J2582">
        <v>0.125</v>
      </c>
      <c r="K2582" s="141">
        <f t="shared" si="122"/>
        <v>322.75</v>
      </c>
      <c r="M2582" s="51">
        <v>2582</v>
      </c>
      <c r="N2582">
        <v>899</v>
      </c>
    </row>
    <row r="2583" spans="1:14">
      <c r="A2583" s="51">
        <v>2583</v>
      </c>
      <c r="B2583" s="51">
        <v>4.4999999999999998E-2</v>
      </c>
      <c r="C2583" s="141">
        <f t="shared" si="120"/>
        <v>116.235</v>
      </c>
      <c r="E2583" s="51">
        <v>2583</v>
      </c>
      <c r="F2583">
        <v>7.0000000000000007E-2</v>
      </c>
      <c r="G2583" s="141">
        <f t="shared" si="121"/>
        <v>180.81000000000003</v>
      </c>
      <c r="I2583" s="51">
        <v>2583</v>
      </c>
      <c r="J2583">
        <v>0.125</v>
      </c>
      <c r="K2583" s="141">
        <f t="shared" si="122"/>
        <v>322.875</v>
      </c>
      <c r="M2583" s="51">
        <v>2583</v>
      </c>
      <c r="N2583">
        <v>899</v>
      </c>
    </row>
    <row r="2584" spans="1:14">
      <c r="A2584" s="51">
        <v>2584</v>
      </c>
      <c r="B2584" s="51">
        <v>4.4999999999999998E-2</v>
      </c>
      <c r="C2584" s="141">
        <f t="shared" si="120"/>
        <v>116.28</v>
      </c>
      <c r="E2584" s="51">
        <v>2584</v>
      </c>
      <c r="F2584">
        <v>7.0000000000000007E-2</v>
      </c>
      <c r="G2584" s="141">
        <f t="shared" si="121"/>
        <v>180.88000000000002</v>
      </c>
      <c r="I2584" s="51">
        <v>2584</v>
      </c>
      <c r="J2584">
        <v>0.125</v>
      </c>
      <c r="K2584" s="141">
        <f t="shared" si="122"/>
        <v>323</v>
      </c>
      <c r="M2584" s="51">
        <v>2584</v>
      </c>
      <c r="N2584">
        <v>899</v>
      </c>
    </row>
    <row r="2585" spans="1:14">
      <c r="A2585" s="51">
        <v>2585</v>
      </c>
      <c r="B2585" s="51">
        <v>4.4999999999999998E-2</v>
      </c>
      <c r="C2585" s="141">
        <f t="shared" si="120"/>
        <v>116.32499999999999</v>
      </c>
      <c r="E2585" s="51">
        <v>2585</v>
      </c>
      <c r="F2585">
        <v>7.0000000000000007E-2</v>
      </c>
      <c r="G2585" s="141">
        <f t="shared" si="121"/>
        <v>180.95000000000002</v>
      </c>
      <c r="I2585" s="51">
        <v>2585</v>
      </c>
      <c r="J2585">
        <v>0.125</v>
      </c>
      <c r="K2585" s="141">
        <f t="shared" si="122"/>
        <v>323.125</v>
      </c>
      <c r="M2585" s="51">
        <v>2585</v>
      </c>
      <c r="N2585">
        <v>899</v>
      </c>
    </row>
    <row r="2586" spans="1:14">
      <c r="A2586" s="51">
        <v>2586</v>
      </c>
      <c r="B2586" s="51">
        <v>4.4999999999999998E-2</v>
      </c>
      <c r="C2586" s="141">
        <f t="shared" si="120"/>
        <v>116.36999999999999</v>
      </c>
      <c r="E2586" s="51">
        <v>2586</v>
      </c>
      <c r="F2586">
        <v>7.0000000000000007E-2</v>
      </c>
      <c r="G2586" s="141">
        <f t="shared" si="121"/>
        <v>181.02</v>
      </c>
      <c r="I2586" s="51">
        <v>2586</v>
      </c>
      <c r="J2586">
        <v>0.125</v>
      </c>
      <c r="K2586" s="141">
        <f t="shared" si="122"/>
        <v>323.25</v>
      </c>
      <c r="M2586" s="51">
        <v>2586</v>
      </c>
      <c r="N2586">
        <v>899</v>
      </c>
    </row>
    <row r="2587" spans="1:14">
      <c r="A2587" s="51">
        <v>2587</v>
      </c>
      <c r="B2587" s="51">
        <v>4.4999999999999998E-2</v>
      </c>
      <c r="C2587" s="141">
        <f t="shared" si="120"/>
        <v>116.41499999999999</v>
      </c>
      <c r="E2587" s="51">
        <v>2587</v>
      </c>
      <c r="F2587">
        <v>7.0000000000000007E-2</v>
      </c>
      <c r="G2587" s="141">
        <f t="shared" si="121"/>
        <v>181.09</v>
      </c>
      <c r="I2587" s="51">
        <v>2587</v>
      </c>
      <c r="J2587">
        <v>0.125</v>
      </c>
      <c r="K2587" s="141">
        <f t="shared" si="122"/>
        <v>323.375</v>
      </c>
      <c r="M2587" s="51">
        <v>2587</v>
      </c>
      <c r="N2587">
        <v>899</v>
      </c>
    </row>
    <row r="2588" spans="1:14">
      <c r="A2588" s="51">
        <v>2588</v>
      </c>
      <c r="B2588" s="51">
        <v>4.4999999999999998E-2</v>
      </c>
      <c r="C2588" s="141">
        <f t="shared" si="120"/>
        <v>116.46</v>
      </c>
      <c r="E2588" s="51">
        <v>2588</v>
      </c>
      <c r="F2588">
        <v>7.0000000000000007E-2</v>
      </c>
      <c r="G2588" s="141">
        <f t="shared" si="121"/>
        <v>181.16000000000003</v>
      </c>
      <c r="I2588" s="51">
        <v>2588</v>
      </c>
      <c r="J2588">
        <v>0.125</v>
      </c>
      <c r="K2588" s="141">
        <f t="shared" si="122"/>
        <v>323.5</v>
      </c>
      <c r="M2588" s="51">
        <v>2588</v>
      </c>
      <c r="N2588">
        <v>899</v>
      </c>
    </row>
    <row r="2589" spans="1:14">
      <c r="A2589" s="51">
        <v>2589</v>
      </c>
      <c r="B2589" s="51">
        <v>4.4999999999999998E-2</v>
      </c>
      <c r="C2589" s="141">
        <f t="shared" si="120"/>
        <v>116.505</v>
      </c>
      <c r="E2589" s="51">
        <v>2589</v>
      </c>
      <c r="F2589">
        <v>7.0000000000000007E-2</v>
      </c>
      <c r="G2589" s="141">
        <f t="shared" si="121"/>
        <v>181.23000000000002</v>
      </c>
      <c r="I2589" s="51">
        <v>2589</v>
      </c>
      <c r="J2589">
        <v>0.125</v>
      </c>
      <c r="K2589" s="141">
        <f t="shared" si="122"/>
        <v>323.625</v>
      </c>
      <c r="M2589" s="51">
        <v>2589</v>
      </c>
      <c r="N2589">
        <v>899</v>
      </c>
    </row>
    <row r="2590" spans="1:14">
      <c r="A2590" s="51">
        <v>2590</v>
      </c>
      <c r="B2590" s="51">
        <v>4.4999999999999998E-2</v>
      </c>
      <c r="C2590" s="141">
        <f t="shared" si="120"/>
        <v>116.55</v>
      </c>
      <c r="E2590" s="51">
        <v>2590</v>
      </c>
      <c r="F2590">
        <v>7.0000000000000007E-2</v>
      </c>
      <c r="G2590" s="141">
        <f t="shared" si="121"/>
        <v>181.3</v>
      </c>
      <c r="I2590" s="51">
        <v>2590</v>
      </c>
      <c r="J2590">
        <v>0.125</v>
      </c>
      <c r="K2590" s="141">
        <f t="shared" si="122"/>
        <v>323.75</v>
      </c>
      <c r="M2590" s="51">
        <v>2590</v>
      </c>
      <c r="N2590">
        <v>899</v>
      </c>
    </row>
    <row r="2591" spans="1:14">
      <c r="A2591" s="51">
        <v>2591</v>
      </c>
      <c r="B2591" s="51">
        <v>4.4999999999999998E-2</v>
      </c>
      <c r="C2591" s="141">
        <f t="shared" si="120"/>
        <v>116.595</v>
      </c>
      <c r="E2591" s="51">
        <v>2591</v>
      </c>
      <c r="F2591">
        <v>7.0000000000000007E-2</v>
      </c>
      <c r="G2591" s="141">
        <f t="shared" si="121"/>
        <v>181.37</v>
      </c>
      <c r="I2591" s="51">
        <v>2591</v>
      </c>
      <c r="J2591">
        <v>0.125</v>
      </c>
      <c r="K2591" s="141">
        <f t="shared" si="122"/>
        <v>323.875</v>
      </c>
      <c r="M2591" s="51">
        <v>2591</v>
      </c>
      <c r="N2591">
        <v>899</v>
      </c>
    </row>
    <row r="2592" spans="1:14">
      <c r="A2592" s="51">
        <v>2592</v>
      </c>
      <c r="B2592" s="51">
        <v>4.4999999999999998E-2</v>
      </c>
      <c r="C2592" s="141">
        <f t="shared" si="120"/>
        <v>116.64</v>
      </c>
      <c r="E2592" s="51">
        <v>2592</v>
      </c>
      <c r="F2592">
        <v>7.0000000000000007E-2</v>
      </c>
      <c r="G2592" s="141">
        <f t="shared" si="121"/>
        <v>181.44000000000003</v>
      </c>
      <c r="I2592" s="51">
        <v>2592</v>
      </c>
      <c r="J2592">
        <v>0.125</v>
      </c>
      <c r="K2592" s="141">
        <f t="shared" si="122"/>
        <v>324</v>
      </c>
      <c r="M2592" s="51">
        <v>2592</v>
      </c>
      <c r="N2592">
        <v>899</v>
      </c>
    </row>
    <row r="2593" spans="1:14">
      <c r="A2593" s="51">
        <v>2593</v>
      </c>
      <c r="B2593" s="51">
        <v>4.4999999999999998E-2</v>
      </c>
      <c r="C2593" s="141">
        <f t="shared" si="120"/>
        <v>116.685</v>
      </c>
      <c r="E2593" s="51">
        <v>2593</v>
      </c>
      <c r="F2593">
        <v>7.0000000000000007E-2</v>
      </c>
      <c r="G2593" s="141">
        <f t="shared" si="121"/>
        <v>181.51000000000002</v>
      </c>
      <c r="I2593" s="51">
        <v>2593</v>
      </c>
      <c r="J2593">
        <v>0.125</v>
      </c>
      <c r="K2593" s="141">
        <f t="shared" si="122"/>
        <v>324.125</v>
      </c>
      <c r="M2593" s="51">
        <v>2593</v>
      </c>
      <c r="N2593">
        <v>899</v>
      </c>
    </row>
    <row r="2594" spans="1:14">
      <c r="A2594" s="51">
        <v>2594</v>
      </c>
      <c r="B2594" s="51">
        <v>4.4999999999999998E-2</v>
      </c>
      <c r="C2594" s="141">
        <f t="shared" si="120"/>
        <v>116.72999999999999</v>
      </c>
      <c r="E2594" s="51">
        <v>2594</v>
      </c>
      <c r="F2594">
        <v>7.0000000000000007E-2</v>
      </c>
      <c r="G2594" s="141">
        <f t="shared" si="121"/>
        <v>181.58</v>
      </c>
      <c r="I2594" s="51">
        <v>2594</v>
      </c>
      <c r="J2594">
        <v>0.125</v>
      </c>
      <c r="K2594" s="141">
        <f t="shared" si="122"/>
        <v>324.25</v>
      </c>
      <c r="M2594" s="51">
        <v>2594</v>
      </c>
      <c r="N2594">
        <v>899</v>
      </c>
    </row>
    <row r="2595" spans="1:14">
      <c r="A2595" s="51">
        <v>2595</v>
      </c>
      <c r="B2595" s="51">
        <v>4.4999999999999998E-2</v>
      </c>
      <c r="C2595" s="141">
        <f t="shared" si="120"/>
        <v>116.77499999999999</v>
      </c>
      <c r="E2595" s="51">
        <v>2595</v>
      </c>
      <c r="F2595">
        <v>7.0000000000000007E-2</v>
      </c>
      <c r="G2595" s="141">
        <f t="shared" si="121"/>
        <v>181.65</v>
      </c>
      <c r="I2595" s="51">
        <v>2595</v>
      </c>
      <c r="J2595">
        <v>0.125</v>
      </c>
      <c r="K2595" s="141">
        <f t="shared" si="122"/>
        <v>324.375</v>
      </c>
      <c r="M2595" s="51">
        <v>2595</v>
      </c>
      <c r="N2595">
        <v>899</v>
      </c>
    </row>
    <row r="2596" spans="1:14">
      <c r="A2596" s="51">
        <v>2596</v>
      </c>
      <c r="B2596" s="51">
        <v>4.4999999999999998E-2</v>
      </c>
      <c r="C2596" s="141">
        <f t="shared" si="120"/>
        <v>116.82</v>
      </c>
      <c r="E2596" s="51">
        <v>2596</v>
      </c>
      <c r="F2596">
        <v>7.0000000000000007E-2</v>
      </c>
      <c r="G2596" s="141">
        <f t="shared" si="121"/>
        <v>181.72000000000003</v>
      </c>
      <c r="I2596" s="51">
        <v>2596</v>
      </c>
      <c r="J2596">
        <v>0.125</v>
      </c>
      <c r="K2596" s="141">
        <f t="shared" si="122"/>
        <v>324.5</v>
      </c>
      <c r="M2596" s="51">
        <v>2596</v>
      </c>
      <c r="N2596">
        <v>899</v>
      </c>
    </row>
    <row r="2597" spans="1:14">
      <c r="A2597" s="51">
        <v>2597</v>
      </c>
      <c r="B2597" s="51">
        <v>4.4999999999999998E-2</v>
      </c>
      <c r="C2597" s="141">
        <f t="shared" si="120"/>
        <v>116.86499999999999</v>
      </c>
      <c r="E2597" s="51">
        <v>2597</v>
      </c>
      <c r="F2597">
        <v>7.0000000000000007E-2</v>
      </c>
      <c r="G2597" s="141">
        <f t="shared" si="121"/>
        <v>181.79000000000002</v>
      </c>
      <c r="I2597" s="51">
        <v>2597</v>
      </c>
      <c r="J2597">
        <v>0.125</v>
      </c>
      <c r="K2597" s="141">
        <f t="shared" si="122"/>
        <v>324.625</v>
      </c>
      <c r="M2597" s="51">
        <v>2597</v>
      </c>
      <c r="N2597">
        <v>899</v>
      </c>
    </row>
    <row r="2598" spans="1:14">
      <c r="A2598" s="51">
        <v>2598</v>
      </c>
      <c r="B2598" s="51">
        <v>4.4999999999999998E-2</v>
      </c>
      <c r="C2598" s="141">
        <f t="shared" si="120"/>
        <v>116.91</v>
      </c>
      <c r="E2598" s="51">
        <v>2598</v>
      </c>
      <c r="F2598">
        <v>7.0000000000000007E-2</v>
      </c>
      <c r="G2598" s="141">
        <f t="shared" si="121"/>
        <v>181.86</v>
      </c>
      <c r="I2598" s="51">
        <v>2598</v>
      </c>
      <c r="J2598">
        <v>0.125</v>
      </c>
      <c r="K2598" s="141">
        <f t="shared" si="122"/>
        <v>324.75</v>
      </c>
      <c r="M2598" s="51">
        <v>2598</v>
      </c>
      <c r="N2598">
        <v>899</v>
      </c>
    </row>
    <row r="2599" spans="1:14">
      <c r="A2599" s="51">
        <v>2599</v>
      </c>
      <c r="B2599" s="51">
        <v>4.4999999999999998E-2</v>
      </c>
      <c r="C2599" s="141">
        <f t="shared" si="120"/>
        <v>116.955</v>
      </c>
      <c r="E2599" s="51">
        <v>2599</v>
      </c>
      <c r="F2599">
        <v>7.0000000000000007E-2</v>
      </c>
      <c r="G2599" s="141">
        <f t="shared" si="121"/>
        <v>181.93</v>
      </c>
      <c r="I2599" s="51">
        <v>2599</v>
      </c>
      <c r="J2599">
        <v>0.125</v>
      </c>
      <c r="K2599" s="141">
        <f t="shared" si="122"/>
        <v>324.875</v>
      </c>
      <c r="M2599" s="51">
        <v>2599</v>
      </c>
      <c r="N2599">
        <v>899</v>
      </c>
    </row>
    <row r="2600" spans="1:14">
      <c r="A2600" s="51">
        <v>2600</v>
      </c>
      <c r="B2600" s="51">
        <v>4.4999999999999998E-2</v>
      </c>
      <c r="C2600" s="141">
        <f t="shared" si="120"/>
        <v>117</v>
      </c>
      <c r="E2600" s="51">
        <v>2600</v>
      </c>
      <c r="F2600">
        <v>7.0000000000000007E-2</v>
      </c>
      <c r="G2600" s="141">
        <f t="shared" si="121"/>
        <v>182.00000000000003</v>
      </c>
      <c r="I2600" s="51">
        <v>2600</v>
      </c>
      <c r="J2600">
        <v>0.125</v>
      </c>
      <c r="K2600" s="141">
        <f t="shared" si="122"/>
        <v>325</v>
      </c>
      <c r="M2600" s="51">
        <v>2600</v>
      </c>
      <c r="N2600">
        <v>899</v>
      </c>
    </row>
    <row r="2601" spans="1:14">
      <c r="A2601" s="51">
        <v>2601</v>
      </c>
      <c r="B2601" s="51">
        <v>4.4999999999999998E-2</v>
      </c>
      <c r="C2601" s="141">
        <f t="shared" si="120"/>
        <v>117.045</v>
      </c>
      <c r="E2601" s="51">
        <v>2601</v>
      </c>
      <c r="F2601">
        <v>7.0000000000000007E-2</v>
      </c>
      <c r="G2601" s="141">
        <f t="shared" si="121"/>
        <v>182.07000000000002</v>
      </c>
      <c r="I2601" s="51">
        <v>2601</v>
      </c>
      <c r="J2601">
        <v>0.125</v>
      </c>
      <c r="K2601" s="141">
        <f t="shared" si="122"/>
        <v>325.125</v>
      </c>
      <c r="M2601" s="51">
        <v>2601</v>
      </c>
      <c r="N2601">
        <v>899</v>
      </c>
    </row>
    <row r="2602" spans="1:14">
      <c r="A2602" s="51">
        <v>2602</v>
      </c>
      <c r="B2602" s="51">
        <v>4.4999999999999998E-2</v>
      </c>
      <c r="C2602" s="141">
        <f t="shared" si="120"/>
        <v>117.08999999999999</v>
      </c>
      <c r="E2602" s="51">
        <v>2602</v>
      </c>
      <c r="F2602">
        <v>7.0000000000000007E-2</v>
      </c>
      <c r="G2602" s="141">
        <f t="shared" si="121"/>
        <v>182.14000000000001</v>
      </c>
      <c r="I2602" s="51">
        <v>2602</v>
      </c>
      <c r="J2602">
        <v>0.125</v>
      </c>
      <c r="K2602" s="141">
        <f t="shared" si="122"/>
        <v>325.25</v>
      </c>
      <c r="M2602" s="51">
        <v>2602</v>
      </c>
      <c r="N2602">
        <v>899</v>
      </c>
    </row>
    <row r="2603" spans="1:14">
      <c r="A2603" s="51">
        <v>2603</v>
      </c>
      <c r="B2603" s="51">
        <v>4.4999999999999998E-2</v>
      </c>
      <c r="C2603" s="141">
        <f t="shared" si="120"/>
        <v>117.13499999999999</v>
      </c>
      <c r="E2603" s="51">
        <v>2603</v>
      </c>
      <c r="F2603">
        <v>7.0000000000000007E-2</v>
      </c>
      <c r="G2603" s="141">
        <f t="shared" si="121"/>
        <v>182.21</v>
      </c>
      <c r="I2603" s="51">
        <v>2603</v>
      </c>
      <c r="J2603">
        <v>0.125</v>
      </c>
      <c r="K2603" s="141">
        <f t="shared" si="122"/>
        <v>325.375</v>
      </c>
      <c r="M2603" s="51">
        <v>2603</v>
      </c>
      <c r="N2603">
        <v>899</v>
      </c>
    </row>
    <row r="2604" spans="1:14">
      <c r="A2604" s="51">
        <v>2604</v>
      </c>
      <c r="B2604" s="51">
        <v>4.4999999999999998E-2</v>
      </c>
      <c r="C2604" s="141">
        <f t="shared" si="120"/>
        <v>117.17999999999999</v>
      </c>
      <c r="E2604" s="51">
        <v>2604</v>
      </c>
      <c r="F2604">
        <v>7.0000000000000007E-2</v>
      </c>
      <c r="G2604" s="141">
        <f t="shared" si="121"/>
        <v>182.28000000000003</v>
      </c>
      <c r="I2604" s="51">
        <v>2604</v>
      </c>
      <c r="J2604">
        <v>0.125</v>
      </c>
      <c r="K2604" s="141">
        <f t="shared" si="122"/>
        <v>325.5</v>
      </c>
      <c r="M2604" s="51">
        <v>2604</v>
      </c>
      <c r="N2604">
        <v>899</v>
      </c>
    </row>
    <row r="2605" spans="1:14">
      <c r="A2605" s="51">
        <v>2605</v>
      </c>
      <c r="B2605" s="51">
        <v>4.4999999999999998E-2</v>
      </c>
      <c r="C2605" s="141">
        <f t="shared" si="120"/>
        <v>117.22499999999999</v>
      </c>
      <c r="E2605" s="51">
        <v>2605</v>
      </c>
      <c r="F2605">
        <v>7.0000000000000007E-2</v>
      </c>
      <c r="G2605" s="141">
        <f t="shared" si="121"/>
        <v>182.35000000000002</v>
      </c>
      <c r="I2605" s="51">
        <v>2605</v>
      </c>
      <c r="J2605">
        <v>0.125</v>
      </c>
      <c r="K2605" s="141">
        <f t="shared" si="122"/>
        <v>325.625</v>
      </c>
      <c r="M2605" s="51">
        <v>2605</v>
      </c>
      <c r="N2605">
        <v>899</v>
      </c>
    </row>
    <row r="2606" spans="1:14">
      <c r="A2606" s="51">
        <v>2606</v>
      </c>
      <c r="B2606" s="51">
        <v>4.4999999999999998E-2</v>
      </c>
      <c r="C2606" s="141">
        <f t="shared" si="120"/>
        <v>117.27</v>
      </c>
      <c r="E2606" s="51">
        <v>2606</v>
      </c>
      <c r="F2606">
        <v>7.0000000000000007E-2</v>
      </c>
      <c r="G2606" s="141">
        <f t="shared" si="121"/>
        <v>182.42000000000002</v>
      </c>
      <c r="I2606" s="51">
        <v>2606</v>
      </c>
      <c r="J2606">
        <v>0.125</v>
      </c>
      <c r="K2606" s="141">
        <f t="shared" si="122"/>
        <v>325.75</v>
      </c>
      <c r="M2606" s="51">
        <v>2606</v>
      </c>
      <c r="N2606">
        <v>899</v>
      </c>
    </row>
    <row r="2607" spans="1:14">
      <c r="A2607" s="51">
        <v>2607</v>
      </c>
      <c r="B2607" s="51">
        <v>4.4999999999999998E-2</v>
      </c>
      <c r="C2607" s="141">
        <f t="shared" si="120"/>
        <v>117.315</v>
      </c>
      <c r="E2607" s="51">
        <v>2607</v>
      </c>
      <c r="F2607">
        <v>7.0000000000000007E-2</v>
      </c>
      <c r="G2607" s="141">
        <f t="shared" si="121"/>
        <v>182.49</v>
      </c>
      <c r="I2607" s="51">
        <v>2607</v>
      </c>
      <c r="J2607">
        <v>0.125</v>
      </c>
      <c r="K2607" s="141">
        <f t="shared" si="122"/>
        <v>325.875</v>
      </c>
      <c r="M2607" s="51">
        <v>2607</v>
      </c>
      <c r="N2607">
        <v>899</v>
      </c>
    </row>
    <row r="2608" spans="1:14">
      <c r="A2608" s="51">
        <v>2608</v>
      </c>
      <c r="B2608" s="51">
        <v>4.4999999999999998E-2</v>
      </c>
      <c r="C2608" s="141">
        <f t="shared" si="120"/>
        <v>117.36</v>
      </c>
      <c r="E2608" s="51">
        <v>2608</v>
      </c>
      <c r="F2608">
        <v>7.0000000000000007E-2</v>
      </c>
      <c r="G2608" s="141">
        <f t="shared" si="121"/>
        <v>182.56000000000003</v>
      </c>
      <c r="I2608" s="51">
        <v>2608</v>
      </c>
      <c r="J2608">
        <v>0.125</v>
      </c>
      <c r="K2608" s="141">
        <f t="shared" si="122"/>
        <v>326</v>
      </c>
      <c r="M2608" s="51">
        <v>2608</v>
      </c>
      <c r="N2608">
        <v>899</v>
      </c>
    </row>
    <row r="2609" spans="1:14">
      <c r="A2609" s="51">
        <v>2609</v>
      </c>
      <c r="B2609" s="51">
        <v>4.4999999999999998E-2</v>
      </c>
      <c r="C2609" s="141">
        <f t="shared" si="120"/>
        <v>117.405</v>
      </c>
      <c r="E2609" s="51">
        <v>2609</v>
      </c>
      <c r="F2609">
        <v>7.0000000000000007E-2</v>
      </c>
      <c r="G2609" s="141">
        <f t="shared" si="121"/>
        <v>182.63000000000002</v>
      </c>
      <c r="I2609" s="51">
        <v>2609</v>
      </c>
      <c r="J2609">
        <v>0.125</v>
      </c>
      <c r="K2609" s="141">
        <f t="shared" si="122"/>
        <v>326.125</v>
      </c>
      <c r="M2609" s="51">
        <v>2609</v>
      </c>
      <c r="N2609">
        <v>899</v>
      </c>
    </row>
    <row r="2610" spans="1:14">
      <c r="A2610" s="51">
        <v>2610</v>
      </c>
      <c r="B2610" s="51">
        <v>4.4999999999999998E-2</v>
      </c>
      <c r="C2610" s="141">
        <f t="shared" si="120"/>
        <v>117.44999999999999</v>
      </c>
      <c r="E2610" s="51">
        <v>2610</v>
      </c>
      <c r="F2610">
        <v>7.0000000000000007E-2</v>
      </c>
      <c r="G2610" s="141">
        <f t="shared" si="121"/>
        <v>182.70000000000002</v>
      </c>
      <c r="I2610" s="51">
        <v>2610</v>
      </c>
      <c r="J2610">
        <v>0.125</v>
      </c>
      <c r="K2610" s="141">
        <f t="shared" si="122"/>
        <v>326.25</v>
      </c>
      <c r="M2610" s="51">
        <v>2610</v>
      </c>
      <c r="N2610">
        <v>899</v>
      </c>
    </row>
    <row r="2611" spans="1:14">
      <c r="A2611" s="51">
        <v>2611</v>
      </c>
      <c r="B2611" s="51">
        <v>4.4999999999999998E-2</v>
      </c>
      <c r="C2611" s="141">
        <f t="shared" si="120"/>
        <v>117.49499999999999</v>
      </c>
      <c r="E2611" s="51">
        <v>2611</v>
      </c>
      <c r="F2611">
        <v>7.0000000000000007E-2</v>
      </c>
      <c r="G2611" s="141">
        <f t="shared" si="121"/>
        <v>182.77</v>
      </c>
      <c r="I2611" s="51">
        <v>2611</v>
      </c>
      <c r="J2611">
        <v>0.125</v>
      </c>
      <c r="K2611" s="141">
        <f t="shared" si="122"/>
        <v>326.375</v>
      </c>
      <c r="M2611" s="51">
        <v>2611</v>
      </c>
      <c r="N2611">
        <v>899</v>
      </c>
    </row>
    <row r="2612" spans="1:14">
      <c r="A2612" s="51">
        <v>2612</v>
      </c>
      <c r="B2612" s="51">
        <v>4.4999999999999998E-2</v>
      </c>
      <c r="C2612" s="141">
        <f t="shared" si="120"/>
        <v>117.53999999999999</v>
      </c>
      <c r="E2612" s="51">
        <v>2612</v>
      </c>
      <c r="F2612">
        <v>7.0000000000000007E-2</v>
      </c>
      <c r="G2612" s="141">
        <f t="shared" si="121"/>
        <v>182.84</v>
      </c>
      <c r="I2612" s="51">
        <v>2612</v>
      </c>
      <c r="J2612">
        <v>0.125</v>
      </c>
      <c r="K2612" s="141">
        <f t="shared" si="122"/>
        <v>326.5</v>
      </c>
      <c r="M2612" s="51">
        <v>2612</v>
      </c>
      <c r="N2612">
        <v>899</v>
      </c>
    </row>
    <row r="2613" spans="1:14">
      <c r="A2613" s="51">
        <v>2613</v>
      </c>
      <c r="B2613" s="51">
        <v>4.4999999999999998E-2</v>
      </c>
      <c r="C2613" s="141">
        <f t="shared" si="120"/>
        <v>117.58499999999999</v>
      </c>
      <c r="E2613" s="51">
        <v>2613</v>
      </c>
      <c r="F2613">
        <v>7.0000000000000007E-2</v>
      </c>
      <c r="G2613" s="141">
        <f t="shared" si="121"/>
        <v>182.91000000000003</v>
      </c>
      <c r="I2613" s="51">
        <v>2613</v>
      </c>
      <c r="J2613">
        <v>0.125</v>
      </c>
      <c r="K2613" s="141">
        <f t="shared" si="122"/>
        <v>326.625</v>
      </c>
      <c r="M2613" s="51">
        <v>2613</v>
      </c>
      <c r="N2613">
        <v>899</v>
      </c>
    </row>
    <row r="2614" spans="1:14">
      <c r="A2614" s="51">
        <v>2614</v>
      </c>
      <c r="B2614" s="51">
        <v>4.4999999999999998E-2</v>
      </c>
      <c r="C2614" s="141">
        <f t="shared" si="120"/>
        <v>117.63</v>
      </c>
      <c r="E2614" s="51">
        <v>2614</v>
      </c>
      <c r="F2614">
        <v>7.0000000000000007E-2</v>
      </c>
      <c r="G2614" s="141">
        <f t="shared" si="121"/>
        <v>182.98000000000002</v>
      </c>
      <c r="I2614" s="51">
        <v>2614</v>
      </c>
      <c r="J2614">
        <v>0.125</v>
      </c>
      <c r="K2614" s="141">
        <f t="shared" si="122"/>
        <v>326.75</v>
      </c>
      <c r="M2614" s="51">
        <v>2614</v>
      </c>
      <c r="N2614">
        <v>899</v>
      </c>
    </row>
    <row r="2615" spans="1:14">
      <c r="A2615" s="51">
        <v>2615</v>
      </c>
      <c r="B2615" s="51">
        <v>4.4999999999999998E-2</v>
      </c>
      <c r="C2615" s="141">
        <f t="shared" si="120"/>
        <v>117.675</v>
      </c>
      <c r="E2615" s="51">
        <v>2615</v>
      </c>
      <c r="F2615">
        <v>7.0000000000000007E-2</v>
      </c>
      <c r="G2615" s="141">
        <f t="shared" si="121"/>
        <v>183.05</v>
      </c>
      <c r="I2615" s="51">
        <v>2615</v>
      </c>
      <c r="J2615">
        <v>0.125</v>
      </c>
      <c r="K2615" s="141">
        <f t="shared" si="122"/>
        <v>326.875</v>
      </c>
      <c r="M2615" s="51">
        <v>2615</v>
      </c>
      <c r="N2615">
        <v>899</v>
      </c>
    </row>
    <row r="2616" spans="1:14">
      <c r="A2616" s="51">
        <v>2616</v>
      </c>
      <c r="B2616" s="51">
        <v>4.4999999999999998E-2</v>
      </c>
      <c r="C2616" s="141">
        <f t="shared" si="120"/>
        <v>117.72</v>
      </c>
      <c r="E2616" s="51">
        <v>2616</v>
      </c>
      <c r="F2616">
        <v>7.0000000000000007E-2</v>
      </c>
      <c r="G2616" s="141">
        <f t="shared" si="121"/>
        <v>183.12</v>
      </c>
      <c r="I2616" s="51">
        <v>2616</v>
      </c>
      <c r="J2616">
        <v>0.125</v>
      </c>
      <c r="K2616" s="141">
        <f t="shared" si="122"/>
        <v>327</v>
      </c>
      <c r="M2616" s="51">
        <v>2616</v>
      </c>
      <c r="N2616">
        <v>899</v>
      </c>
    </row>
    <row r="2617" spans="1:14">
      <c r="A2617" s="51">
        <v>2617</v>
      </c>
      <c r="B2617" s="51">
        <v>4.4999999999999998E-2</v>
      </c>
      <c r="C2617" s="141">
        <f t="shared" si="120"/>
        <v>117.765</v>
      </c>
      <c r="E2617" s="51">
        <v>2617</v>
      </c>
      <c r="F2617">
        <v>7.0000000000000007E-2</v>
      </c>
      <c r="G2617" s="141">
        <f t="shared" si="121"/>
        <v>183.19000000000003</v>
      </c>
      <c r="I2617" s="51">
        <v>2617</v>
      </c>
      <c r="J2617">
        <v>0.125</v>
      </c>
      <c r="K2617" s="141">
        <f t="shared" si="122"/>
        <v>327.125</v>
      </c>
      <c r="M2617" s="51">
        <v>2617</v>
      </c>
      <c r="N2617">
        <v>899</v>
      </c>
    </row>
    <row r="2618" spans="1:14">
      <c r="A2618" s="51">
        <v>2618</v>
      </c>
      <c r="B2618" s="51">
        <v>4.4999999999999998E-2</v>
      </c>
      <c r="C2618" s="141">
        <f t="shared" si="120"/>
        <v>117.81</v>
      </c>
      <c r="E2618" s="51">
        <v>2618</v>
      </c>
      <c r="F2618">
        <v>7.0000000000000007E-2</v>
      </c>
      <c r="G2618" s="141">
        <f t="shared" si="121"/>
        <v>183.26000000000002</v>
      </c>
      <c r="I2618" s="51">
        <v>2618</v>
      </c>
      <c r="J2618">
        <v>0.125</v>
      </c>
      <c r="K2618" s="141">
        <f t="shared" si="122"/>
        <v>327.25</v>
      </c>
      <c r="M2618" s="51">
        <v>2618</v>
      </c>
      <c r="N2618">
        <v>899</v>
      </c>
    </row>
    <row r="2619" spans="1:14">
      <c r="A2619" s="51">
        <v>2619</v>
      </c>
      <c r="B2619" s="51">
        <v>4.4999999999999998E-2</v>
      </c>
      <c r="C2619" s="141">
        <f t="shared" si="120"/>
        <v>117.85499999999999</v>
      </c>
      <c r="E2619" s="51">
        <v>2619</v>
      </c>
      <c r="F2619">
        <v>7.0000000000000007E-2</v>
      </c>
      <c r="G2619" s="141">
        <f t="shared" si="121"/>
        <v>183.33</v>
      </c>
      <c r="I2619" s="51">
        <v>2619</v>
      </c>
      <c r="J2619">
        <v>0.125</v>
      </c>
      <c r="K2619" s="141">
        <f t="shared" si="122"/>
        <v>327.375</v>
      </c>
      <c r="M2619" s="51">
        <v>2619</v>
      </c>
      <c r="N2619">
        <v>899</v>
      </c>
    </row>
    <row r="2620" spans="1:14">
      <c r="A2620" s="51">
        <v>2620</v>
      </c>
      <c r="B2620" s="51">
        <v>4.4999999999999998E-2</v>
      </c>
      <c r="C2620" s="141">
        <f t="shared" si="120"/>
        <v>117.89999999999999</v>
      </c>
      <c r="E2620" s="51">
        <v>2620</v>
      </c>
      <c r="F2620">
        <v>7.0000000000000007E-2</v>
      </c>
      <c r="G2620" s="141">
        <f t="shared" si="121"/>
        <v>183.4</v>
      </c>
      <c r="I2620" s="51">
        <v>2620</v>
      </c>
      <c r="J2620">
        <v>0.125</v>
      </c>
      <c r="K2620" s="141">
        <f t="shared" si="122"/>
        <v>327.5</v>
      </c>
      <c r="M2620" s="51">
        <v>2620</v>
      </c>
      <c r="N2620">
        <v>899</v>
      </c>
    </row>
    <row r="2621" spans="1:14">
      <c r="A2621" s="51">
        <v>2621</v>
      </c>
      <c r="B2621" s="51">
        <v>4.4999999999999998E-2</v>
      </c>
      <c r="C2621" s="141">
        <f t="shared" si="120"/>
        <v>117.94499999999999</v>
      </c>
      <c r="E2621" s="51">
        <v>2621</v>
      </c>
      <c r="F2621">
        <v>7.0000000000000007E-2</v>
      </c>
      <c r="G2621" s="141">
        <f t="shared" si="121"/>
        <v>183.47000000000003</v>
      </c>
      <c r="I2621" s="51">
        <v>2621</v>
      </c>
      <c r="J2621">
        <v>0.125</v>
      </c>
      <c r="K2621" s="141">
        <f t="shared" si="122"/>
        <v>327.625</v>
      </c>
      <c r="M2621" s="51">
        <v>2621</v>
      </c>
      <c r="N2621">
        <v>899</v>
      </c>
    </row>
    <row r="2622" spans="1:14">
      <c r="A2622" s="51">
        <v>2622</v>
      </c>
      <c r="B2622" s="51">
        <v>4.4999999999999998E-2</v>
      </c>
      <c r="C2622" s="141">
        <f t="shared" si="120"/>
        <v>117.99</v>
      </c>
      <c r="E2622" s="51">
        <v>2622</v>
      </c>
      <c r="F2622">
        <v>7.0000000000000007E-2</v>
      </c>
      <c r="G2622" s="141">
        <f t="shared" si="121"/>
        <v>183.54000000000002</v>
      </c>
      <c r="I2622" s="51">
        <v>2622</v>
      </c>
      <c r="J2622">
        <v>0.125</v>
      </c>
      <c r="K2622" s="141">
        <f t="shared" si="122"/>
        <v>327.75</v>
      </c>
      <c r="M2622" s="51">
        <v>2622</v>
      </c>
      <c r="N2622">
        <v>899</v>
      </c>
    </row>
    <row r="2623" spans="1:14">
      <c r="A2623" s="51">
        <v>2623</v>
      </c>
      <c r="B2623" s="51">
        <v>4.4999999999999998E-2</v>
      </c>
      <c r="C2623" s="141">
        <f t="shared" si="120"/>
        <v>118.035</v>
      </c>
      <c r="E2623" s="51">
        <v>2623</v>
      </c>
      <c r="F2623">
        <v>7.0000000000000007E-2</v>
      </c>
      <c r="G2623" s="141">
        <f t="shared" si="121"/>
        <v>183.61</v>
      </c>
      <c r="I2623" s="51">
        <v>2623</v>
      </c>
      <c r="J2623">
        <v>0.125</v>
      </c>
      <c r="K2623" s="141">
        <f t="shared" si="122"/>
        <v>327.875</v>
      </c>
      <c r="M2623" s="51">
        <v>2623</v>
      </c>
      <c r="N2623">
        <v>899</v>
      </c>
    </row>
    <row r="2624" spans="1:14">
      <c r="A2624" s="51">
        <v>2624</v>
      </c>
      <c r="B2624" s="51">
        <v>4.4999999999999998E-2</v>
      </c>
      <c r="C2624" s="141">
        <f t="shared" si="120"/>
        <v>118.08</v>
      </c>
      <c r="E2624" s="51">
        <v>2624</v>
      </c>
      <c r="F2624">
        <v>7.0000000000000007E-2</v>
      </c>
      <c r="G2624" s="141">
        <f t="shared" si="121"/>
        <v>183.68</v>
      </c>
      <c r="I2624" s="51">
        <v>2624</v>
      </c>
      <c r="J2624">
        <v>0.125</v>
      </c>
      <c r="K2624" s="141">
        <f t="shared" si="122"/>
        <v>328</v>
      </c>
      <c r="M2624" s="51">
        <v>2624</v>
      </c>
      <c r="N2624">
        <v>899</v>
      </c>
    </row>
    <row r="2625" spans="1:14">
      <c r="A2625" s="51">
        <v>2625</v>
      </c>
      <c r="B2625" s="51">
        <v>4.4999999999999998E-2</v>
      </c>
      <c r="C2625" s="141">
        <f t="shared" si="120"/>
        <v>118.125</v>
      </c>
      <c r="E2625" s="51">
        <v>2625</v>
      </c>
      <c r="F2625">
        <v>7.0000000000000007E-2</v>
      </c>
      <c r="G2625" s="141">
        <f t="shared" si="121"/>
        <v>183.75000000000003</v>
      </c>
      <c r="I2625" s="51">
        <v>2625</v>
      </c>
      <c r="J2625">
        <v>0.125</v>
      </c>
      <c r="K2625" s="141">
        <f t="shared" si="122"/>
        <v>328.125</v>
      </c>
      <c r="M2625" s="51">
        <v>2625</v>
      </c>
      <c r="N2625">
        <v>899</v>
      </c>
    </row>
    <row r="2626" spans="1:14">
      <c r="A2626" s="51">
        <v>2626</v>
      </c>
      <c r="B2626" s="51">
        <v>4.4999999999999998E-2</v>
      </c>
      <c r="C2626" s="141">
        <f t="shared" ref="C2626:C2689" si="123">MAX(A2626*B2626, 8.99)</f>
        <v>118.17</v>
      </c>
      <c r="E2626" s="51">
        <v>2626</v>
      </c>
      <c r="F2626">
        <v>7.0000000000000007E-2</v>
      </c>
      <c r="G2626" s="141">
        <f t="shared" ref="G2626:G2689" si="124">MAX(E2626*F2626, 9.99)</f>
        <v>183.82000000000002</v>
      </c>
      <c r="I2626" s="51">
        <v>2626</v>
      </c>
      <c r="J2626">
        <v>0.125</v>
      </c>
      <c r="K2626" s="141">
        <f t="shared" ref="K2626:K2689" si="125">MAX(I2626*J2626, 19.99)</f>
        <v>328.25</v>
      </c>
      <c r="M2626" s="51">
        <v>2626</v>
      </c>
      <c r="N2626">
        <v>899</v>
      </c>
    </row>
    <row r="2627" spans="1:14">
      <c r="A2627" s="51">
        <v>2627</v>
      </c>
      <c r="B2627" s="51">
        <v>4.4999999999999998E-2</v>
      </c>
      <c r="C2627" s="141">
        <f t="shared" si="123"/>
        <v>118.21499999999999</v>
      </c>
      <c r="E2627" s="51">
        <v>2627</v>
      </c>
      <c r="F2627">
        <v>7.0000000000000007E-2</v>
      </c>
      <c r="G2627" s="141">
        <f t="shared" si="124"/>
        <v>183.89000000000001</v>
      </c>
      <c r="I2627" s="51">
        <v>2627</v>
      </c>
      <c r="J2627">
        <v>0.125</v>
      </c>
      <c r="K2627" s="141">
        <f t="shared" si="125"/>
        <v>328.375</v>
      </c>
      <c r="M2627" s="51">
        <v>2627</v>
      </c>
      <c r="N2627">
        <v>899</v>
      </c>
    </row>
    <row r="2628" spans="1:14">
      <c r="A2628" s="51">
        <v>2628</v>
      </c>
      <c r="B2628" s="51">
        <v>4.4999999999999998E-2</v>
      </c>
      <c r="C2628" s="141">
        <f t="shared" si="123"/>
        <v>118.25999999999999</v>
      </c>
      <c r="E2628" s="51">
        <v>2628</v>
      </c>
      <c r="F2628">
        <v>7.0000000000000007E-2</v>
      </c>
      <c r="G2628" s="141">
        <f t="shared" si="124"/>
        <v>183.96</v>
      </c>
      <c r="I2628" s="51">
        <v>2628</v>
      </c>
      <c r="J2628">
        <v>0.125</v>
      </c>
      <c r="K2628" s="141">
        <f t="shared" si="125"/>
        <v>328.5</v>
      </c>
      <c r="M2628" s="51">
        <v>2628</v>
      </c>
      <c r="N2628">
        <v>899</v>
      </c>
    </row>
    <row r="2629" spans="1:14">
      <c r="A2629" s="51">
        <v>2629</v>
      </c>
      <c r="B2629" s="51">
        <v>4.4999999999999998E-2</v>
      </c>
      <c r="C2629" s="141">
        <f t="shared" si="123"/>
        <v>118.30499999999999</v>
      </c>
      <c r="E2629" s="51">
        <v>2629</v>
      </c>
      <c r="F2629">
        <v>7.0000000000000007E-2</v>
      </c>
      <c r="G2629" s="141">
        <f t="shared" si="124"/>
        <v>184.03000000000003</v>
      </c>
      <c r="I2629" s="51">
        <v>2629</v>
      </c>
      <c r="J2629">
        <v>0.125</v>
      </c>
      <c r="K2629" s="141">
        <f t="shared" si="125"/>
        <v>328.625</v>
      </c>
      <c r="M2629" s="51">
        <v>2629</v>
      </c>
      <c r="N2629">
        <v>899</v>
      </c>
    </row>
    <row r="2630" spans="1:14">
      <c r="A2630" s="51">
        <v>2630</v>
      </c>
      <c r="B2630" s="51">
        <v>4.4999999999999998E-2</v>
      </c>
      <c r="C2630" s="141">
        <f t="shared" si="123"/>
        <v>118.35</v>
      </c>
      <c r="E2630" s="51">
        <v>2630</v>
      </c>
      <c r="F2630">
        <v>7.0000000000000007E-2</v>
      </c>
      <c r="G2630" s="141">
        <f t="shared" si="124"/>
        <v>184.10000000000002</v>
      </c>
      <c r="I2630" s="51">
        <v>2630</v>
      </c>
      <c r="J2630">
        <v>0.125</v>
      </c>
      <c r="K2630" s="141">
        <f t="shared" si="125"/>
        <v>328.75</v>
      </c>
      <c r="M2630" s="51">
        <v>2630</v>
      </c>
      <c r="N2630">
        <v>899</v>
      </c>
    </row>
    <row r="2631" spans="1:14">
      <c r="A2631" s="51">
        <v>2631</v>
      </c>
      <c r="B2631" s="51">
        <v>4.4999999999999998E-2</v>
      </c>
      <c r="C2631" s="141">
        <f t="shared" si="123"/>
        <v>118.395</v>
      </c>
      <c r="E2631" s="51">
        <v>2631</v>
      </c>
      <c r="F2631">
        <v>7.0000000000000007E-2</v>
      </c>
      <c r="G2631" s="141">
        <f t="shared" si="124"/>
        <v>184.17000000000002</v>
      </c>
      <c r="I2631" s="51">
        <v>2631</v>
      </c>
      <c r="J2631">
        <v>0.125</v>
      </c>
      <c r="K2631" s="141">
        <f t="shared" si="125"/>
        <v>328.875</v>
      </c>
      <c r="M2631" s="51">
        <v>2631</v>
      </c>
      <c r="N2631">
        <v>899</v>
      </c>
    </row>
    <row r="2632" spans="1:14">
      <c r="A2632" s="51">
        <v>2632</v>
      </c>
      <c r="B2632" s="51">
        <v>4.4999999999999998E-2</v>
      </c>
      <c r="C2632" s="141">
        <f t="shared" si="123"/>
        <v>118.44</v>
      </c>
      <c r="E2632" s="51">
        <v>2632</v>
      </c>
      <c r="F2632">
        <v>7.0000000000000007E-2</v>
      </c>
      <c r="G2632" s="141">
        <f t="shared" si="124"/>
        <v>184.24</v>
      </c>
      <c r="I2632" s="51">
        <v>2632</v>
      </c>
      <c r="J2632">
        <v>0.125</v>
      </c>
      <c r="K2632" s="141">
        <f t="shared" si="125"/>
        <v>329</v>
      </c>
      <c r="M2632" s="51">
        <v>2632</v>
      </c>
      <c r="N2632">
        <v>899</v>
      </c>
    </row>
    <row r="2633" spans="1:14">
      <c r="A2633" s="51">
        <v>2633</v>
      </c>
      <c r="B2633" s="51">
        <v>4.4999999999999998E-2</v>
      </c>
      <c r="C2633" s="141">
        <f t="shared" si="123"/>
        <v>118.485</v>
      </c>
      <c r="E2633" s="51">
        <v>2633</v>
      </c>
      <c r="F2633">
        <v>7.0000000000000007E-2</v>
      </c>
      <c r="G2633" s="141">
        <f t="shared" si="124"/>
        <v>184.31000000000003</v>
      </c>
      <c r="I2633" s="51">
        <v>2633</v>
      </c>
      <c r="J2633">
        <v>0.125</v>
      </c>
      <c r="K2633" s="141">
        <f t="shared" si="125"/>
        <v>329.125</v>
      </c>
      <c r="M2633" s="51">
        <v>2633</v>
      </c>
      <c r="N2633">
        <v>899</v>
      </c>
    </row>
    <row r="2634" spans="1:14">
      <c r="A2634" s="51">
        <v>2634</v>
      </c>
      <c r="B2634" s="51">
        <v>4.4999999999999998E-2</v>
      </c>
      <c r="C2634" s="141">
        <f t="shared" si="123"/>
        <v>118.53</v>
      </c>
      <c r="E2634" s="51">
        <v>2634</v>
      </c>
      <c r="F2634">
        <v>7.0000000000000007E-2</v>
      </c>
      <c r="G2634" s="141">
        <f t="shared" si="124"/>
        <v>184.38000000000002</v>
      </c>
      <c r="I2634" s="51">
        <v>2634</v>
      </c>
      <c r="J2634">
        <v>0.125</v>
      </c>
      <c r="K2634" s="141">
        <f t="shared" si="125"/>
        <v>329.25</v>
      </c>
      <c r="M2634" s="51">
        <v>2634</v>
      </c>
      <c r="N2634">
        <v>899</v>
      </c>
    </row>
    <row r="2635" spans="1:14">
      <c r="A2635" s="51">
        <v>2635</v>
      </c>
      <c r="B2635" s="51">
        <v>4.4999999999999998E-2</v>
      </c>
      <c r="C2635" s="141">
        <f t="shared" si="123"/>
        <v>118.57499999999999</v>
      </c>
      <c r="E2635" s="51">
        <v>2635</v>
      </c>
      <c r="F2635">
        <v>7.0000000000000007E-2</v>
      </c>
      <c r="G2635" s="141">
        <f t="shared" si="124"/>
        <v>184.45000000000002</v>
      </c>
      <c r="I2635" s="51">
        <v>2635</v>
      </c>
      <c r="J2635">
        <v>0.125</v>
      </c>
      <c r="K2635" s="141">
        <f t="shared" si="125"/>
        <v>329.375</v>
      </c>
      <c r="M2635" s="51">
        <v>2635</v>
      </c>
      <c r="N2635">
        <v>899</v>
      </c>
    </row>
    <row r="2636" spans="1:14">
      <c r="A2636" s="51">
        <v>2636</v>
      </c>
      <c r="B2636" s="51">
        <v>4.4999999999999998E-2</v>
      </c>
      <c r="C2636" s="141">
        <f t="shared" si="123"/>
        <v>118.61999999999999</v>
      </c>
      <c r="E2636" s="51">
        <v>2636</v>
      </c>
      <c r="F2636">
        <v>7.0000000000000007E-2</v>
      </c>
      <c r="G2636" s="141">
        <f t="shared" si="124"/>
        <v>184.52</v>
      </c>
      <c r="I2636" s="51">
        <v>2636</v>
      </c>
      <c r="J2636">
        <v>0.125</v>
      </c>
      <c r="K2636" s="141">
        <f t="shared" si="125"/>
        <v>329.5</v>
      </c>
      <c r="M2636" s="51">
        <v>2636</v>
      </c>
      <c r="N2636">
        <v>899</v>
      </c>
    </row>
    <row r="2637" spans="1:14">
      <c r="A2637" s="51">
        <v>2637</v>
      </c>
      <c r="B2637" s="51">
        <v>4.4999999999999998E-2</v>
      </c>
      <c r="C2637" s="141">
        <f t="shared" si="123"/>
        <v>118.66499999999999</v>
      </c>
      <c r="E2637" s="51">
        <v>2637</v>
      </c>
      <c r="F2637">
        <v>7.0000000000000007E-2</v>
      </c>
      <c r="G2637" s="141">
        <f t="shared" si="124"/>
        <v>184.59</v>
      </c>
      <c r="I2637" s="51">
        <v>2637</v>
      </c>
      <c r="J2637">
        <v>0.125</v>
      </c>
      <c r="K2637" s="141">
        <f t="shared" si="125"/>
        <v>329.625</v>
      </c>
      <c r="M2637" s="51">
        <v>2637</v>
      </c>
      <c r="N2637">
        <v>899</v>
      </c>
    </row>
    <row r="2638" spans="1:14">
      <c r="A2638" s="51">
        <v>2638</v>
      </c>
      <c r="B2638" s="51">
        <v>4.4999999999999998E-2</v>
      </c>
      <c r="C2638" s="141">
        <f t="shared" si="123"/>
        <v>118.71</v>
      </c>
      <c r="E2638" s="51">
        <v>2638</v>
      </c>
      <c r="F2638">
        <v>7.0000000000000007E-2</v>
      </c>
      <c r="G2638" s="141">
        <f t="shared" si="124"/>
        <v>184.66000000000003</v>
      </c>
      <c r="I2638" s="51">
        <v>2638</v>
      </c>
      <c r="J2638">
        <v>0.125</v>
      </c>
      <c r="K2638" s="141">
        <f t="shared" si="125"/>
        <v>329.75</v>
      </c>
      <c r="M2638" s="51">
        <v>2638</v>
      </c>
      <c r="N2638">
        <v>899</v>
      </c>
    </row>
    <row r="2639" spans="1:14">
      <c r="A2639" s="51">
        <v>2639</v>
      </c>
      <c r="B2639" s="51">
        <v>4.4999999999999998E-2</v>
      </c>
      <c r="C2639" s="141">
        <f t="shared" si="123"/>
        <v>118.755</v>
      </c>
      <c r="E2639" s="51">
        <v>2639</v>
      </c>
      <c r="F2639">
        <v>7.0000000000000007E-2</v>
      </c>
      <c r="G2639" s="141">
        <f t="shared" si="124"/>
        <v>184.73000000000002</v>
      </c>
      <c r="I2639" s="51">
        <v>2639</v>
      </c>
      <c r="J2639">
        <v>0.125</v>
      </c>
      <c r="K2639" s="141">
        <f t="shared" si="125"/>
        <v>329.875</v>
      </c>
      <c r="M2639" s="51">
        <v>2639</v>
      </c>
      <c r="N2639">
        <v>899</v>
      </c>
    </row>
    <row r="2640" spans="1:14">
      <c r="A2640" s="51">
        <v>2640</v>
      </c>
      <c r="B2640" s="51">
        <v>4.4999999999999998E-2</v>
      </c>
      <c r="C2640" s="141">
        <f t="shared" si="123"/>
        <v>118.8</v>
      </c>
      <c r="E2640" s="51">
        <v>2640</v>
      </c>
      <c r="F2640">
        <v>7.0000000000000007E-2</v>
      </c>
      <c r="G2640" s="141">
        <f t="shared" si="124"/>
        <v>184.8</v>
      </c>
      <c r="I2640" s="51">
        <v>2640</v>
      </c>
      <c r="J2640">
        <v>0.125</v>
      </c>
      <c r="K2640" s="141">
        <f t="shared" si="125"/>
        <v>330</v>
      </c>
      <c r="M2640" s="51">
        <v>2640</v>
      </c>
      <c r="N2640">
        <v>899</v>
      </c>
    </row>
    <row r="2641" spans="1:14">
      <c r="A2641" s="51">
        <v>2641</v>
      </c>
      <c r="B2641" s="51">
        <v>4.4999999999999998E-2</v>
      </c>
      <c r="C2641" s="141">
        <f t="shared" si="123"/>
        <v>118.845</v>
      </c>
      <c r="E2641" s="51">
        <v>2641</v>
      </c>
      <c r="F2641">
        <v>7.0000000000000007E-2</v>
      </c>
      <c r="G2641" s="141">
        <f t="shared" si="124"/>
        <v>184.87</v>
      </c>
      <c r="I2641" s="51">
        <v>2641</v>
      </c>
      <c r="J2641">
        <v>0.125</v>
      </c>
      <c r="K2641" s="141">
        <f t="shared" si="125"/>
        <v>330.125</v>
      </c>
      <c r="M2641" s="51">
        <v>2641</v>
      </c>
      <c r="N2641">
        <v>899</v>
      </c>
    </row>
    <row r="2642" spans="1:14">
      <c r="A2642" s="51">
        <v>2642</v>
      </c>
      <c r="B2642" s="51">
        <v>4.4999999999999998E-2</v>
      </c>
      <c r="C2642" s="141">
        <f t="shared" si="123"/>
        <v>118.89</v>
      </c>
      <c r="E2642" s="51">
        <v>2642</v>
      </c>
      <c r="F2642">
        <v>7.0000000000000007E-2</v>
      </c>
      <c r="G2642" s="141">
        <f t="shared" si="124"/>
        <v>184.94000000000003</v>
      </c>
      <c r="I2642" s="51">
        <v>2642</v>
      </c>
      <c r="J2642">
        <v>0.125</v>
      </c>
      <c r="K2642" s="141">
        <f t="shared" si="125"/>
        <v>330.25</v>
      </c>
      <c r="M2642" s="51">
        <v>2642</v>
      </c>
      <c r="N2642">
        <v>899</v>
      </c>
    </row>
    <row r="2643" spans="1:14">
      <c r="A2643" s="51">
        <v>2643</v>
      </c>
      <c r="B2643" s="51">
        <v>4.4999999999999998E-2</v>
      </c>
      <c r="C2643" s="141">
        <f t="shared" si="123"/>
        <v>118.935</v>
      </c>
      <c r="E2643" s="51">
        <v>2643</v>
      </c>
      <c r="F2643">
        <v>7.0000000000000007E-2</v>
      </c>
      <c r="G2643" s="141">
        <f t="shared" si="124"/>
        <v>185.01000000000002</v>
      </c>
      <c r="I2643" s="51">
        <v>2643</v>
      </c>
      <c r="J2643">
        <v>0.125</v>
      </c>
      <c r="K2643" s="141">
        <f t="shared" si="125"/>
        <v>330.375</v>
      </c>
      <c r="M2643" s="51">
        <v>2643</v>
      </c>
      <c r="N2643">
        <v>899</v>
      </c>
    </row>
    <row r="2644" spans="1:14">
      <c r="A2644" s="51">
        <v>2644</v>
      </c>
      <c r="B2644" s="51">
        <v>4.4999999999999998E-2</v>
      </c>
      <c r="C2644" s="141">
        <f t="shared" si="123"/>
        <v>118.97999999999999</v>
      </c>
      <c r="E2644" s="51">
        <v>2644</v>
      </c>
      <c r="F2644">
        <v>7.0000000000000007E-2</v>
      </c>
      <c r="G2644" s="141">
        <f t="shared" si="124"/>
        <v>185.08</v>
      </c>
      <c r="I2644" s="51">
        <v>2644</v>
      </c>
      <c r="J2644">
        <v>0.125</v>
      </c>
      <c r="K2644" s="141">
        <f t="shared" si="125"/>
        <v>330.5</v>
      </c>
      <c r="M2644" s="51">
        <v>2644</v>
      </c>
      <c r="N2644">
        <v>899</v>
      </c>
    </row>
    <row r="2645" spans="1:14">
      <c r="A2645" s="51">
        <v>2645</v>
      </c>
      <c r="B2645" s="51">
        <v>4.4999999999999998E-2</v>
      </c>
      <c r="C2645" s="141">
        <f t="shared" si="123"/>
        <v>119.02499999999999</v>
      </c>
      <c r="E2645" s="51">
        <v>2645</v>
      </c>
      <c r="F2645">
        <v>7.0000000000000007E-2</v>
      </c>
      <c r="G2645" s="141">
        <f t="shared" si="124"/>
        <v>185.15</v>
      </c>
      <c r="I2645" s="51">
        <v>2645</v>
      </c>
      <c r="J2645">
        <v>0.125</v>
      </c>
      <c r="K2645" s="141">
        <f t="shared" si="125"/>
        <v>330.625</v>
      </c>
      <c r="M2645" s="51">
        <v>2645</v>
      </c>
      <c r="N2645">
        <v>899</v>
      </c>
    </row>
    <row r="2646" spans="1:14">
      <c r="A2646" s="51">
        <v>2646</v>
      </c>
      <c r="B2646" s="51">
        <v>4.4999999999999998E-2</v>
      </c>
      <c r="C2646" s="141">
        <f t="shared" si="123"/>
        <v>119.07</v>
      </c>
      <c r="E2646" s="51">
        <v>2646</v>
      </c>
      <c r="F2646">
        <v>7.0000000000000007E-2</v>
      </c>
      <c r="G2646" s="141">
        <f t="shared" si="124"/>
        <v>185.22000000000003</v>
      </c>
      <c r="I2646" s="51">
        <v>2646</v>
      </c>
      <c r="J2646">
        <v>0.125</v>
      </c>
      <c r="K2646" s="141">
        <f t="shared" si="125"/>
        <v>330.75</v>
      </c>
      <c r="M2646" s="51">
        <v>2646</v>
      </c>
      <c r="N2646">
        <v>899</v>
      </c>
    </row>
    <row r="2647" spans="1:14">
      <c r="A2647" s="51">
        <v>2647</v>
      </c>
      <c r="B2647" s="51">
        <v>4.4999999999999998E-2</v>
      </c>
      <c r="C2647" s="141">
        <f t="shared" si="123"/>
        <v>119.11499999999999</v>
      </c>
      <c r="E2647" s="51">
        <v>2647</v>
      </c>
      <c r="F2647">
        <v>7.0000000000000007E-2</v>
      </c>
      <c r="G2647" s="141">
        <f t="shared" si="124"/>
        <v>185.29000000000002</v>
      </c>
      <c r="I2647" s="51">
        <v>2647</v>
      </c>
      <c r="J2647">
        <v>0.125</v>
      </c>
      <c r="K2647" s="141">
        <f t="shared" si="125"/>
        <v>330.875</v>
      </c>
      <c r="M2647" s="51">
        <v>2647</v>
      </c>
      <c r="N2647">
        <v>899</v>
      </c>
    </row>
    <row r="2648" spans="1:14">
      <c r="A2648" s="51">
        <v>2648</v>
      </c>
      <c r="B2648" s="51">
        <v>4.4999999999999998E-2</v>
      </c>
      <c r="C2648" s="141">
        <f t="shared" si="123"/>
        <v>119.16</v>
      </c>
      <c r="E2648" s="51">
        <v>2648</v>
      </c>
      <c r="F2648">
        <v>7.0000000000000007E-2</v>
      </c>
      <c r="G2648" s="141">
        <f t="shared" si="124"/>
        <v>185.36</v>
      </c>
      <c r="I2648" s="51">
        <v>2648</v>
      </c>
      <c r="J2648">
        <v>0.125</v>
      </c>
      <c r="K2648" s="141">
        <f t="shared" si="125"/>
        <v>331</v>
      </c>
      <c r="M2648" s="51">
        <v>2648</v>
      </c>
      <c r="N2648">
        <v>899</v>
      </c>
    </row>
    <row r="2649" spans="1:14">
      <c r="A2649" s="51">
        <v>2649</v>
      </c>
      <c r="B2649" s="51">
        <v>4.4999999999999998E-2</v>
      </c>
      <c r="C2649" s="141">
        <f t="shared" si="123"/>
        <v>119.205</v>
      </c>
      <c r="E2649" s="51">
        <v>2649</v>
      </c>
      <c r="F2649">
        <v>7.0000000000000007E-2</v>
      </c>
      <c r="G2649" s="141">
        <f t="shared" si="124"/>
        <v>185.43</v>
      </c>
      <c r="I2649" s="51">
        <v>2649</v>
      </c>
      <c r="J2649">
        <v>0.125</v>
      </c>
      <c r="K2649" s="141">
        <f t="shared" si="125"/>
        <v>331.125</v>
      </c>
      <c r="M2649" s="51">
        <v>2649</v>
      </c>
      <c r="N2649">
        <v>899</v>
      </c>
    </row>
    <row r="2650" spans="1:14">
      <c r="A2650" s="51">
        <v>2650</v>
      </c>
      <c r="B2650" s="51">
        <v>4.4999999999999998E-2</v>
      </c>
      <c r="C2650" s="141">
        <f t="shared" si="123"/>
        <v>119.25</v>
      </c>
      <c r="E2650" s="51">
        <v>2650</v>
      </c>
      <c r="F2650">
        <v>7.0000000000000007E-2</v>
      </c>
      <c r="G2650" s="141">
        <f t="shared" si="124"/>
        <v>185.50000000000003</v>
      </c>
      <c r="I2650" s="51">
        <v>2650</v>
      </c>
      <c r="J2650">
        <v>0.125</v>
      </c>
      <c r="K2650" s="141">
        <f t="shared" si="125"/>
        <v>331.25</v>
      </c>
      <c r="M2650" s="51">
        <v>2650</v>
      </c>
      <c r="N2650">
        <v>899</v>
      </c>
    </row>
    <row r="2651" spans="1:14">
      <c r="A2651" s="51">
        <v>2651</v>
      </c>
      <c r="B2651" s="51">
        <v>4.4999999999999998E-2</v>
      </c>
      <c r="C2651" s="141">
        <f t="shared" si="123"/>
        <v>119.295</v>
      </c>
      <c r="E2651" s="51">
        <v>2651</v>
      </c>
      <c r="F2651">
        <v>7.0000000000000007E-2</v>
      </c>
      <c r="G2651" s="141">
        <f t="shared" si="124"/>
        <v>185.57000000000002</v>
      </c>
      <c r="I2651" s="51">
        <v>2651</v>
      </c>
      <c r="J2651">
        <v>0.125</v>
      </c>
      <c r="K2651" s="141">
        <f t="shared" si="125"/>
        <v>331.375</v>
      </c>
      <c r="M2651" s="51">
        <v>2651</v>
      </c>
      <c r="N2651">
        <v>899</v>
      </c>
    </row>
    <row r="2652" spans="1:14">
      <c r="A2652" s="51">
        <v>2652</v>
      </c>
      <c r="B2652" s="51">
        <v>4.4999999999999998E-2</v>
      </c>
      <c r="C2652" s="141">
        <f t="shared" si="123"/>
        <v>119.33999999999999</v>
      </c>
      <c r="E2652" s="51">
        <v>2652</v>
      </c>
      <c r="F2652">
        <v>7.0000000000000007E-2</v>
      </c>
      <c r="G2652" s="141">
        <f t="shared" si="124"/>
        <v>185.64000000000001</v>
      </c>
      <c r="I2652" s="51">
        <v>2652</v>
      </c>
      <c r="J2652">
        <v>0.125</v>
      </c>
      <c r="K2652" s="141">
        <f t="shared" si="125"/>
        <v>331.5</v>
      </c>
      <c r="M2652" s="51">
        <v>2652</v>
      </c>
      <c r="N2652">
        <v>899</v>
      </c>
    </row>
    <row r="2653" spans="1:14">
      <c r="A2653" s="51">
        <v>2653</v>
      </c>
      <c r="B2653" s="51">
        <v>4.4999999999999998E-2</v>
      </c>
      <c r="C2653" s="141">
        <f t="shared" si="123"/>
        <v>119.38499999999999</v>
      </c>
      <c r="E2653" s="51">
        <v>2653</v>
      </c>
      <c r="F2653">
        <v>7.0000000000000007E-2</v>
      </c>
      <c r="G2653" s="141">
        <f t="shared" si="124"/>
        <v>185.71</v>
      </c>
      <c r="I2653" s="51">
        <v>2653</v>
      </c>
      <c r="J2653">
        <v>0.125</v>
      </c>
      <c r="K2653" s="141">
        <f t="shared" si="125"/>
        <v>331.625</v>
      </c>
      <c r="M2653" s="51">
        <v>2653</v>
      </c>
      <c r="N2653">
        <v>899</v>
      </c>
    </row>
    <row r="2654" spans="1:14">
      <c r="A2654" s="51">
        <v>2654</v>
      </c>
      <c r="B2654" s="51">
        <v>4.4999999999999998E-2</v>
      </c>
      <c r="C2654" s="141">
        <f t="shared" si="123"/>
        <v>119.42999999999999</v>
      </c>
      <c r="E2654" s="51">
        <v>2654</v>
      </c>
      <c r="F2654">
        <v>7.0000000000000007E-2</v>
      </c>
      <c r="G2654" s="141">
        <f t="shared" si="124"/>
        <v>185.78000000000003</v>
      </c>
      <c r="I2654" s="51">
        <v>2654</v>
      </c>
      <c r="J2654">
        <v>0.125</v>
      </c>
      <c r="K2654" s="141">
        <f t="shared" si="125"/>
        <v>331.75</v>
      </c>
      <c r="M2654" s="51">
        <v>2654</v>
      </c>
      <c r="N2654">
        <v>899</v>
      </c>
    </row>
    <row r="2655" spans="1:14">
      <c r="A2655" s="51">
        <v>2655</v>
      </c>
      <c r="B2655" s="51">
        <v>4.4999999999999998E-2</v>
      </c>
      <c r="C2655" s="141">
        <f t="shared" si="123"/>
        <v>119.47499999999999</v>
      </c>
      <c r="E2655" s="51">
        <v>2655</v>
      </c>
      <c r="F2655">
        <v>7.0000000000000007E-2</v>
      </c>
      <c r="G2655" s="141">
        <f t="shared" si="124"/>
        <v>185.85000000000002</v>
      </c>
      <c r="I2655" s="51">
        <v>2655</v>
      </c>
      <c r="J2655">
        <v>0.125</v>
      </c>
      <c r="K2655" s="141">
        <f t="shared" si="125"/>
        <v>331.875</v>
      </c>
      <c r="M2655" s="51">
        <v>2655</v>
      </c>
      <c r="N2655">
        <v>899</v>
      </c>
    </row>
    <row r="2656" spans="1:14">
      <c r="A2656" s="51">
        <v>2656</v>
      </c>
      <c r="B2656" s="51">
        <v>4.4999999999999998E-2</v>
      </c>
      <c r="C2656" s="141">
        <f t="shared" si="123"/>
        <v>119.52</v>
      </c>
      <c r="E2656" s="51">
        <v>2656</v>
      </c>
      <c r="F2656">
        <v>7.0000000000000007E-2</v>
      </c>
      <c r="G2656" s="141">
        <f t="shared" si="124"/>
        <v>185.92000000000002</v>
      </c>
      <c r="I2656" s="51">
        <v>2656</v>
      </c>
      <c r="J2656">
        <v>0.125</v>
      </c>
      <c r="K2656" s="141">
        <f t="shared" si="125"/>
        <v>332</v>
      </c>
      <c r="M2656" s="51">
        <v>2656</v>
      </c>
      <c r="N2656">
        <v>899</v>
      </c>
    </row>
    <row r="2657" spans="1:14">
      <c r="A2657" s="51">
        <v>2657</v>
      </c>
      <c r="B2657" s="51">
        <v>4.4999999999999998E-2</v>
      </c>
      <c r="C2657" s="141">
        <f t="shared" si="123"/>
        <v>119.565</v>
      </c>
      <c r="E2657" s="51">
        <v>2657</v>
      </c>
      <c r="F2657">
        <v>7.0000000000000007E-2</v>
      </c>
      <c r="G2657" s="141">
        <f t="shared" si="124"/>
        <v>185.99</v>
      </c>
      <c r="I2657" s="51">
        <v>2657</v>
      </c>
      <c r="J2657">
        <v>0.125</v>
      </c>
      <c r="K2657" s="141">
        <f t="shared" si="125"/>
        <v>332.125</v>
      </c>
      <c r="M2657" s="51">
        <v>2657</v>
      </c>
      <c r="N2657">
        <v>899</v>
      </c>
    </row>
    <row r="2658" spans="1:14">
      <c r="A2658" s="51">
        <v>2658</v>
      </c>
      <c r="B2658" s="51">
        <v>4.4999999999999998E-2</v>
      </c>
      <c r="C2658" s="141">
        <f t="shared" si="123"/>
        <v>119.61</v>
      </c>
      <c r="E2658" s="51">
        <v>2658</v>
      </c>
      <c r="F2658">
        <v>7.0000000000000007E-2</v>
      </c>
      <c r="G2658" s="141">
        <f t="shared" si="124"/>
        <v>186.06000000000003</v>
      </c>
      <c r="I2658" s="51">
        <v>2658</v>
      </c>
      <c r="J2658">
        <v>0.125</v>
      </c>
      <c r="K2658" s="141">
        <f t="shared" si="125"/>
        <v>332.25</v>
      </c>
      <c r="M2658" s="51">
        <v>2658</v>
      </c>
      <c r="N2658">
        <v>899</v>
      </c>
    </row>
    <row r="2659" spans="1:14">
      <c r="A2659" s="51">
        <v>2659</v>
      </c>
      <c r="B2659" s="51">
        <v>4.4999999999999998E-2</v>
      </c>
      <c r="C2659" s="141">
        <f t="shared" si="123"/>
        <v>119.655</v>
      </c>
      <c r="E2659" s="51">
        <v>2659</v>
      </c>
      <c r="F2659">
        <v>7.0000000000000007E-2</v>
      </c>
      <c r="G2659" s="141">
        <f t="shared" si="124"/>
        <v>186.13000000000002</v>
      </c>
      <c r="I2659" s="51">
        <v>2659</v>
      </c>
      <c r="J2659">
        <v>0.125</v>
      </c>
      <c r="K2659" s="141">
        <f t="shared" si="125"/>
        <v>332.375</v>
      </c>
      <c r="M2659" s="51">
        <v>2659</v>
      </c>
      <c r="N2659">
        <v>899</v>
      </c>
    </row>
    <row r="2660" spans="1:14">
      <c r="A2660" s="51">
        <v>2660</v>
      </c>
      <c r="B2660" s="51">
        <v>4.4999999999999998E-2</v>
      </c>
      <c r="C2660" s="141">
        <f t="shared" si="123"/>
        <v>119.69999999999999</v>
      </c>
      <c r="E2660" s="51">
        <v>2660</v>
      </c>
      <c r="F2660">
        <v>7.0000000000000007E-2</v>
      </c>
      <c r="G2660" s="141">
        <f t="shared" si="124"/>
        <v>186.20000000000002</v>
      </c>
      <c r="I2660" s="51">
        <v>2660</v>
      </c>
      <c r="J2660">
        <v>0.125</v>
      </c>
      <c r="K2660" s="141">
        <f t="shared" si="125"/>
        <v>332.5</v>
      </c>
      <c r="M2660" s="51">
        <v>2660</v>
      </c>
      <c r="N2660">
        <v>899</v>
      </c>
    </row>
    <row r="2661" spans="1:14">
      <c r="A2661" s="51">
        <v>2661</v>
      </c>
      <c r="B2661" s="51">
        <v>4.4999999999999998E-2</v>
      </c>
      <c r="C2661" s="141">
        <f t="shared" si="123"/>
        <v>119.74499999999999</v>
      </c>
      <c r="E2661" s="51">
        <v>2661</v>
      </c>
      <c r="F2661">
        <v>7.0000000000000007E-2</v>
      </c>
      <c r="G2661" s="141">
        <f t="shared" si="124"/>
        <v>186.27</v>
      </c>
      <c r="I2661" s="51">
        <v>2661</v>
      </c>
      <c r="J2661">
        <v>0.125</v>
      </c>
      <c r="K2661" s="141">
        <f t="shared" si="125"/>
        <v>332.625</v>
      </c>
      <c r="M2661" s="51">
        <v>2661</v>
      </c>
      <c r="N2661">
        <v>899</v>
      </c>
    </row>
    <row r="2662" spans="1:14">
      <c r="A2662" s="51">
        <v>2662</v>
      </c>
      <c r="B2662" s="51">
        <v>4.4999999999999998E-2</v>
      </c>
      <c r="C2662" s="141">
        <f t="shared" si="123"/>
        <v>119.78999999999999</v>
      </c>
      <c r="E2662" s="51">
        <v>2662</v>
      </c>
      <c r="F2662">
        <v>7.0000000000000007E-2</v>
      </c>
      <c r="G2662" s="141">
        <f t="shared" si="124"/>
        <v>186.34000000000003</v>
      </c>
      <c r="I2662" s="51">
        <v>2662</v>
      </c>
      <c r="J2662">
        <v>0.125</v>
      </c>
      <c r="K2662" s="141">
        <f t="shared" si="125"/>
        <v>332.75</v>
      </c>
      <c r="M2662" s="51">
        <v>2662</v>
      </c>
      <c r="N2662">
        <v>899</v>
      </c>
    </row>
    <row r="2663" spans="1:14">
      <c r="A2663" s="51">
        <v>2663</v>
      </c>
      <c r="B2663" s="51">
        <v>4.4999999999999998E-2</v>
      </c>
      <c r="C2663" s="141">
        <f t="shared" si="123"/>
        <v>119.83499999999999</v>
      </c>
      <c r="E2663" s="51">
        <v>2663</v>
      </c>
      <c r="F2663">
        <v>7.0000000000000007E-2</v>
      </c>
      <c r="G2663" s="141">
        <f t="shared" si="124"/>
        <v>186.41000000000003</v>
      </c>
      <c r="I2663" s="51">
        <v>2663</v>
      </c>
      <c r="J2663">
        <v>0.125</v>
      </c>
      <c r="K2663" s="141">
        <f t="shared" si="125"/>
        <v>332.875</v>
      </c>
      <c r="M2663" s="51">
        <v>2663</v>
      </c>
      <c r="N2663">
        <v>899</v>
      </c>
    </row>
    <row r="2664" spans="1:14">
      <c r="A2664" s="51">
        <v>2664</v>
      </c>
      <c r="B2664" s="51">
        <v>4.4999999999999998E-2</v>
      </c>
      <c r="C2664" s="141">
        <f t="shared" si="123"/>
        <v>119.88</v>
      </c>
      <c r="E2664" s="51">
        <v>2664</v>
      </c>
      <c r="F2664">
        <v>7.0000000000000007E-2</v>
      </c>
      <c r="G2664" s="141">
        <f t="shared" si="124"/>
        <v>186.48000000000002</v>
      </c>
      <c r="I2664" s="51">
        <v>2664</v>
      </c>
      <c r="J2664">
        <v>0.125</v>
      </c>
      <c r="K2664" s="141">
        <f t="shared" si="125"/>
        <v>333</v>
      </c>
      <c r="M2664" s="51">
        <v>2664</v>
      </c>
      <c r="N2664">
        <v>899</v>
      </c>
    </row>
    <row r="2665" spans="1:14">
      <c r="A2665" s="51">
        <v>2665</v>
      </c>
      <c r="B2665" s="51">
        <v>4.4999999999999998E-2</v>
      </c>
      <c r="C2665" s="141">
        <f t="shared" si="123"/>
        <v>119.925</v>
      </c>
      <c r="E2665" s="51">
        <v>2665</v>
      </c>
      <c r="F2665">
        <v>7.0000000000000007E-2</v>
      </c>
      <c r="G2665" s="141">
        <f t="shared" si="124"/>
        <v>186.55</v>
      </c>
      <c r="I2665" s="51">
        <v>2665</v>
      </c>
      <c r="J2665">
        <v>0.125</v>
      </c>
      <c r="K2665" s="141">
        <f t="shared" si="125"/>
        <v>333.125</v>
      </c>
      <c r="M2665" s="51">
        <v>2665</v>
      </c>
      <c r="N2665">
        <v>899</v>
      </c>
    </row>
    <row r="2666" spans="1:14">
      <c r="A2666" s="51">
        <v>2666</v>
      </c>
      <c r="B2666" s="51">
        <v>4.4999999999999998E-2</v>
      </c>
      <c r="C2666" s="141">
        <f t="shared" si="123"/>
        <v>119.97</v>
      </c>
      <c r="E2666" s="51">
        <v>2666</v>
      </c>
      <c r="F2666">
        <v>7.0000000000000007E-2</v>
      </c>
      <c r="G2666" s="141">
        <f t="shared" si="124"/>
        <v>186.62</v>
      </c>
      <c r="I2666" s="51">
        <v>2666</v>
      </c>
      <c r="J2666">
        <v>0.125</v>
      </c>
      <c r="K2666" s="141">
        <f t="shared" si="125"/>
        <v>333.25</v>
      </c>
      <c r="M2666" s="51">
        <v>2666</v>
      </c>
      <c r="N2666">
        <v>899</v>
      </c>
    </row>
    <row r="2667" spans="1:14">
      <c r="A2667" s="51">
        <v>2667</v>
      </c>
      <c r="B2667" s="51">
        <v>4.4999999999999998E-2</v>
      </c>
      <c r="C2667" s="141">
        <f t="shared" si="123"/>
        <v>120.015</v>
      </c>
      <c r="E2667" s="51">
        <v>2667</v>
      </c>
      <c r="F2667">
        <v>7.0000000000000007E-2</v>
      </c>
      <c r="G2667" s="141">
        <f t="shared" si="124"/>
        <v>186.69000000000003</v>
      </c>
      <c r="I2667" s="51">
        <v>2667</v>
      </c>
      <c r="J2667">
        <v>0.125</v>
      </c>
      <c r="K2667" s="141">
        <f t="shared" si="125"/>
        <v>333.375</v>
      </c>
      <c r="M2667" s="51">
        <v>2667</v>
      </c>
      <c r="N2667">
        <v>899</v>
      </c>
    </row>
    <row r="2668" spans="1:14">
      <c r="A2668" s="51">
        <v>2668</v>
      </c>
      <c r="B2668" s="51">
        <v>4.4999999999999998E-2</v>
      </c>
      <c r="C2668" s="141">
        <f t="shared" si="123"/>
        <v>120.06</v>
      </c>
      <c r="E2668" s="51">
        <v>2668</v>
      </c>
      <c r="F2668">
        <v>7.0000000000000007E-2</v>
      </c>
      <c r="G2668" s="141">
        <f t="shared" si="124"/>
        <v>186.76000000000002</v>
      </c>
      <c r="I2668" s="51">
        <v>2668</v>
      </c>
      <c r="J2668">
        <v>0.125</v>
      </c>
      <c r="K2668" s="141">
        <f t="shared" si="125"/>
        <v>333.5</v>
      </c>
      <c r="M2668" s="51">
        <v>2668</v>
      </c>
      <c r="N2668">
        <v>899</v>
      </c>
    </row>
    <row r="2669" spans="1:14">
      <c r="A2669" s="51">
        <v>2669</v>
      </c>
      <c r="B2669" s="51">
        <v>4.4999999999999998E-2</v>
      </c>
      <c r="C2669" s="141">
        <f t="shared" si="123"/>
        <v>120.10499999999999</v>
      </c>
      <c r="E2669" s="51">
        <v>2669</v>
      </c>
      <c r="F2669">
        <v>7.0000000000000007E-2</v>
      </c>
      <c r="G2669" s="141">
        <f t="shared" si="124"/>
        <v>186.83</v>
      </c>
      <c r="I2669" s="51">
        <v>2669</v>
      </c>
      <c r="J2669">
        <v>0.125</v>
      </c>
      <c r="K2669" s="141">
        <f t="shared" si="125"/>
        <v>333.625</v>
      </c>
      <c r="M2669" s="51">
        <v>2669</v>
      </c>
      <c r="N2669">
        <v>899</v>
      </c>
    </row>
    <row r="2670" spans="1:14">
      <c r="A2670" s="51">
        <v>2670</v>
      </c>
      <c r="B2670" s="51">
        <v>4.4999999999999998E-2</v>
      </c>
      <c r="C2670" s="141">
        <f t="shared" si="123"/>
        <v>120.14999999999999</v>
      </c>
      <c r="E2670" s="51">
        <v>2670</v>
      </c>
      <c r="F2670">
        <v>7.0000000000000007E-2</v>
      </c>
      <c r="G2670" s="141">
        <f t="shared" si="124"/>
        <v>186.9</v>
      </c>
      <c r="I2670" s="51">
        <v>2670</v>
      </c>
      <c r="J2670">
        <v>0.125</v>
      </c>
      <c r="K2670" s="141">
        <f t="shared" si="125"/>
        <v>333.75</v>
      </c>
      <c r="M2670" s="51">
        <v>2670</v>
      </c>
      <c r="N2670">
        <v>899</v>
      </c>
    </row>
    <row r="2671" spans="1:14">
      <c r="A2671" s="51">
        <v>2671</v>
      </c>
      <c r="B2671" s="51">
        <v>4.4999999999999998E-2</v>
      </c>
      <c r="C2671" s="141">
        <f t="shared" si="123"/>
        <v>120.19499999999999</v>
      </c>
      <c r="E2671" s="51">
        <v>2671</v>
      </c>
      <c r="F2671">
        <v>7.0000000000000007E-2</v>
      </c>
      <c r="G2671" s="141">
        <f t="shared" si="124"/>
        <v>186.97000000000003</v>
      </c>
      <c r="I2671" s="51">
        <v>2671</v>
      </c>
      <c r="J2671">
        <v>0.125</v>
      </c>
      <c r="K2671" s="141">
        <f t="shared" si="125"/>
        <v>333.875</v>
      </c>
      <c r="M2671" s="51">
        <v>2671</v>
      </c>
      <c r="N2671">
        <v>899</v>
      </c>
    </row>
    <row r="2672" spans="1:14">
      <c r="A2672" s="51">
        <v>2672</v>
      </c>
      <c r="B2672" s="51">
        <v>4.4999999999999998E-2</v>
      </c>
      <c r="C2672" s="141">
        <f t="shared" si="123"/>
        <v>120.24</v>
      </c>
      <c r="E2672" s="51">
        <v>2672</v>
      </c>
      <c r="F2672">
        <v>7.0000000000000007E-2</v>
      </c>
      <c r="G2672" s="141">
        <f t="shared" si="124"/>
        <v>187.04000000000002</v>
      </c>
      <c r="I2672" s="51">
        <v>2672</v>
      </c>
      <c r="J2672">
        <v>0.125</v>
      </c>
      <c r="K2672" s="141">
        <f t="shared" si="125"/>
        <v>334</v>
      </c>
      <c r="M2672" s="51">
        <v>2672</v>
      </c>
      <c r="N2672">
        <v>899</v>
      </c>
    </row>
    <row r="2673" spans="1:14">
      <c r="A2673" s="51">
        <v>2673</v>
      </c>
      <c r="B2673" s="51">
        <v>4.4999999999999998E-2</v>
      </c>
      <c r="C2673" s="141">
        <f t="shared" si="123"/>
        <v>120.285</v>
      </c>
      <c r="E2673" s="51">
        <v>2673</v>
      </c>
      <c r="F2673">
        <v>7.0000000000000007E-2</v>
      </c>
      <c r="G2673" s="141">
        <f t="shared" si="124"/>
        <v>187.11</v>
      </c>
      <c r="I2673" s="51">
        <v>2673</v>
      </c>
      <c r="J2673">
        <v>0.125</v>
      </c>
      <c r="K2673" s="141">
        <f t="shared" si="125"/>
        <v>334.125</v>
      </c>
      <c r="M2673" s="51">
        <v>2673</v>
      </c>
      <c r="N2673">
        <v>899</v>
      </c>
    </row>
    <row r="2674" spans="1:14">
      <c r="A2674" s="51">
        <v>2674</v>
      </c>
      <c r="B2674" s="51">
        <v>4.4999999999999998E-2</v>
      </c>
      <c r="C2674" s="141">
        <f t="shared" si="123"/>
        <v>120.33</v>
      </c>
      <c r="E2674" s="51">
        <v>2674</v>
      </c>
      <c r="F2674">
        <v>7.0000000000000007E-2</v>
      </c>
      <c r="G2674" s="141">
        <f t="shared" si="124"/>
        <v>187.18</v>
      </c>
      <c r="I2674" s="51">
        <v>2674</v>
      </c>
      <c r="J2674">
        <v>0.125</v>
      </c>
      <c r="K2674" s="141">
        <f t="shared" si="125"/>
        <v>334.25</v>
      </c>
      <c r="M2674" s="51">
        <v>2674</v>
      </c>
      <c r="N2674">
        <v>899</v>
      </c>
    </row>
    <row r="2675" spans="1:14">
      <c r="A2675" s="51">
        <v>2675</v>
      </c>
      <c r="B2675" s="51">
        <v>4.4999999999999998E-2</v>
      </c>
      <c r="C2675" s="141">
        <f t="shared" si="123"/>
        <v>120.375</v>
      </c>
      <c r="E2675" s="51">
        <v>2675</v>
      </c>
      <c r="F2675">
        <v>7.0000000000000007E-2</v>
      </c>
      <c r="G2675" s="141">
        <f t="shared" si="124"/>
        <v>187.25000000000003</v>
      </c>
      <c r="I2675" s="51">
        <v>2675</v>
      </c>
      <c r="J2675">
        <v>0.125</v>
      </c>
      <c r="K2675" s="141">
        <f t="shared" si="125"/>
        <v>334.375</v>
      </c>
      <c r="M2675" s="51">
        <v>2675</v>
      </c>
      <c r="N2675">
        <v>899</v>
      </c>
    </row>
    <row r="2676" spans="1:14">
      <c r="A2676" s="51">
        <v>2676</v>
      </c>
      <c r="B2676" s="51">
        <v>4.4999999999999998E-2</v>
      </c>
      <c r="C2676" s="141">
        <f t="shared" si="123"/>
        <v>120.42</v>
      </c>
      <c r="E2676" s="51">
        <v>2676</v>
      </c>
      <c r="F2676">
        <v>7.0000000000000007E-2</v>
      </c>
      <c r="G2676" s="141">
        <f t="shared" si="124"/>
        <v>187.32000000000002</v>
      </c>
      <c r="I2676" s="51">
        <v>2676</v>
      </c>
      <c r="J2676">
        <v>0.125</v>
      </c>
      <c r="K2676" s="141">
        <f t="shared" si="125"/>
        <v>334.5</v>
      </c>
      <c r="M2676" s="51">
        <v>2676</v>
      </c>
      <c r="N2676">
        <v>899</v>
      </c>
    </row>
    <row r="2677" spans="1:14">
      <c r="A2677" s="51">
        <v>2677</v>
      </c>
      <c r="B2677" s="51">
        <v>4.4999999999999998E-2</v>
      </c>
      <c r="C2677" s="141">
        <f t="shared" si="123"/>
        <v>120.46499999999999</v>
      </c>
      <c r="E2677" s="51">
        <v>2677</v>
      </c>
      <c r="F2677">
        <v>7.0000000000000007E-2</v>
      </c>
      <c r="G2677" s="141">
        <f t="shared" si="124"/>
        <v>187.39000000000001</v>
      </c>
      <c r="I2677" s="51">
        <v>2677</v>
      </c>
      <c r="J2677">
        <v>0.125</v>
      </c>
      <c r="K2677" s="141">
        <f t="shared" si="125"/>
        <v>334.625</v>
      </c>
      <c r="M2677" s="51">
        <v>2677</v>
      </c>
      <c r="N2677">
        <v>899</v>
      </c>
    </row>
    <row r="2678" spans="1:14">
      <c r="A2678" s="51">
        <v>2678</v>
      </c>
      <c r="B2678" s="51">
        <v>4.4999999999999998E-2</v>
      </c>
      <c r="C2678" s="141">
        <f t="shared" si="123"/>
        <v>120.50999999999999</v>
      </c>
      <c r="E2678" s="51">
        <v>2678</v>
      </c>
      <c r="F2678">
        <v>7.0000000000000007E-2</v>
      </c>
      <c r="G2678" s="141">
        <f t="shared" si="124"/>
        <v>187.46</v>
      </c>
      <c r="I2678" s="51">
        <v>2678</v>
      </c>
      <c r="J2678">
        <v>0.125</v>
      </c>
      <c r="K2678" s="141">
        <f t="shared" si="125"/>
        <v>334.75</v>
      </c>
      <c r="M2678" s="51">
        <v>2678</v>
      </c>
      <c r="N2678">
        <v>899</v>
      </c>
    </row>
    <row r="2679" spans="1:14">
      <c r="A2679" s="51">
        <v>2679</v>
      </c>
      <c r="B2679" s="51">
        <v>4.4999999999999998E-2</v>
      </c>
      <c r="C2679" s="141">
        <f t="shared" si="123"/>
        <v>120.55499999999999</v>
      </c>
      <c r="E2679" s="51">
        <v>2679</v>
      </c>
      <c r="F2679">
        <v>7.0000000000000007E-2</v>
      </c>
      <c r="G2679" s="141">
        <f t="shared" si="124"/>
        <v>187.53000000000003</v>
      </c>
      <c r="I2679" s="51">
        <v>2679</v>
      </c>
      <c r="J2679">
        <v>0.125</v>
      </c>
      <c r="K2679" s="141">
        <f t="shared" si="125"/>
        <v>334.875</v>
      </c>
      <c r="M2679" s="51">
        <v>2679</v>
      </c>
      <c r="N2679">
        <v>899</v>
      </c>
    </row>
    <row r="2680" spans="1:14">
      <c r="A2680" s="51">
        <v>2680</v>
      </c>
      <c r="B2680" s="51">
        <v>4.4999999999999998E-2</v>
      </c>
      <c r="C2680" s="141">
        <f t="shared" si="123"/>
        <v>120.6</v>
      </c>
      <c r="E2680" s="51">
        <v>2680</v>
      </c>
      <c r="F2680">
        <v>7.0000000000000007E-2</v>
      </c>
      <c r="G2680" s="141">
        <f t="shared" si="124"/>
        <v>187.60000000000002</v>
      </c>
      <c r="I2680" s="51">
        <v>2680</v>
      </c>
      <c r="J2680">
        <v>0.125</v>
      </c>
      <c r="K2680" s="141">
        <f t="shared" si="125"/>
        <v>335</v>
      </c>
      <c r="M2680" s="51">
        <v>2680</v>
      </c>
      <c r="N2680">
        <v>899</v>
      </c>
    </row>
    <row r="2681" spans="1:14">
      <c r="A2681" s="51">
        <v>2681</v>
      </c>
      <c r="B2681" s="51">
        <v>4.4999999999999998E-2</v>
      </c>
      <c r="C2681" s="141">
        <f t="shared" si="123"/>
        <v>120.645</v>
      </c>
      <c r="E2681" s="51">
        <v>2681</v>
      </c>
      <c r="F2681">
        <v>7.0000000000000007E-2</v>
      </c>
      <c r="G2681" s="141">
        <f t="shared" si="124"/>
        <v>187.67000000000002</v>
      </c>
      <c r="I2681" s="51">
        <v>2681</v>
      </c>
      <c r="J2681">
        <v>0.125</v>
      </c>
      <c r="K2681" s="141">
        <f t="shared" si="125"/>
        <v>335.125</v>
      </c>
      <c r="M2681" s="51">
        <v>2681</v>
      </c>
      <c r="N2681">
        <v>899</v>
      </c>
    </row>
    <row r="2682" spans="1:14">
      <c r="A2682" s="51">
        <v>2682</v>
      </c>
      <c r="B2682" s="51">
        <v>4.4999999999999998E-2</v>
      </c>
      <c r="C2682" s="141">
        <f t="shared" si="123"/>
        <v>120.69</v>
      </c>
      <c r="E2682" s="51">
        <v>2682</v>
      </c>
      <c r="F2682">
        <v>7.0000000000000007E-2</v>
      </c>
      <c r="G2682" s="141">
        <f t="shared" si="124"/>
        <v>187.74</v>
      </c>
      <c r="I2682" s="51">
        <v>2682</v>
      </c>
      <c r="J2682">
        <v>0.125</v>
      </c>
      <c r="K2682" s="141">
        <f t="shared" si="125"/>
        <v>335.25</v>
      </c>
      <c r="M2682" s="51">
        <v>2682</v>
      </c>
      <c r="N2682">
        <v>899</v>
      </c>
    </row>
    <row r="2683" spans="1:14">
      <c r="A2683" s="51">
        <v>2683</v>
      </c>
      <c r="B2683" s="51">
        <v>4.4999999999999998E-2</v>
      </c>
      <c r="C2683" s="141">
        <f t="shared" si="123"/>
        <v>120.735</v>
      </c>
      <c r="E2683" s="51">
        <v>2683</v>
      </c>
      <c r="F2683">
        <v>7.0000000000000007E-2</v>
      </c>
      <c r="G2683" s="141">
        <f t="shared" si="124"/>
        <v>187.81000000000003</v>
      </c>
      <c r="I2683" s="51">
        <v>2683</v>
      </c>
      <c r="J2683">
        <v>0.125</v>
      </c>
      <c r="K2683" s="141">
        <f t="shared" si="125"/>
        <v>335.375</v>
      </c>
      <c r="M2683" s="51">
        <v>2683</v>
      </c>
      <c r="N2683">
        <v>899</v>
      </c>
    </row>
    <row r="2684" spans="1:14">
      <c r="A2684" s="51">
        <v>2684</v>
      </c>
      <c r="B2684" s="51">
        <v>4.4999999999999998E-2</v>
      </c>
      <c r="C2684" s="141">
        <f t="shared" si="123"/>
        <v>120.78</v>
      </c>
      <c r="E2684" s="51">
        <v>2684</v>
      </c>
      <c r="F2684">
        <v>7.0000000000000007E-2</v>
      </c>
      <c r="G2684" s="141">
        <f t="shared" si="124"/>
        <v>187.88000000000002</v>
      </c>
      <c r="I2684" s="51">
        <v>2684</v>
      </c>
      <c r="J2684">
        <v>0.125</v>
      </c>
      <c r="K2684" s="141">
        <f t="shared" si="125"/>
        <v>335.5</v>
      </c>
      <c r="M2684" s="51">
        <v>2684</v>
      </c>
      <c r="N2684">
        <v>899</v>
      </c>
    </row>
    <row r="2685" spans="1:14">
      <c r="A2685" s="51">
        <v>2685</v>
      </c>
      <c r="B2685" s="51">
        <v>4.4999999999999998E-2</v>
      </c>
      <c r="C2685" s="141">
        <f t="shared" si="123"/>
        <v>120.82499999999999</v>
      </c>
      <c r="E2685" s="51">
        <v>2685</v>
      </c>
      <c r="F2685">
        <v>7.0000000000000007E-2</v>
      </c>
      <c r="G2685" s="141">
        <f t="shared" si="124"/>
        <v>187.95000000000002</v>
      </c>
      <c r="I2685" s="51">
        <v>2685</v>
      </c>
      <c r="J2685">
        <v>0.125</v>
      </c>
      <c r="K2685" s="141">
        <f t="shared" si="125"/>
        <v>335.625</v>
      </c>
      <c r="M2685" s="51">
        <v>2685</v>
      </c>
      <c r="N2685">
        <v>899</v>
      </c>
    </row>
    <row r="2686" spans="1:14">
      <c r="A2686" s="51">
        <v>2686</v>
      </c>
      <c r="B2686" s="51">
        <v>4.4999999999999998E-2</v>
      </c>
      <c r="C2686" s="141">
        <f t="shared" si="123"/>
        <v>120.86999999999999</v>
      </c>
      <c r="E2686" s="51">
        <v>2686</v>
      </c>
      <c r="F2686">
        <v>7.0000000000000007E-2</v>
      </c>
      <c r="G2686" s="141">
        <f t="shared" si="124"/>
        <v>188.02</v>
      </c>
      <c r="I2686" s="51">
        <v>2686</v>
      </c>
      <c r="J2686">
        <v>0.125</v>
      </c>
      <c r="K2686" s="141">
        <f t="shared" si="125"/>
        <v>335.75</v>
      </c>
      <c r="M2686" s="51">
        <v>2686</v>
      </c>
      <c r="N2686">
        <v>899</v>
      </c>
    </row>
    <row r="2687" spans="1:14">
      <c r="A2687" s="51">
        <v>2687</v>
      </c>
      <c r="B2687" s="51">
        <v>4.4999999999999998E-2</v>
      </c>
      <c r="C2687" s="141">
        <f t="shared" si="123"/>
        <v>120.91499999999999</v>
      </c>
      <c r="E2687" s="51">
        <v>2687</v>
      </c>
      <c r="F2687">
        <v>7.0000000000000007E-2</v>
      </c>
      <c r="G2687" s="141">
        <f t="shared" si="124"/>
        <v>188.09000000000003</v>
      </c>
      <c r="I2687" s="51">
        <v>2687</v>
      </c>
      <c r="J2687">
        <v>0.125</v>
      </c>
      <c r="K2687" s="141">
        <f t="shared" si="125"/>
        <v>335.875</v>
      </c>
      <c r="M2687" s="51">
        <v>2687</v>
      </c>
      <c r="N2687">
        <v>899</v>
      </c>
    </row>
    <row r="2688" spans="1:14">
      <c r="A2688" s="51">
        <v>2688</v>
      </c>
      <c r="B2688" s="51">
        <v>4.4999999999999998E-2</v>
      </c>
      <c r="C2688" s="141">
        <f t="shared" si="123"/>
        <v>120.96</v>
      </c>
      <c r="E2688" s="51">
        <v>2688</v>
      </c>
      <c r="F2688">
        <v>7.0000000000000007E-2</v>
      </c>
      <c r="G2688" s="141">
        <f t="shared" si="124"/>
        <v>188.16000000000003</v>
      </c>
      <c r="I2688" s="51">
        <v>2688</v>
      </c>
      <c r="J2688">
        <v>0.125</v>
      </c>
      <c r="K2688" s="141">
        <f t="shared" si="125"/>
        <v>336</v>
      </c>
      <c r="M2688" s="51">
        <v>2688</v>
      </c>
      <c r="N2688">
        <v>899</v>
      </c>
    </row>
    <row r="2689" spans="1:14">
      <c r="A2689" s="51">
        <v>2689</v>
      </c>
      <c r="B2689" s="51">
        <v>4.4999999999999998E-2</v>
      </c>
      <c r="C2689" s="141">
        <f t="shared" si="123"/>
        <v>121.005</v>
      </c>
      <c r="E2689" s="51">
        <v>2689</v>
      </c>
      <c r="F2689">
        <v>7.0000000000000007E-2</v>
      </c>
      <c r="G2689" s="141">
        <f t="shared" si="124"/>
        <v>188.23000000000002</v>
      </c>
      <c r="I2689" s="51">
        <v>2689</v>
      </c>
      <c r="J2689">
        <v>0.125</v>
      </c>
      <c r="K2689" s="141">
        <f t="shared" si="125"/>
        <v>336.125</v>
      </c>
      <c r="M2689" s="51">
        <v>2689</v>
      </c>
      <c r="N2689">
        <v>899</v>
      </c>
    </row>
    <row r="2690" spans="1:14">
      <c r="A2690" s="51">
        <v>2690</v>
      </c>
      <c r="B2690" s="51">
        <v>4.4999999999999998E-2</v>
      </c>
      <c r="C2690" s="141">
        <f t="shared" ref="C2690:C2753" si="126">MAX(A2690*B2690, 8.99)</f>
        <v>121.05</v>
      </c>
      <c r="E2690" s="51">
        <v>2690</v>
      </c>
      <c r="F2690">
        <v>7.0000000000000007E-2</v>
      </c>
      <c r="G2690" s="141">
        <f t="shared" ref="G2690:G2753" si="127">MAX(E2690*F2690, 9.99)</f>
        <v>188.3</v>
      </c>
      <c r="I2690" s="51">
        <v>2690</v>
      </c>
      <c r="J2690">
        <v>0.125</v>
      </c>
      <c r="K2690" s="141">
        <f t="shared" ref="K2690:K2753" si="128">MAX(I2690*J2690, 19.99)</f>
        <v>336.25</v>
      </c>
      <c r="M2690" s="51">
        <v>2690</v>
      </c>
      <c r="N2690">
        <v>899</v>
      </c>
    </row>
    <row r="2691" spans="1:14">
      <c r="A2691" s="51">
        <v>2691</v>
      </c>
      <c r="B2691" s="51">
        <v>4.4999999999999998E-2</v>
      </c>
      <c r="C2691" s="141">
        <f t="shared" si="126"/>
        <v>121.095</v>
      </c>
      <c r="E2691" s="51">
        <v>2691</v>
      </c>
      <c r="F2691">
        <v>7.0000000000000007E-2</v>
      </c>
      <c r="G2691" s="141">
        <f t="shared" si="127"/>
        <v>188.37</v>
      </c>
      <c r="I2691" s="51">
        <v>2691</v>
      </c>
      <c r="J2691">
        <v>0.125</v>
      </c>
      <c r="K2691" s="141">
        <f t="shared" si="128"/>
        <v>336.375</v>
      </c>
      <c r="M2691" s="51">
        <v>2691</v>
      </c>
      <c r="N2691">
        <v>899</v>
      </c>
    </row>
    <row r="2692" spans="1:14">
      <c r="A2692" s="51">
        <v>2692</v>
      </c>
      <c r="B2692" s="51">
        <v>4.4999999999999998E-2</v>
      </c>
      <c r="C2692" s="141">
        <f t="shared" si="126"/>
        <v>121.14</v>
      </c>
      <c r="E2692" s="51">
        <v>2692</v>
      </c>
      <c r="F2692">
        <v>7.0000000000000007E-2</v>
      </c>
      <c r="G2692" s="141">
        <f t="shared" si="127"/>
        <v>188.44000000000003</v>
      </c>
      <c r="I2692" s="51">
        <v>2692</v>
      </c>
      <c r="J2692">
        <v>0.125</v>
      </c>
      <c r="K2692" s="141">
        <f t="shared" si="128"/>
        <v>336.5</v>
      </c>
      <c r="M2692" s="51">
        <v>2692</v>
      </c>
      <c r="N2692">
        <v>899</v>
      </c>
    </row>
    <row r="2693" spans="1:14">
      <c r="A2693" s="51">
        <v>2693</v>
      </c>
      <c r="B2693" s="51">
        <v>4.4999999999999998E-2</v>
      </c>
      <c r="C2693" s="141">
        <f t="shared" si="126"/>
        <v>121.185</v>
      </c>
      <c r="E2693" s="51">
        <v>2693</v>
      </c>
      <c r="F2693">
        <v>7.0000000000000007E-2</v>
      </c>
      <c r="G2693" s="141">
        <f t="shared" si="127"/>
        <v>188.51000000000002</v>
      </c>
      <c r="I2693" s="51">
        <v>2693</v>
      </c>
      <c r="J2693">
        <v>0.125</v>
      </c>
      <c r="K2693" s="141">
        <f t="shared" si="128"/>
        <v>336.625</v>
      </c>
      <c r="M2693" s="51">
        <v>2693</v>
      </c>
      <c r="N2693">
        <v>899</v>
      </c>
    </row>
    <row r="2694" spans="1:14">
      <c r="A2694" s="51">
        <v>2694</v>
      </c>
      <c r="B2694" s="51">
        <v>4.4999999999999998E-2</v>
      </c>
      <c r="C2694" s="141">
        <f t="shared" si="126"/>
        <v>121.22999999999999</v>
      </c>
      <c r="E2694" s="51">
        <v>2694</v>
      </c>
      <c r="F2694">
        <v>7.0000000000000007E-2</v>
      </c>
      <c r="G2694" s="141">
        <f t="shared" si="127"/>
        <v>188.58</v>
      </c>
      <c r="I2694" s="51">
        <v>2694</v>
      </c>
      <c r="J2694">
        <v>0.125</v>
      </c>
      <c r="K2694" s="141">
        <f t="shared" si="128"/>
        <v>336.75</v>
      </c>
      <c r="M2694" s="51">
        <v>2694</v>
      </c>
      <c r="N2694">
        <v>899</v>
      </c>
    </row>
    <row r="2695" spans="1:14">
      <c r="A2695" s="51">
        <v>2695</v>
      </c>
      <c r="B2695" s="51">
        <v>4.4999999999999998E-2</v>
      </c>
      <c r="C2695" s="141">
        <f t="shared" si="126"/>
        <v>121.27499999999999</v>
      </c>
      <c r="E2695" s="51">
        <v>2695</v>
      </c>
      <c r="F2695">
        <v>7.0000000000000007E-2</v>
      </c>
      <c r="G2695" s="141">
        <f t="shared" si="127"/>
        <v>188.65</v>
      </c>
      <c r="I2695" s="51">
        <v>2695</v>
      </c>
      <c r="J2695">
        <v>0.125</v>
      </c>
      <c r="K2695" s="141">
        <f t="shared" si="128"/>
        <v>336.875</v>
      </c>
      <c r="M2695" s="51">
        <v>2695</v>
      </c>
      <c r="N2695">
        <v>899</v>
      </c>
    </row>
    <row r="2696" spans="1:14">
      <c r="A2696" s="51">
        <v>2696</v>
      </c>
      <c r="B2696" s="51">
        <v>4.4999999999999998E-2</v>
      </c>
      <c r="C2696" s="141">
        <f t="shared" si="126"/>
        <v>121.32</v>
      </c>
      <c r="E2696" s="51">
        <v>2696</v>
      </c>
      <c r="F2696">
        <v>7.0000000000000007E-2</v>
      </c>
      <c r="G2696" s="141">
        <f t="shared" si="127"/>
        <v>188.72000000000003</v>
      </c>
      <c r="I2696" s="51">
        <v>2696</v>
      </c>
      <c r="J2696">
        <v>0.125</v>
      </c>
      <c r="K2696" s="141">
        <f t="shared" si="128"/>
        <v>337</v>
      </c>
      <c r="M2696" s="51">
        <v>2696</v>
      </c>
      <c r="N2696">
        <v>899</v>
      </c>
    </row>
    <row r="2697" spans="1:14">
      <c r="A2697" s="51">
        <v>2697</v>
      </c>
      <c r="B2697" s="51">
        <v>4.4999999999999998E-2</v>
      </c>
      <c r="C2697" s="141">
        <f t="shared" si="126"/>
        <v>121.36499999999999</v>
      </c>
      <c r="E2697" s="51">
        <v>2697</v>
      </c>
      <c r="F2697">
        <v>7.0000000000000007E-2</v>
      </c>
      <c r="G2697" s="141">
        <f t="shared" si="127"/>
        <v>188.79000000000002</v>
      </c>
      <c r="I2697" s="51">
        <v>2697</v>
      </c>
      <c r="J2697">
        <v>0.125</v>
      </c>
      <c r="K2697" s="141">
        <f t="shared" si="128"/>
        <v>337.125</v>
      </c>
      <c r="M2697" s="51">
        <v>2697</v>
      </c>
      <c r="N2697">
        <v>899</v>
      </c>
    </row>
    <row r="2698" spans="1:14">
      <c r="A2698" s="51">
        <v>2698</v>
      </c>
      <c r="B2698" s="51">
        <v>4.4999999999999998E-2</v>
      </c>
      <c r="C2698" s="141">
        <f t="shared" si="126"/>
        <v>121.41</v>
      </c>
      <c r="E2698" s="51">
        <v>2698</v>
      </c>
      <c r="F2698">
        <v>7.0000000000000007E-2</v>
      </c>
      <c r="G2698" s="141">
        <f t="shared" si="127"/>
        <v>188.86</v>
      </c>
      <c r="I2698" s="51">
        <v>2698</v>
      </c>
      <c r="J2698">
        <v>0.125</v>
      </c>
      <c r="K2698" s="141">
        <f t="shared" si="128"/>
        <v>337.25</v>
      </c>
      <c r="M2698" s="51">
        <v>2698</v>
      </c>
      <c r="N2698">
        <v>899</v>
      </c>
    </row>
    <row r="2699" spans="1:14">
      <c r="A2699" s="51">
        <v>2699</v>
      </c>
      <c r="B2699" s="51">
        <v>4.4999999999999998E-2</v>
      </c>
      <c r="C2699" s="141">
        <f t="shared" si="126"/>
        <v>121.455</v>
      </c>
      <c r="E2699" s="51">
        <v>2699</v>
      </c>
      <c r="F2699">
        <v>7.0000000000000007E-2</v>
      </c>
      <c r="G2699" s="141">
        <f t="shared" si="127"/>
        <v>188.93</v>
      </c>
      <c r="I2699" s="51">
        <v>2699</v>
      </c>
      <c r="J2699">
        <v>0.125</v>
      </c>
      <c r="K2699" s="141">
        <f t="shared" si="128"/>
        <v>337.375</v>
      </c>
      <c r="M2699" s="51">
        <v>2699</v>
      </c>
      <c r="N2699">
        <v>899</v>
      </c>
    </row>
    <row r="2700" spans="1:14">
      <c r="A2700" s="51">
        <v>2700</v>
      </c>
      <c r="B2700" s="51">
        <v>4.4999999999999998E-2</v>
      </c>
      <c r="C2700" s="141">
        <f t="shared" si="126"/>
        <v>121.5</v>
      </c>
      <c r="E2700" s="51">
        <v>2700</v>
      </c>
      <c r="F2700">
        <v>7.0000000000000007E-2</v>
      </c>
      <c r="G2700" s="141">
        <f t="shared" si="127"/>
        <v>189.00000000000003</v>
      </c>
      <c r="I2700" s="51">
        <v>2700</v>
      </c>
      <c r="J2700">
        <v>0.125</v>
      </c>
      <c r="K2700" s="141">
        <f t="shared" si="128"/>
        <v>337.5</v>
      </c>
      <c r="M2700" s="51">
        <v>2700</v>
      </c>
      <c r="N2700">
        <v>899</v>
      </c>
    </row>
    <row r="2701" spans="1:14">
      <c r="A2701" s="51">
        <v>2701</v>
      </c>
      <c r="B2701" s="51">
        <v>4.4999999999999998E-2</v>
      </c>
      <c r="C2701" s="141">
        <f t="shared" si="126"/>
        <v>121.545</v>
      </c>
      <c r="E2701" s="51">
        <v>2701</v>
      </c>
      <c r="F2701">
        <v>7.0000000000000007E-2</v>
      </c>
      <c r="G2701" s="141">
        <f t="shared" si="127"/>
        <v>189.07000000000002</v>
      </c>
      <c r="I2701" s="51">
        <v>2701</v>
      </c>
      <c r="J2701">
        <v>0.125</v>
      </c>
      <c r="K2701" s="141">
        <f t="shared" si="128"/>
        <v>337.625</v>
      </c>
      <c r="M2701" s="51">
        <v>2701</v>
      </c>
      <c r="N2701">
        <v>899</v>
      </c>
    </row>
    <row r="2702" spans="1:14">
      <c r="A2702" s="51">
        <v>2702</v>
      </c>
      <c r="B2702" s="51">
        <v>4.4999999999999998E-2</v>
      </c>
      <c r="C2702" s="141">
        <f t="shared" si="126"/>
        <v>121.58999999999999</v>
      </c>
      <c r="E2702" s="51">
        <v>2702</v>
      </c>
      <c r="F2702">
        <v>7.0000000000000007E-2</v>
      </c>
      <c r="G2702" s="141">
        <f t="shared" si="127"/>
        <v>189.14000000000001</v>
      </c>
      <c r="I2702" s="51">
        <v>2702</v>
      </c>
      <c r="J2702">
        <v>0.125</v>
      </c>
      <c r="K2702" s="141">
        <f t="shared" si="128"/>
        <v>337.75</v>
      </c>
      <c r="M2702" s="51">
        <v>2702</v>
      </c>
      <c r="N2702">
        <v>899</v>
      </c>
    </row>
    <row r="2703" spans="1:14">
      <c r="A2703" s="51">
        <v>2703</v>
      </c>
      <c r="B2703" s="51">
        <v>4.4999999999999998E-2</v>
      </c>
      <c r="C2703" s="141">
        <f t="shared" si="126"/>
        <v>121.63499999999999</v>
      </c>
      <c r="E2703" s="51">
        <v>2703</v>
      </c>
      <c r="F2703">
        <v>7.0000000000000007E-2</v>
      </c>
      <c r="G2703" s="141">
        <f t="shared" si="127"/>
        <v>189.21</v>
      </c>
      <c r="I2703" s="51">
        <v>2703</v>
      </c>
      <c r="J2703">
        <v>0.125</v>
      </c>
      <c r="K2703" s="141">
        <f t="shared" si="128"/>
        <v>337.875</v>
      </c>
      <c r="M2703" s="51">
        <v>2703</v>
      </c>
      <c r="N2703">
        <v>899</v>
      </c>
    </row>
    <row r="2704" spans="1:14">
      <c r="A2704" s="51">
        <v>2704</v>
      </c>
      <c r="B2704" s="51">
        <v>4.4999999999999998E-2</v>
      </c>
      <c r="C2704" s="141">
        <f t="shared" si="126"/>
        <v>121.67999999999999</v>
      </c>
      <c r="E2704" s="51">
        <v>2704</v>
      </c>
      <c r="F2704">
        <v>7.0000000000000007E-2</v>
      </c>
      <c r="G2704" s="141">
        <f t="shared" si="127"/>
        <v>189.28000000000003</v>
      </c>
      <c r="I2704" s="51">
        <v>2704</v>
      </c>
      <c r="J2704">
        <v>0.125</v>
      </c>
      <c r="K2704" s="141">
        <f t="shared" si="128"/>
        <v>338</v>
      </c>
      <c r="M2704" s="51">
        <v>2704</v>
      </c>
      <c r="N2704">
        <v>899</v>
      </c>
    </row>
    <row r="2705" spans="1:14">
      <c r="A2705" s="51">
        <v>2705</v>
      </c>
      <c r="B2705" s="51">
        <v>4.4999999999999998E-2</v>
      </c>
      <c r="C2705" s="141">
        <f t="shared" si="126"/>
        <v>121.72499999999999</v>
      </c>
      <c r="E2705" s="51">
        <v>2705</v>
      </c>
      <c r="F2705">
        <v>7.0000000000000007E-2</v>
      </c>
      <c r="G2705" s="141">
        <f t="shared" si="127"/>
        <v>189.35000000000002</v>
      </c>
      <c r="I2705" s="51">
        <v>2705</v>
      </c>
      <c r="J2705">
        <v>0.125</v>
      </c>
      <c r="K2705" s="141">
        <f t="shared" si="128"/>
        <v>338.125</v>
      </c>
      <c r="M2705" s="51">
        <v>2705</v>
      </c>
      <c r="N2705">
        <v>899</v>
      </c>
    </row>
    <row r="2706" spans="1:14">
      <c r="A2706" s="51">
        <v>2706</v>
      </c>
      <c r="B2706" s="51">
        <v>4.4999999999999998E-2</v>
      </c>
      <c r="C2706" s="141">
        <f t="shared" si="126"/>
        <v>121.77</v>
      </c>
      <c r="E2706" s="51">
        <v>2706</v>
      </c>
      <c r="F2706">
        <v>7.0000000000000007E-2</v>
      </c>
      <c r="G2706" s="141">
        <f t="shared" si="127"/>
        <v>189.42000000000002</v>
      </c>
      <c r="I2706" s="51">
        <v>2706</v>
      </c>
      <c r="J2706">
        <v>0.125</v>
      </c>
      <c r="K2706" s="141">
        <f t="shared" si="128"/>
        <v>338.25</v>
      </c>
      <c r="M2706" s="51">
        <v>2706</v>
      </c>
      <c r="N2706">
        <v>899</v>
      </c>
    </row>
    <row r="2707" spans="1:14">
      <c r="A2707" s="51">
        <v>2707</v>
      </c>
      <c r="B2707" s="51">
        <v>4.4999999999999998E-2</v>
      </c>
      <c r="C2707" s="141">
        <f t="shared" si="126"/>
        <v>121.815</v>
      </c>
      <c r="E2707" s="51">
        <v>2707</v>
      </c>
      <c r="F2707">
        <v>7.0000000000000007E-2</v>
      </c>
      <c r="G2707" s="141">
        <f t="shared" si="127"/>
        <v>189.49</v>
      </c>
      <c r="I2707" s="51">
        <v>2707</v>
      </c>
      <c r="J2707">
        <v>0.125</v>
      </c>
      <c r="K2707" s="141">
        <f t="shared" si="128"/>
        <v>338.375</v>
      </c>
      <c r="M2707" s="51">
        <v>2707</v>
      </c>
      <c r="N2707">
        <v>899</v>
      </c>
    </row>
    <row r="2708" spans="1:14">
      <c r="A2708" s="51">
        <v>2708</v>
      </c>
      <c r="B2708" s="51">
        <v>4.4999999999999998E-2</v>
      </c>
      <c r="C2708" s="141">
        <f t="shared" si="126"/>
        <v>121.86</v>
      </c>
      <c r="E2708" s="51">
        <v>2708</v>
      </c>
      <c r="F2708">
        <v>7.0000000000000007E-2</v>
      </c>
      <c r="G2708" s="141">
        <f t="shared" si="127"/>
        <v>189.56000000000003</v>
      </c>
      <c r="I2708" s="51">
        <v>2708</v>
      </c>
      <c r="J2708">
        <v>0.125</v>
      </c>
      <c r="K2708" s="141">
        <f t="shared" si="128"/>
        <v>338.5</v>
      </c>
      <c r="M2708" s="51">
        <v>2708</v>
      </c>
      <c r="N2708">
        <v>899</v>
      </c>
    </row>
    <row r="2709" spans="1:14">
      <c r="A2709" s="51">
        <v>2709</v>
      </c>
      <c r="B2709" s="51">
        <v>4.4999999999999998E-2</v>
      </c>
      <c r="C2709" s="141">
        <f t="shared" si="126"/>
        <v>121.905</v>
      </c>
      <c r="E2709" s="51">
        <v>2709</v>
      </c>
      <c r="F2709">
        <v>7.0000000000000007E-2</v>
      </c>
      <c r="G2709" s="141">
        <f t="shared" si="127"/>
        <v>189.63000000000002</v>
      </c>
      <c r="I2709" s="51">
        <v>2709</v>
      </c>
      <c r="J2709">
        <v>0.125</v>
      </c>
      <c r="K2709" s="141">
        <f t="shared" si="128"/>
        <v>338.625</v>
      </c>
      <c r="M2709" s="51">
        <v>2709</v>
      </c>
      <c r="N2709">
        <v>899</v>
      </c>
    </row>
    <row r="2710" spans="1:14">
      <c r="A2710" s="51">
        <v>2710</v>
      </c>
      <c r="B2710" s="51">
        <v>4.4999999999999998E-2</v>
      </c>
      <c r="C2710" s="141">
        <f t="shared" si="126"/>
        <v>121.94999999999999</v>
      </c>
      <c r="E2710" s="51">
        <v>2710</v>
      </c>
      <c r="F2710">
        <v>7.0000000000000007E-2</v>
      </c>
      <c r="G2710" s="141">
        <f t="shared" si="127"/>
        <v>189.70000000000002</v>
      </c>
      <c r="I2710" s="51">
        <v>2710</v>
      </c>
      <c r="J2710">
        <v>0.125</v>
      </c>
      <c r="K2710" s="141">
        <f t="shared" si="128"/>
        <v>338.75</v>
      </c>
      <c r="M2710" s="51">
        <v>2710</v>
      </c>
      <c r="N2710">
        <v>899</v>
      </c>
    </row>
    <row r="2711" spans="1:14">
      <c r="A2711" s="51">
        <v>2711</v>
      </c>
      <c r="B2711" s="51">
        <v>4.4999999999999998E-2</v>
      </c>
      <c r="C2711" s="141">
        <f t="shared" si="126"/>
        <v>121.99499999999999</v>
      </c>
      <c r="E2711" s="51">
        <v>2711</v>
      </c>
      <c r="F2711">
        <v>7.0000000000000007E-2</v>
      </c>
      <c r="G2711" s="141">
        <f t="shared" si="127"/>
        <v>189.77</v>
      </c>
      <c r="I2711" s="51">
        <v>2711</v>
      </c>
      <c r="J2711">
        <v>0.125</v>
      </c>
      <c r="K2711" s="141">
        <f t="shared" si="128"/>
        <v>338.875</v>
      </c>
      <c r="M2711" s="51">
        <v>2711</v>
      </c>
      <c r="N2711">
        <v>899</v>
      </c>
    </row>
    <row r="2712" spans="1:14">
      <c r="A2712" s="51">
        <v>2712</v>
      </c>
      <c r="B2712" s="51">
        <v>4.4999999999999998E-2</v>
      </c>
      <c r="C2712" s="141">
        <f t="shared" si="126"/>
        <v>122.03999999999999</v>
      </c>
      <c r="E2712" s="51">
        <v>2712</v>
      </c>
      <c r="F2712">
        <v>7.0000000000000007E-2</v>
      </c>
      <c r="G2712" s="141">
        <f t="shared" si="127"/>
        <v>189.84000000000003</v>
      </c>
      <c r="I2712" s="51">
        <v>2712</v>
      </c>
      <c r="J2712">
        <v>0.125</v>
      </c>
      <c r="K2712" s="141">
        <f t="shared" si="128"/>
        <v>339</v>
      </c>
      <c r="M2712" s="51">
        <v>2712</v>
      </c>
      <c r="N2712">
        <v>899</v>
      </c>
    </row>
    <row r="2713" spans="1:14">
      <c r="A2713" s="51">
        <v>2713</v>
      </c>
      <c r="B2713" s="51">
        <v>4.4999999999999998E-2</v>
      </c>
      <c r="C2713" s="141">
        <f t="shared" si="126"/>
        <v>122.08499999999999</v>
      </c>
      <c r="E2713" s="51">
        <v>2713</v>
      </c>
      <c r="F2713">
        <v>7.0000000000000007E-2</v>
      </c>
      <c r="G2713" s="141">
        <f t="shared" si="127"/>
        <v>189.91000000000003</v>
      </c>
      <c r="I2713" s="51">
        <v>2713</v>
      </c>
      <c r="J2713">
        <v>0.125</v>
      </c>
      <c r="K2713" s="141">
        <f t="shared" si="128"/>
        <v>339.125</v>
      </c>
      <c r="M2713" s="51">
        <v>2713</v>
      </c>
      <c r="N2713">
        <v>899</v>
      </c>
    </row>
    <row r="2714" spans="1:14">
      <c r="A2714" s="51">
        <v>2714</v>
      </c>
      <c r="B2714" s="51">
        <v>4.4999999999999998E-2</v>
      </c>
      <c r="C2714" s="141">
        <f t="shared" si="126"/>
        <v>122.13</v>
      </c>
      <c r="E2714" s="51">
        <v>2714</v>
      </c>
      <c r="F2714">
        <v>7.0000000000000007E-2</v>
      </c>
      <c r="G2714" s="141">
        <f t="shared" si="127"/>
        <v>189.98000000000002</v>
      </c>
      <c r="I2714" s="51">
        <v>2714</v>
      </c>
      <c r="J2714">
        <v>0.125</v>
      </c>
      <c r="K2714" s="141">
        <f t="shared" si="128"/>
        <v>339.25</v>
      </c>
      <c r="M2714" s="51">
        <v>2714</v>
      </c>
      <c r="N2714">
        <v>899</v>
      </c>
    </row>
    <row r="2715" spans="1:14">
      <c r="A2715" s="51">
        <v>2715</v>
      </c>
      <c r="B2715" s="51">
        <v>4.4999999999999998E-2</v>
      </c>
      <c r="C2715" s="141">
        <f t="shared" si="126"/>
        <v>122.175</v>
      </c>
      <c r="E2715" s="51">
        <v>2715</v>
      </c>
      <c r="F2715">
        <v>7.0000000000000007E-2</v>
      </c>
      <c r="G2715" s="141">
        <f t="shared" si="127"/>
        <v>190.05</v>
      </c>
      <c r="I2715" s="51">
        <v>2715</v>
      </c>
      <c r="J2715">
        <v>0.125</v>
      </c>
      <c r="K2715" s="141">
        <f t="shared" si="128"/>
        <v>339.375</v>
      </c>
      <c r="M2715" s="51">
        <v>2715</v>
      </c>
      <c r="N2715">
        <v>899</v>
      </c>
    </row>
    <row r="2716" spans="1:14">
      <c r="A2716" s="51">
        <v>2716</v>
      </c>
      <c r="B2716" s="51">
        <v>4.4999999999999998E-2</v>
      </c>
      <c r="C2716" s="141">
        <f t="shared" si="126"/>
        <v>122.22</v>
      </c>
      <c r="E2716" s="51">
        <v>2716</v>
      </c>
      <c r="F2716">
        <v>7.0000000000000007E-2</v>
      </c>
      <c r="G2716" s="141">
        <f t="shared" si="127"/>
        <v>190.12</v>
      </c>
      <c r="I2716" s="51">
        <v>2716</v>
      </c>
      <c r="J2716">
        <v>0.125</v>
      </c>
      <c r="K2716" s="141">
        <f t="shared" si="128"/>
        <v>339.5</v>
      </c>
      <c r="M2716" s="51">
        <v>2716</v>
      </c>
      <c r="N2716">
        <v>899</v>
      </c>
    </row>
    <row r="2717" spans="1:14">
      <c r="A2717" s="51">
        <v>2717</v>
      </c>
      <c r="B2717" s="51">
        <v>4.4999999999999998E-2</v>
      </c>
      <c r="C2717" s="141">
        <f t="shared" si="126"/>
        <v>122.265</v>
      </c>
      <c r="E2717" s="51">
        <v>2717</v>
      </c>
      <c r="F2717">
        <v>7.0000000000000007E-2</v>
      </c>
      <c r="G2717" s="141">
        <f t="shared" si="127"/>
        <v>190.19000000000003</v>
      </c>
      <c r="I2717" s="51">
        <v>2717</v>
      </c>
      <c r="J2717">
        <v>0.125</v>
      </c>
      <c r="K2717" s="141">
        <f t="shared" si="128"/>
        <v>339.625</v>
      </c>
      <c r="M2717" s="51">
        <v>2717</v>
      </c>
      <c r="N2717">
        <v>899</v>
      </c>
    </row>
    <row r="2718" spans="1:14">
      <c r="A2718" s="51">
        <v>2718</v>
      </c>
      <c r="B2718" s="51">
        <v>4.4999999999999998E-2</v>
      </c>
      <c r="C2718" s="141">
        <f t="shared" si="126"/>
        <v>122.31</v>
      </c>
      <c r="E2718" s="51">
        <v>2718</v>
      </c>
      <c r="F2718">
        <v>7.0000000000000007E-2</v>
      </c>
      <c r="G2718" s="141">
        <f t="shared" si="127"/>
        <v>190.26000000000002</v>
      </c>
      <c r="I2718" s="51">
        <v>2718</v>
      </c>
      <c r="J2718">
        <v>0.125</v>
      </c>
      <c r="K2718" s="141">
        <f t="shared" si="128"/>
        <v>339.75</v>
      </c>
      <c r="M2718" s="51">
        <v>2718</v>
      </c>
      <c r="N2718">
        <v>899</v>
      </c>
    </row>
    <row r="2719" spans="1:14">
      <c r="A2719" s="51">
        <v>2719</v>
      </c>
      <c r="B2719" s="51">
        <v>4.4999999999999998E-2</v>
      </c>
      <c r="C2719" s="141">
        <f t="shared" si="126"/>
        <v>122.35499999999999</v>
      </c>
      <c r="E2719" s="51">
        <v>2719</v>
      </c>
      <c r="F2719">
        <v>7.0000000000000007E-2</v>
      </c>
      <c r="G2719" s="141">
        <f t="shared" si="127"/>
        <v>190.33</v>
      </c>
      <c r="I2719" s="51">
        <v>2719</v>
      </c>
      <c r="J2719">
        <v>0.125</v>
      </c>
      <c r="K2719" s="141">
        <f t="shared" si="128"/>
        <v>339.875</v>
      </c>
      <c r="M2719" s="51">
        <v>2719</v>
      </c>
      <c r="N2719">
        <v>899</v>
      </c>
    </row>
    <row r="2720" spans="1:14">
      <c r="A2720" s="51">
        <v>2720</v>
      </c>
      <c r="B2720" s="51">
        <v>4.4999999999999998E-2</v>
      </c>
      <c r="C2720" s="141">
        <f t="shared" si="126"/>
        <v>122.39999999999999</v>
      </c>
      <c r="E2720" s="51">
        <v>2720</v>
      </c>
      <c r="F2720">
        <v>7.0000000000000007E-2</v>
      </c>
      <c r="G2720" s="141">
        <f t="shared" si="127"/>
        <v>190.4</v>
      </c>
      <c r="I2720" s="51">
        <v>2720</v>
      </c>
      <c r="J2720">
        <v>0.125</v>
      </c>
      <c r="K2720" s="141">
        <f t="shared" si="128"/>
        <v>340</v>
      </c>
      <c r="M2720" s="51">
        <v>2720</v>
      </c>
      <c r="N2720">
        <v>899</v>
      </c>
    </row>
    <row r="2721" spans="1:14">
      <c r="A2721" s="51">
        <v>2721</v>
      </c>
      <c r="B2721" s="51">
        <v>4.4999999999999998E-2</v>
      </c>
      <c r="C2721" s="141">
        <f t="shared" si="126"/>
        <v>122.44499999999999</v>
      </c>
      <c r="E2721" s="51">
        <v>2721</v>
      </c>
      <c r="F2721">
        <v>7.0000000000000007E-2</v>
      </c>
      <c r="G2721" s="141">
        <f t="shared" si="127"/>
        <v>190.47000000000003</v>
      </c>
      <c r="I2721" s="51">
        <v>2721</v>
      </c>
      <c r="J2721">
        <v>0.125</v>
      </c>
      <c r="K2721" s="141">
        <f t="shared" si="128"/>
        <v>340.125</v>
      </c>
      <c r="M2721" s="51">
        <v>2721</v>
      </c>
      <c r="N2721">
        <v>899</v>
      </c>
    </row>
    <row r="2722" spans="1:14">
      <c r="A2722" s="51">
        <v>2722</v>
      </c>
      <c r="B2722" s="51">
        <v>4.4999999999999998E-2</v>
      </c>
      <c r="C2722" s="141">
        <f t="shared" si="126"/>
        <v>122.49</v>
      </c>
      <c r="E2722" s="51">
        <v>2722</v>
      </c>
      <c r="F2722">
        <v>7.0000000000000007E-2</v>
      </c>
      <c r="G2722" s="141">
        <f t="shared" si="127"/>
        <v>190.54000000000002</v>
      </c>
      <c r="I2722" s="51">
        <v>2722</v>
      </c>
      <c r="J2722">
        <v>0.125</v>
      </c>
      <c r="K2722" s="141">
        <f t="shared" si="128"/>
        <v>340.25</v>
      </c>
      <c r="M2722" s="51">
        <v>2722</v>
      </c>
      <c r="N2722">
        <v>899</v>
      </c>
    </row>
    <row r="2723" spans="1:14">
      <c r="A2723" s="51">
        <v>2723</v>
      </c>
      <c r="B2723" s="51">
        <v>4.4999999999999998E-2</v>
      </c>
      <c r="C2723" s="141">
        <f t="shared" si="126"/>
        <v>122.535</v>
      </c>
      <c r="E2723" s="51">
        <v>2723</v>
      </c>
      <c r="F2723">
        <v>7.0000000000000007E-2</v>
      </c>
      <c r="G2723" s="141">
        <f t="shared" si="127"/>
        <v>190.61</v>
      </c>
      <c r="I2723" s="51">
        <v>2723</v>
      </c>
      <c r="J2723">
        <v>0.125</v>
      </c>
      <c r="K2723" s="141">
        <f t="shared" si="128"/>
        <v>340.375</v>
      </c>
      <c r="M2723" s="51">
        <v>2723</v>
      </c>
      <c r="N2723">
        <v>899</v>
      </c>
    </row>
    <row r="2724" spans="1:14">
      <c r="A2724" s="51">
        <v>2724</v>
      </c>
      <c r="B2724" s="51">
        <v>4.4999999999999998E-2</v>
      </c>
      <c r="C2724" s="141">
        <f t="shared" si="126"/>
        <v>122.58</v>
      </c>
      <c r="E2724" s="51">
        <v>2724</v>
      </c>
      <c r="F2724">
        <v>7.0000000000000007E-2</v>
      </c>
      <c r="G2724" s="141">
        <f t="shared" si="127"/>
        <v>190.68</v>
      </c>
      <c r="I2724" s="51">
        <v>2724</v>
      </c>
      <c r="J2724">
        <v>0.125</v>
      </c>
      <c r="K2724" s="141">
        <f t="shared" si="128"/>
        <v>340.5</v>
      </c>
      <c r="M2724" s="51">
        <v>2724</v>
      </c>
      <c r="N2724">
        <v>899</v>
      </c>
    </row>
    <row r="2725" spans="1:14">
      <c r="A2725" s="51">
        <v>2725</v>
      </c>
      <c r="B2725" s="51">
        <v>4.4999999999999998E-2</v>
      </c>
      <c r="C2725" s="141">
        <f t="shared" si="126"/>
        <v>122.625</v>
      </c>
      <c r="E2725" s="51">
        <v>2725</v>
      </c>
      <c r="F2725">
        <v>7.0000000000000007E-2</v>
      </c>
      <c r="G2725" s="141">
        <f t="shared" si="127"/>
        <v>190.75000000000003</v>
      </c>
      <c r="I2725" s="51">
        <v>2725</v>
      </c>
      <c r="J2725">
        <v>0.125</v>
      </c>
      <c r="K2725" s="141">
        <f t="shared" si="128"/>
        <v>340.625</v>
      </c>
      <c r="M2725" s="51">
        <v>2725</v>
      </c>
      <c r="N2725">
        <v>899</v>
      </c>
    </row>
    <row r="2726" spans="1:14">
      <c r="A2726" s="51">
        <v>2726</v>
      </c>
      <c r="B2726" s="51">
        <v>4.4999999999999998E-2</v>
      </c>
      <c r="C2726" s="141">
        <f t="shared" si="126"/>
        <v>122.67</v>
      </c>
      <c r="E2726" s="51">
        <v>2726</v>
      </c>
      <c r="F2726">
        <v>7.0000000000000007E-2</v>
      </c>
      <c r="G2726" s="141">
        <f t="shared" si="127"/>
        <v>190.82000000000002</v>
      </c>
      <c r="I2726" s="51">
        <v>2726</v>
      </c>
      <c r="J2726">
        <v>0.125</v>
      </c>
      <c r="K2726" s="141">
        <f t="shared" si="128"/>
        <v>340.75</v>
      </c>
      <c r="M2726" s="51">
        <v>2726</v>
      </c>
      <c r="N2726">
        <v>899</v>
      </c>
    </row>
    <row r="2727" spans="1:14">
      <c r="A2727" s="51">
        <v>2727</v>
      </c>
      <c r="B2727" s="51">
        <v>4.4999999999999998E-2</v>
      </c>
      <c r="C2727" s="141">
        <f t="shared" si="126"/>
        <v>122.71499999999999</v>
      </c>
      <c r="E2727" s="51">
        <v>2727</v>
      </c>
      <c r="F2727">
        <v>7.0000000000000007E-2</v>
      </c>
      <c r="G2727" s="141">
        <f t="shared" si="127"/>
        <v>190.89000000000001</v>
      </c>
      <c r="I2727" s="51">
        <v>2727</v>
      </c>
      <c r="J2727">
        <v>0.125</v>
      </c>
      <c r="K2727" s="141">
        <f t="shared" si="128"/>
        <v>340.875</v>
      </c>
      <c r="M2727" s="51">
        <v>2727</v>
      </c>
      <c r="N2727">
        <v>899</v>
      </c>
    </row>
    <row r="2728" spans="1:14">
      <c r="A2728" s="51">
        <v>2728</v>
      </c>
      <c r="B2728" s="51">
        <v>4.4999999999999998E-2</v>
      </c>
      <c r="C2728" s="141">
        <f t="shared" si="126"/>
        <v>122.75999999999999</v>
      </c>
      <c r="E2728" s="51">
        <v>2728</v>
      </c>
      <c r="F2728">
        <v>7.0000000000000007E-2</v>
      </c>
      <c r="G2728" s="141">
        <f t="shared" si="127"/>
        <v>190.96</v>
      </c>
      <c r="I2728" s="51">
        <v>2728</v>
      </c>
      <c r="J2728">
        <v>0.125</v>
      </c>
      <c r="K2728" s="141">
        <f t="shared" si="128"/>
        <v>341</v>
      </c>
      <c r="M2728" s="51">
        <v>2728</v>
      </c>
      <c r="N2728">
        <v>899</v>
      </c>
    </row>
    <row r="2729" spans="1:14">
      <c r="A2729" s="51">
        <v>2729</v>
      </c>
      <c r="B2729" s="51">
        <v>4.4999999999999998E-2</v>
      </c>
      <c r="C2729" s="141">
        <f t="shared" si="126"/>
        <v>122.80499999999999</v>
      </c>
      <c r="E2729" s="51">
        <v>2729</v>
      </c>
      <c r="F2729">
        <v>7.0000000000000007E-2</v>
      </c>
      <c r="G2729" s="141">
        <f t="shared" si="127"/>
        <v>191.03000000000003</v>
      </c>
      <c r="I2729" s="51">
        <v>2729</v>
      </c>
      <c r="J2729">
        <v>0.125</v>
      </c>
      <c r="K2729" s="141">
        <f t="shared" si="128"/>
        <v>341.125</v>
      </c>
      <c r="M2729" s="51">
        <v>2729</v>
      </c>
      <c r="N2729">
        <v>899</v>
      </c>
    </row>
    <row r="2730" spans="1:14">
      <c r="A2730" s="51">
        <v>2730</v>
      </c>
      <c r="B2730" s="51">
        <v>4.4999999999999998E-2</v>
      </c>
      <c r="C2730" s="141">
        <f t="shared" si="126"/>
        <v>122.85</v>
      </c>
      <c r="E2730" s="51">
        <v>2730</v>
      </c>
      <c r="F2730">
        <v>7.0000000000000007E-2</v>
      </c>
      <c r="G2730" s="141">
        <f t="shared" si="127"/>
        <v>191.10000000000002</v>
      </c>
      <c r="I2730" s="51">
        <v>2730</v>
      </c>
      <c r="J2730">
        <v>0.125</v>
      </c>
      <c r="K2730" s="141">
        <f t="shared" si="128"/>
        <v>341.25</v>
      </c>
      <c r="M2730" s="51">
        <v>2730</v>
      </c>
      <c r="N2730">
        <v>899</v>
      </c>
    </row>
    <row r="2731" spans="1:14">
      <c r="A2731" s="51">
        <v>2731</v>
      </c>
      <c r="B2731" s="51">
        <v>4.4999999999999998E-2</v>
      </c>
      <c r="C2731" s="141">
        <f t="shared" si="126"/>
        <v>122.895</v>
      </c>
      <c r="E2731" s="51">
        <v>2731</v>
      </c>
      <c r="F2731">
        <v>7.0000000000000007E-2</v>
      </c>
      <c r="G2731" s="141">
        <f t="shared" si="127"/>
        <v>191.17000000000002</v>
      </c>
      <c r="I2731" s="51">
        <v>2731</v>
      </c>
      <c r="J2731">
        <v>0.125</v>
      </c>
      <c r="K2731" s="141">
        <f t="shared" si="128"/>
        <v>341.375</v>
      </c>
      <c r="M2731" s="51">
        <v>2731</v>
      </c>
      <c r="N2731">
        <v>899</v>
      </c>
    </row>
    <row r="2732" spans="1:14">
      <c r="A2732" s="51">
        <v>2732</v>
      </c>
      <c r="B2732" s="51">
        <v>4.4999999999999998E-2</v>
      </c>
      <c r="C2732" s="141">
        <f t="shared" si="126"/>
        <v>122.94</v>
      </c>
      <c r="E2732" s="51">
        <v>2732</v>
      </c>
      <c r="F2732">
        <v>7.0000000000000007E-2</v>
      </c>
      <c r="G2732" s="141">
        <f t="shared" si="127"/>
        <v>191.24</v>
      </c>
      <c r="I2732" s="51">
        <v>2732</v>
      </c>
      <c r="J2732">
        <v>0.125</v>
      </c>
      <c r="K2732" s="141">
        <f t="shared" si="128"/>
        <v>341.5</v>
      </c>
      <c r="M2732" s="51">
        <v>2732</v>
      </c>
      <c r="N2732">
        <v>899</v>
      </c>
    </row>
    <row r="2733" spans="1:14">
      <c r="A2733" s="51">
        <v>2733</v>
      </c>
      <c r="B2733" s="51">
        <v>4.4999999999999998E-2</v>
      </c>
      <c r="C2733" s="141">
        <f t="shared" si="126"/>
        <v>122.985</v>
      </c>
      <c r="E2733" s="51">
        <v>2733</v>
      </c>
      <c r="F2733">
        <v>7.0000000000000007E-2</v>
      </c>
      <c r="G2733" s="141">
        <f t="shared" si="127"/>
        <v>191.31000000000003</v>
      </c>
      <c r="I2733" s="51">
        <v>2733</v>
      </c>
      <c r="J2733">
        <v>0.125</v>
      </c>
      <c r="K2733" s="141">
        <f t="shared" si="128"/>
        <v>341.625</v>
      </c>
      <c r="M2733" s="51">
        <v>2733</v>
      </c>
      <c r="N2733">
        <v>899</v>
      </c>
    </row>
    <row r="2734" spans="1:14">
      <c r="A2734" s="51">
        <v>2734</v>
      </c>
      <c r="B2734" s="51">
        <v>4.4999999999999998E-2</v>
      </c>
      <c r="C2734" s="141">
        <f t="shared" si="126"/>
        <v>123.03</v>
      </c>
      <c r="E2734" s="51">
        <v>2734</v>
      </c>
      <c r="F2734">
        <v>7.0000000000000007E-2</v>
      </c>
      <c r="G2734" s="141">
        <f t="shared" si="127"/>
        <v>191.38000000000002</v>
      </c>
      <c r="I2734" s="51">
        <v>2734</v>
      </c>
      <c r="J2734">
        <v>0.125</v>
      </c>
      <c r="K2734" s="141">
        <f t="shared" si="128"/>
        <v>341.75</v>
      </c>
      <c r="M2734" s="51">
        <v>2734</v>
      </c>
      <c r="N2734">
        <v>899</v>
      </c>
    </row>
    <row r="2735" spans="1:14">
      <c r="A2735" s="51">
        <v>2735</v>
      </c>
      <c r="B2735" s="51">
        <v>4.4999999999999998E-2</v>
      </c>
      <c r="C2735" s="141">
        <f t="shared" si="126"/>
        <v>123.07499999999999</v>
      </c>
      <c r="E2735" s="51">
        <v>2735</v>
      </c>
      <c r="F2735">
        <v>7.0000000000000007E-2</v>
      </c>
      <c r="G2735" s="141">
        <f t="shared" si="127"/>
        <v>191.45000000000002</v>
      </c>
      <c r="I2735" s="51">
        <v>2735</v>
      </c>
      <c r="J2735">
        <v>0.125</v>
      </c>
      <c r="K2735" s="141">
        <f t="shared" si="128"/>
        <v>341.875</v>
      </c>
      <c r="M2735" s="51">
        <v>2735</v>
      </c>
      <c r="N2735">
        <v>899</v>
      </c>
    </row>
    <row r="2736" spans="1:14">
      <c r="A2736" s="51">
        <v>2736</v>
      </c>
      <c r="B2736" s="51">
        <v>4.4999999999999998E-2</v>
      </c>
      <c r="C2736" s="141">
        <f t="shared" si="126"/>
        <v>123.11999999999999</v>
      </c>
      <c r="E2736" s="51">
        <v>2736</v>
      </c>
      <c r="F2736">
        <v>7.0000000000000007E-2</v>
      </c>
      <c r="G2736" s="141">
        <f t="shared" si="127"/>
        <v>191.52</v>
      </c>
      <c r="I2736" s="51">
        <v>2736</v>
      </c>
      <c r="J2736">
        <v>0.125</v>
      </c>
      <c r="K2736" s="141">
        <f t="shared" si="128"/>
        <v>342</v>
      </c>
      <c r="M2736" s="51">
        <v>2736</v>
      </c>
      <c r="N2736">
        <v>899</v>
      </c>
    </row>
    <row r="2737" spans="1:14">
      <c r="A2737" s="51">
        <v>2737</v>
      </c>
      <c r="B2737" s="51">
        <v>4.4999999999999998E-2</v>
      </c>
      <c r="C2737" s="141">
        <f t="shared" si="126"/>
        <v>123.16499999999999</v>
      </c>
      <c r="E2737" s="51">
        <v>2737</v>
      </c>
      <c r="F2737">
        <v>7.0000000000000007E-2</v>
      </c>
      <c r="G2737" s="141">
        <f t="shared" si="127"/>
        <v>191.59000000000003</v>
      </c>
      <c r="I2737" s="51">
        <v>2737</v>
      </c>
      <c r="J2737">
        <v>0.125</v>
      </c>
      <c r="K2737" s="141">
        <f t="shared" si="128"/>
        <v>342.125</v>
      </c>
      <c r="M2737" s="51">
        <v>2737</v>
      </c>
      <c r="N2737">
        <v>899</v>
      </c>
    </row>
    <row r="2738" spans="1:14">
      <c r="A2738" s="51">
        <v>2738</v>
      </c>
      <c r="B2738" s="51">
        <v>4.4999999999999998E-2</v>
      </c>
      <c r="C2738" s="141">
        <f t="shared" si="126"/>
        <v>123.21</v>
      </c>
      <c r="E2738" s="51">
        <v>2738</v>
      </c>
      <c r="F2738">
        <v>7.0000000000000007E-2</v>
      </c>
      <c r="G2738" s="141">
        <f t="shared" si="127"/>
        <v>191.66000000000003</v>
      </c>
      <c r="I2738" s="51">
        <v>2738</v>
      </c>
      <c r="J2738">
        <v>0.125</v>
      </c>
      <c r="K2738" s="141">
        <f t="shared" si="128"/>
        <v>342.25</v>
      </c>
      <c r="M2738" s="51">
        <v>2738</v>
      </c>
      <c r="N2738">
        <v>899</v>
      </c>
    </row>
    <row r="2739" spans="1:14">
      <c r="A2739" s="51">
        <v>2739</v>
      </c>
      <c r="B2739" s="51">
        <v>4.4999999999999998E-2</v>
      </c>
      <c r="C2739" s="141">
        <f t="shared" si="126"/>
        <v>123.255</v>
      </c>
      <c r="E2739" s="51">
        <v>2739</v>
      </c>
      <c r="F2739">
        <v>7.0000000000000007E-2</v>
      </c>
      <c r="G2739" s="141">
        <f t="shared" si="127"/>
        <v>191.73000000000002</v>
      </c>
      <c r="I2739" s="51">
        <v>2739</v>
      </c>
      <c r="J2739">
        <v>0.125</v>
      </c>
      <c r="K2739" s="141">
        <f t="shared" si="128"/>
        <v>342.375</v>
      </c>
      <c r="M2739" s="51">
        <v>2739</v>
      </c>
      <c r="N2739">
        <v>899</v>
      </c>
    </row>
    <row r="2740" spans="1:14">
      <c r="A2740" s="51">
        <v>2740</v>
      </c>
      <c r="B2740" s="51">
        <v>4.4999999999999998E-2</v>
      </c>
      <c r="C2740" s="141">
        <f t="shared" si="126"/>
        <v>123.3</v>
      </c>
      <c r="E2740" s="51">
        <v>2740</v>
      </c>
      <c r="F2740">
        <v>7.0000000000000007E-2</v>
      </c>
      <c r="G2740" s="141">
        <f t="shared" si="127"/>
        <v>191.8</v>
      </c>
      <c r="I2740" s="51">
        <v>2740</v>
      </c>
      <c r="J2740">
        <v>0.125</v>
      </c>
      <c r="K2740" s="141">
        <f t="shared" si="128"/>
        <v>342.5</v>
      </c>
      <c r="M2740" s="51">
        <v>2740</v>
      </c>
      <c r="N2740">
        <v>899</v>
      </c>
    </row>
    <row r="2741" spans="1:14">
      <c r="A2741" s="51">
        <v>2741</v>
      </c>
      <c r="B2741" s="51">
        <v>4.4999999999999998E-2</v>
      </c>
      <c r="C2741" s="141">
        <f t="shared" si="126"/>
        <v>123.345</v>
      </c>
      <c r="E2741" s="51">
        <v>2741</v>
      </c>
      <c r="F2741">
        <v>7.0000000000000007E-2</v>
      </c>
      <c r="G2741" s="141">
        <f t="shared" si="127"/>
        <v>191.87</v>
      </c>
      <c r="I2741" s="51">
        <v>2741</v>
      </c>
      <c r="J2741">
        <v>0.125</v>
      </c>
      <c r="K2741" s="141">
        <f t="shared" si="128"/>
        <v>342.625</v>
      </c>
      <c r="M2741" s="51">
        <v>2741</v>
      </c>
      <c r="N2741">
        <v>899</v>
      </c>
    </row>
    <row r="2742" spans="1:14">
      <c r="A2742" s="51">
        <v>2742</v>
      </c>
      <c r="B2742" s="51">
        <v>4.4999999999999998E-2</v>
      </c>
      <c r="C2742" s="141">
        <f t="shared" si="126"/>
        <v>123.39</v>
      </c>
      <c r="E2742" s="51">
        <v>2742</v>
      </c>
      <c r="F2742">
        <v>7.0000000000000007E-2</v>
      </c>
      <c r="G2742" s="141">
        <f t="shared" si="127"/>
        <v>191.94000000000003</v>
      </c>
      <c r="I2742" s="51">
        <v>2742</v>
      </c>
      <c r="J2742">
        <v>0.125</v>
      </c>
      <c r="K2742" s="141">
        <f t="shared" si="128"/>
        <v>342.75</v>
      </c>
      <c r="M2742" s="51">
        <v>2742</v>
      </c>
      <c r="N2742">
        <v>899</v>
      </c>
    </row>
    <row r="2743" spans="1:14">
      <c r="A2743" s="51">
        <v>2743</v>
      </c>
      <c r="B2743" s="51">
        <v>4.4999999999999998E-2</v>
      </c>
      <c r="C2743" s="141">
        <f t="shared" si="126"/>
        <v>123.435</v>
      </c>
      <c r="E2743" s="51">
        <v>2743</v>
      </c>
      <c r="F2743">
        <v>7.0000000000000007E-2</v>
      </c>
      <c r="G2743" s="141">
        <f t="shared" si="127"/>
        <v>192.01000000000002</v>
      </c>
      <c r="I2743" s="51">
        <v>2743</v>
      </c>
      <c r="J2743">
        <v>0.125</v>
      </c>
      <c r="K2743" s="141">
        <f t="shared" si="128"/>
        <v>342.875</v>
      </c>
      <c r="M2743" s="51">
        <v>2743</v>
      </c>
      <c r="N2743">
        <v>899</v>
      </c>
    </row>
    <row r="2744" spans="1:14">
      <c r="A2744" s="51">
        <v>2744</v>
      </c>
      <c r="B2744" s="51">
        <v>4.4999999999999998E-2</v>
      </c>
      <c r="C2744" s="141">
        <f t="shared" si="126"/>
        <v>123.47999999999999</v>
      </c>
      <c r="E2744" s="51">
        <v>2744</v>
      </c>
      <c r="F2744">
        <v>7.0000000000000007E-2</v>
      </c>
      <c r="G2744" s="141">
        <f t="shared" si="127"/>
        <v>192.08</v>
      </c>
      <c r="I2744" s="51">
        <v>2744</v>
      </c>
      <c r="J2744">
        <v>0.125</v>
      </c>
      <c r="K2744" s="141">
        <f t="shared" si="128"/>
        <v>343</v>
      </c>
      <c r="M2744" s="51">
        <v>2744</v>
      </c>
      <c r="N2744">
        <v>899</v>
      </c>
    </row>
    <row r="2745" spans="1:14">
      <c r="A2745" s="51">
        <v>2745</v>
      </c>
      <c r="B2745" s="51">
        <v>4.4999999999999998E-2</v>
      </c>
      <c r="C2745" s="141">
        <f t="shared" si="126"/>
        <v>123.52499999999999</v>
      </c>
      <c r="E2745" s="51">
        <v>2745</v>
      </c>
      <c r="F2745">
        <v>7.0000000000000007E-2</v>
      </c>
      <c r="G2745" s="141">
        <f t="shared" si="127"/>
        <v>192.15</v>
      </c>
      <c r="I2745" s="51">
        <v>2745</v>
      </c>
      <c r="J2745">
        <v>0.125</v>
      </c>
      <c r="K2745" s="141">
        <f t="shared" si="128"/>
        <v>343.125</v>
      </c>
      <c r="M2745" s="51">
        <v>2745</v>
      </c>
      <c r="N2745">
        <v>899</v>
      </c>
    </row>
    <row r="2746" spans="1:14">
      <c r="A2746" s="51">
        <v>2746</v>
      </c>
      <c r="B2746" s="51">
        <v>4.4999999999999998E-2</v>
      </c>
      <c r="C2746" s="141">
        <f t="shared" si="126"/>
        <v>123.57</v>
      </c>
      <c r="E2746" s="51">
        <v>2746</v>
      </c>
      <c r="F2746">
        <v>7.0000000000000007E-2</v>
      </c>
      <c r="G2746" s="141">
        <f t="shared" si="127"/>
        <v>192.22000000000003</v>
      </c>
      <c r="I2746" s="51">
        <v>2746</v>
      </c>
      <c r="J2746">
        <v>0.125</v>
      </c>
      <c r="K2746" s="141">
        <f t="shared" si="128"/>
        <v>343.25</v>
      </c>
      <c r="M2746" s="51">
        <v>2746</v>
      </c>
      <c r="N2746">
        <v>899</v>
      </c>
    </row>
    <row r="2747" spans="1:14">
      <c r="A2747" s="51">
        <v>2747</v>
      </c>
      <c r="B2747" s="51">
        <v>4.4999999999999998E-2</v>
      </c>
      <c r="C2747" s="141">
        <f t="shared" si="126"/>
        <v>123.61499999999999</v>
      </c>
      <c r="E2747" s="51">
        <v>2747</v>
      </c>
      <c r="F2747">
        <v>7.0000000000000007E-2</v>
      </c>
      <c r="G2747" s="141">
        <f t="shared" si="127"/>
        <v>192.29000000000002</v>
      </c>
      <c r="I2747" s="51">
        <v>2747</v>
      </c>
      <c r="J2747">
        <v>0.125</v>
      </c>
      <c r="K2747" s="141">
        <f t="shared" si="128"/>
        <v>343.375</v>
      </c>
      <c r="M2747" s="51">
        <v>2747</v>
      </c>
      <c r="N2747">
        <v>899</v>
      </c>
    </row>
    <row r="2748" spans="1:14">
      <c r="A2748" s="51">
        <v>2748</v>
      </c>
      <c r="B2748" s="51">
        <v>4.4999999999999998E-2</v>
      </c>
      <c r="C2748" s="141">
        <f t="shared" si="126"/>
        <v>123.66</v>
      </c>
      <c r="E2748" s="51">
        <v>2748</v>
      </c>
      <c r="F2748">
        <v>7.0000000000000007E-2</v>
      </c>
      <c r="G2748" s="141">
        <f t="shared" si="127"/>
        <v>192.36</v>
      </c>
      <c r="I2748" s="51">
        <v>2748</v>
      </c>
      <c r="J2748">
        <v>0.125</v>
      </c>
      <c r="K2748" s="141">
        <f t="shared" si="128"/>
        <v>343.5</v>
      </c>
      <c r="M2748" s="51">
        <v>2748</v>
      </c>
      <c r="N2748">
        <v>899</v>
      </c>
    </row>
    <row r="2749" spans="1:14">
      <c r="A2749" s="51">
        <v>2749</v>
      </c>
      <c r="B2749" s="51">
        <v>4.4999999999999998E-2</v>
      </c>
      <c r="C2749" s="141">
        <f t="shared" si="126"/>
        <v>123.705</v>
      </c>
      <c r="E2749" s="51">
        <v>2749</v>
      </c>
      <c r="F2749">
        <v>7.0000000000000007E-2</v>
      </c>
      <c r="G2749" s="141">
        <f t="shared" si="127"/>
        <v>192.43</v>
      </c>
      <c r="I2749" s="51">
        <v>2749</v>
      </c>
      <c r="J2749">
        <v>0.125</v>
      </c>
      <c r="K2749" s="141">
        <f t="shared" si="128"/>
        <v>343.625</v>
      </c>
      <c r="M2749" s="51">
        <v>2749</v>
      </c>
      <c r="N2749">
        <v>899</v>
      </c>
    </row>
    <row r="2750" spans="1:14">
      <c r="A2750" s="51">
        <v>2750</v>
      </c>
      <c r="B2750" s="51">
        <v>4.4999999999999998E-2</v>
      </c>
      <c r="C2750" s="141">
        <f t="shared" si="126"/>
        <v>123.75</v>
      </c>
      <c r="E2750" s="51">
        <v>2750</v>
      </c>
      <c r="F2750">
        <v>7.0000000000000007E-2</v>
      </c>
      <c r="G2750" s="141">
        <f t="shared" si="127"/>
        <v>192.50000000000003</v>
      </c>
      <c r="I2750" s="51">
        <v>2750</v>
      </c>
      <c r="J2750">
        <v>0.125</v>
      </c>
      <c r="K2750" s="141">
        <f t="shared" si="128"/>
        <v>343.75</v>
      </c>
      <c r="M2750" s="51">
        <v>2750</v>
      </c>
      <c r="N2750">
        <v>899</v>
      </c>
    </row>
    <row r="2751" spans="1:14">
      <c r="A2751" s="51">
        <v>2751</v>
      </c>
      <c r="B2751" s="51">
        <v>4.4999999999999998E-2</v>
      </c>
      <c r="C2751" s="141">
        <f t="shared" si="126"/>
        <v>123.795</v>
      </c>
      <c r="E2751" s="51">
        <v>2751</v>
      </c>
      <c r="F2751">
        <v>7.0000000000000007E-2</v>
      </c>
      <c r="G2751" s="141">
        <f t="shared" si="127"/>
        <v>192.57000000000002</v>
      </c>
      <c r="I2751" s="51">
        <v>2751</v>
      </c>
      <c r="J2751">
        <v>0.125</v>
      </c>
      <c r="K2751" s="141">
        <f t="shared" si="128"/>
        <v>343.875</v>
      </c>
      <c r="M2751" s="51">
        <v>2751</v>
      </c>
      <c r="N2751">
        <v>899</v>
      </c>
    </row>
    <row r="2752" spans="1:14">
      <c r="A2752" s="51">
        <v>2752</v>
      </c>
      <c r="B2752" s="51">
        <v>4.4999999999999998E-2</v>
      </c>
      <c r="C2752" s="141">
        <f t="shared" si="126"/>
        <v>123.83999999999999</v>
      </c>
      <c r="E2752" s="51">
        <v>2752</v>
      </c>
      <c r="F2752">
        <v>7.0000000000000007E-2</v>
      </c>
      <c r="G2752" s="141">
        <f t="shared" si="127"/>
        <v>192.64000000000001</v>
      </c>
      <c r="I2752" s="51">
        <v>2752</v>
      </c>
      <c r="J2752">
        <v>0.125</v>
      </c>
      <c r="K2752" s="141">
        <f t="shared" si="128"/>
        <v>344</v>
      </c>
      <c r="M2752" s="51">
        <v>2752</v>
      </c>
      <c r="N2752">
        <v>899</v>
      </c>
    </row>
    <row r="2753" spans="1:14">
      <c r="A2753" s="51">
        <v>2753</v>
      </c>
      <c r="B2753" s="51">
        <v>4.4999999999999998E-2</v>
      </c>
      <c r="C2753" s="141">
        <f t="shared" si="126"/>
        <v>123.88499999999999</v>
      </c>
      <c r="E2753" s="51">
        <v>2753</v>
      </c>
      <c r="F2753">
        <v>7.0000000000000007E-2</v>
      </c>
      <c r="G2753" s="141">
        <f t="shared" si="127"/>
        <v>192.71</v>
      </c>
      <c r="I2753" s="51">
        <v>2753</v>
      </c>
      <c r="J2753">
        <v>0.125</v>
      </c>
      <c r="K2753" s="141">
        <f t="shared" si="128"/>
        <v>344.125</v>
      </c>
      <c r="M2753" s="51">
        <v>2753</v>
      </c>
      <c r="N2753">
        <v>899</v>
      </c>
    </row>
    <row r="2754" spans="1:14">
      <c r="A2754" s="51">
        <v>2754</v>
      </c>
      <c r="B2754" s="51">
        <v>4.4999999999999998E-2</v>
      </c>
      <c r="C2754" s="141">
        <f t="shared" ref="C2754:C2817" si="129">MAX(A2754*B2754, 8.99)</f>
        <v>123.92999999999999</v>
      </c>
      <c r="E2754" s="51">
        <v>2754</v>
      </c>
      <c r="F2754">
        <v>7.0000000000000007E-2</v>
      </c>
      <c r="G2754" s="141">
        <f t="shared" ref="G2754:G2817" si="130">MAX(E2754*F2754, 9.99)</f>
        <v>192.78000000000003</v>
      </c>
      <c r="I2754" s="51">
        <v>2754</v>
      </c>
      <c r="J2754">
        <v>0.125</v>
      </c>
      <c r="K2754" s="141">
        <f t="shared" ref="K2754:K2817" si="131">MAX(I2754*J2754, 19.99)</f>
        <v>344.25</v>
      </c>
      <c r="M2754" s="51">
        <v>2754</v>
      </c>
      <c r="N2754">
        <v>899</v>
      </c>
    </row>
    <row r="2755" spans="1:14">
      <c r="A2755" s="51">
        <v>2755</v>
      </c>
      <c r="B2755" s="51">
        <v>4.4999999999999998E-2</v>
      </c>
      <c r="C2755" s="141">
        <f t="shared" si="129"/>
        <v>123.97499999999999</v>
      </c>
      <c r="E2755" s="51">
        <v>2755</v>
      </c>
      <c r="F2755">
        <v>7.0000000000000007E-2</v>
      </c>
      <c r="G2755" s="141">
        <f t="shared" si="130"/>
        <v>192.85000000000002</v>
      </c>
      <c r="I2755" s="51">
        <v>2755</v>
      </c>
      <c r="J2755">
        <v>0.125</v>
      </c>
      <c r="K2755" s="141">
        <f t="shared" si="131"/>
        <v>344.375</v>
      </c>
      <c r="M2755" s="51">
        <v>2755</v>
      </c>
      <c r="N2755">
        <v>899</v>
      </c>
    </row>
    <row r="2756" spans="1:14">
      <c r="A2756" s="51">
        <v>2756</v>
      </c>
      <c r="B2756" s="51">
        <v>4.4999999999999998E-2</v>
      </c>
      <c r="C2756" s="141">
        <f t="shared" si="129"/>
        <v>124.02</v>
      </c>
      <c r="E2756" s="51">
        <v>2756</v>
      </c>
      <c r="F2756">
        <v>7.0000000000000007E-2</v>
      </c>
      <c r="G2756" s="141">
        <f t="shared" si="130"/>
        <v>192.92000000000002</v>
      </c>
      <c r="I2756" s="51">
        <v>2756</v>
      </c>
      <c r="J2756">
        <v>0.125</v>
      </c>
      <c r="K2756" s="141">
        <f t="shared" si="131"/>
        <v>344.5</v>
      </c>
      <c r="M2756" s="51">
        <v>2756</v>
      </c>
      <c r="N2756">
        <v>899</v>
      </c>
    </row>
    <row r="2757" spans="1:14">
      <c r="A2757" s="51">
        <v>2757</v>
      </c>
      <c r="B2757" s="51">
        <v>4.4999999999999998E-2</v>
      </c>
      <c r="C2757" s="141">
        <f t="shared" si="129"/>
        <v>124.065</v>
      </c>
      <c r="E2757" s="51">
        <v>2757</v>
      </c>
      <c r="F2757">
        <v>7.0000000000000007E-2</v>
      </c>
      <c r="G2757" s="141">
        <f t="shared" si="130"/>
        <v>192.99</v>
      </c>
      <c r="I2757" s="51">
        <v>2757</v>
      </c>
      <c r="J2757">
        <v>0.125</v>
      </c>
      <c r="K2757" s="141">
        <f t="shared" si="131"/>
        <v>344.625</v>
      </c>
      <c r="M2757" s="51">
        <v>2757</v>
      </c>
      <c r="N2757">
        <v>899</v>
      </c>
    </row>
    <row r="2758" spans="1:14">
      <c r="A2758" s="51">
        <v>2758</v>
      </c>
      <c r="B2758" s="51">
        <v>4.4999999999999998E-2</v>
      </c>
      <c r="C2758" s="141">
        <f t="shared" si="129"/>
        <v>124.11</v>
      </c>
      <c r="E2758" s="51">
        <v>2758</v>
      </c>
      <c r="F2758">
        <v>7.0000000000000007E-2</v>
      </c>
      <c r="G2758" s="141">
        <f t="shared" si="130"/>
        <v>193.06000000000003</v>
      </c>
      <c r="I2758" s="51">
        <v>2758</v>
      </c>
      <c r="J2758">
        <v>0.125</v>
      </c>
      <c r="K2758" s="141">
        <f t="shared" si="131"/>
        <v>344.75</v>
      </c>
      <c r="M2758" s="51">
        <v>2758</v>
      </c>
      <c r="N2758">
        <v>899</v>
      </c>
    </row>
    <row r="2759" spans="1:14">
      <c r="A2759" s="51">
        <v>2759</v>
      </c>
      <c r="B2759" s="51">
        <v>4.4999999999999998E-2</v>
      </c>
      <c r="C2759" s="141">
        <f t="shared" si="129"/>
        <v>124.155</v>
      </c>
      <c r="E2759" s="51">
        <v>2759</v>
      </c>
      <c r="F2759">
        <v>7.0000000000000007E-2</v>
      </c>
      <c r="G2759" s="141">
        <f t="shared" si="130"/>
        <v>193.13000000000002</v>
      </c>
      <c r="I2759" s="51">
        <v>2759</v>
      </c>
      <c r="J2759">
        <v>0.125</v>
      </c>
      <c r="K2759" s="141">
        <f t="shared" si="131"/>
        <v>344.875</v>
      </c>
      <c r="M2759" s="51">
        <v>2759</v>
      </c>
      <c r="N2759">
        <v>899</v>
      </c>
    </row>
    <row r="2760" spans="1:14">
      <c r="A2760" s="51">
        <v>2760</v>
      </c>
      <c r="B2760" s="51">
        <v>4.4999999999999998E-2</v>
      </c>
      <c r="C2760" s="141">
        <f t="shared" si="129"/>
        <v>124.19999999999999</v>
      </c>
      <c r="E2760" s="51">
        <v>2760</v>
      </c>
      <c r="F2760">
        <v>7.0000000000000007E-2</v>
      </c>
      <c r="G2760" s="141">
        <f t="shared" si="130"/>
        <v>193.20000000000002</v>
      </c>
      <c r="I2760" s="51">
        <v>2760</v>
      </c>
      <c r="J2760">
        <v>0.125</v>
      </c>
      <c r="K2760" s="141">
        <f t="shared" si="131"/>
        <v>345</v>
      </c>
      <c r="M2760" s="51">
        <v>2760</v>
      </c>
      <c r="N2760">
        <v>899</v>
      </c>
    </row>
    <row r="2761" spans="1:14">
      <c r="A2761" s="51">
        <v>2761</v>
      </c>
      <c r="B2761" s="51">
        <v>4.4999999999999998E-2</v>
      </c>
      <c r="C2761" s="141">
        <f t="shared" si="129"/>
        <v>124.24499999999999</v>
      </c>
      <c r="E2761" s="51">
        <v>2761</v>
      </c>
      <c r="F2761">
        <v>7.0000000000000007E-2</v>
      </c>
      <c r="G2761" s="141">
        <f t="shared" si="130"/>
        <v>193.27</v>
      </c>
      <c r="I2761" s="51">
        <v>2761</v>
      </c>
      <c r="J2761">
        <v>0.125</v>
      </c>
      <c r="K2761" s="141">
        <f t="shared" si="131"/>
        <v>345.125</v>
      </c>
      <c r="M2761" s="51">
        <v>2761</v>
      </c>
      <c r="N2761">
        <v>899</v>
      </c>
    </row>
    <row r="2762" spans="1:14">
      <c r="A2762" s="51">
        <v>2762</v>
      </c>
      <c r="B2762" s="51">
        <v>4.4999999999999998E-2</v>
      </c>
      <c r="C2762" s="141">
        <f t="shared" si="129"/>
        <v>124.28999999999999</v>
      </c>
      <c r="E2762" s="51">
        <v>2762</v>
      </c>
      <c r="F2762">
        <v>7.0000000000000007E-2</v>
      </c>
      <c r="G2762" s="141">
        <f t="shared" si="130"/>
        <v>193.34000000000003</v>
      </c>
      <c r="I2762" s="51">
        <v>2762</v>
      </c>
      <c r="J2762">
        <v>0.125</v>
      </c>
      <c r="K2762" s="141">
        <f t="shared" si="131"/>
        <v>345.25</v>
      </c>
      <c r="M2762" s="51">
        <v>2762</v>
      </c>
      <c r="N2762">
        <v>899</v>
      </c>
    </row>
    <row r="2763" spans="1:14">
      <c r="A2763" s="51">
        <v>2763</v>
      </c>
      <c r="B2763" s="51">
        <v>4.4999999999999998E-2</v>
      </c>
      <c r="C2763" s="141">
        <f t="shared" si="129"/>
        <v>124.33499999999999</v>
      </c>
      <c r="E2763" s="51">
        <v>2763</v>
      </c>
      <c r="F2763">
        <v>7.0000000000000007E-2</v>
      </c>
      <c r="G2763" s="141">
        <f t="shared" si="130"/>
        <v>193.41000000000003</v>
      </c>
      <c r="I2763" s="51">
        <v>2763</v>
      </c>
      <c r="J2763">
        <v>0.125</v>
      </c>
      <c r="K2763" s="141">
        <f t="shared" si="131"/>
        <v>345.375</v>
      </c>
      <c r="M2763" s="51">
        <v>2763</v>
      </c>
      <c r="N2763">
        <v>899</v>
      </c>
    </row>
    <row r="2764" spans="1:14">
      <c r="A2764" s="51">
        <v>2764</v>
      </c>
      <c r="B2764" s="51">
        <v>4.4999999999999998E-2</v>
      </c>
      <c r="C2764" s="141">
        <f t="shared" si="129"/>
        <v>124.38</v>
      </c>
      <c r="E2764" s="51">
        <v>2764</v>
      </c>
      <c r="F2764">
        <v>7.0000000000000007E-2</v>
      </c>
      <c r="G2764" s="141">
        <f t="shared" si="130"/>
        <v>193.48000000000002</v>
      </c>
      <c r="I2764" s="51">
        <v>2764</v>
      </c>
      <c r="J2764">
        <v>0.125</v>
      </c>
      <c r="K2764" s="141">
        <f t="shared" si="131"/>
        <v>345.5</v>
      </c>
      <c r="M2764" s="51">
        <v>2764</v>
      </c>
      <c r="N2764">
        <v>899</v>
      </c>
    </row>
    <row r="2765" spans="1:14">
      <c r="A2765" s="51">
        <v>2765</v>
      </c>
      <c r="B2765" s="51">
        <v>4.4999999999999998E-2</v>
      </c>
      <c r="C2765" s="141">
        <f t="shared" si="129"/>
        <v>124.425</v>
      </c>
      <c r="E2765" s="51">
        <v>2765</v>
      </c>
      <c r="F2765">
        <v>7.0000000000000007E-2</v>
      </c>
      <c r="G2765" s="141">
        <f t="shared" si="130"/>
        <v>193.55</v>
      </c>
      <c r="I2765" s="51">
        <v>2765</v>
      </c>
      <c r="J2765">
        <v>0.125</v>
      </c>
      <c r="K2765" s="141">
        <f t="shared" si="131"/>
        <v>345.625</v>
      </c>
      <c r="M2765" s="51">
        <v>2765</v>
      </c>
      <c r="N2765">
        <v>899</v>
      </c>
    </row>
    <row r="2766" spans="1:14">
      <c r="A2766" s="51">
        <v>2766</v>
      </c>
      <c r="B2766" s="51">
        <v>4.4999999999999998E-2</v>
      </c>
      <c r="C2766" s="141">
        <f t="shared" si="129"/>
        <v>124.47</v>
      </c>
      <c r="E2766" s="51">
        <v>2766</v>
      </c>
      <c r="F2766">
        <v>7.0000000000000007E-2</v>
      </c>
      <c r="G2766" s="141">
        <f t="shared" si="130"/>
        <v>193.62</v>
      </c>
      <c r="I2766" s="51">
        <v>2766</v>
      </c>
      <c r="J2766">
        <v>0.125</v>
      </c>
      <c r="K2766" s="141">
        <f t="shared" si="131"/>
        <v>345.75</v>
      </c>
      <c r="M2766" s="51">
        <v>2766</v>
      </c>
      <c r="N2766">
        <v>899</v>
      </c>
    </row>
    <row r="2767" spans="1:14">
      <c r="A2767" s="51">
        <v>2767</v>
      </c>
      <c r="B2767" s="51">
        <v>4.4999999999999998E-2</v>
      </c>
      <c r="C2767" s="141">
        <f t="shared" si="129"/>
        <v>124.515</v>
      </c>
      <c r="E2767" s="51">
        <v>2767</v>
      </c>
      <c r="F2767">
        <v>7.0000000000000007E-2</v>
      </c>
      <c r="G2767" s="141">
        <f t="shared" si="130"/>
        <v>193.69000000000003</v>
      </c>
      <c r="I2767" s="51">
        <v>2767</v>
      </c>
      <c r="J2767">
        <v>0.125</v>
      </c>
      <c r="K2767" s="141">
        <f t="shared" si="131"/>
        <v>345.875</v>
      </c>
      <c r="M2767" s="51">
        <v>2767</v>
      </c>
      <c r="N2767">
        <v>899</v>
      </c>
    </row>
    <row r="2768" spans="1:14">
      <c r="A2768" s="51">
        <v>2768</v>
      </c>
      <c r="B2768" s="51">
        <v>4.4999999999999998E-2</v>
      </c>
      <c r="C2768" s="141">
        <f t="shared" si="129"/>
        <v>124.56</v>
      </c>
      <c r="E2768" s="51">
        <v>2768</v>
      </c>
      <c r="F2768">
        <v>7.0000000000000007E-2</v>
      </c>
      <c r="G2768" s="141">
        <f t="shared" si="130"/>
        <v>193.76000000000002</v>
      </c>
      <c r="I2768" s="51">
        <v>2768</v>
      </c>
      <c r="J2768">
        <v>0.125</v>
      </c>
      <c r="K2768" s="141">
        <f t="shared" si="131"/>
        <v>346</v>
      </c>
      <c r="M2768" s="51">
        <v>2768</v>
      </c>
      <c r="N2768">
        <v>899</v>
      </c>
    </row>
    <row r="2769" spans="1:14">
      <c r="A2769" s="51">
        <v>2769</v>
      </c>
      <c r="B2769" s="51">
        <v>4.4999999999999998E-2</v>
      </c>
      <c r="C2769" s="141">
        <f t="shared" si="129"/>
        <v>124.60499999999999</v>
      </c>
      <c r="E2769" s="51">
        <v>2769</v>
      </c>
      <c r="F2769">
        <v>7.0000000000000007E-2</v>
      </c>
      <c r="G2769" s="141">
        <f t="shared" si="130"/>
        <v>193.83</v>
      </c>
      <c r="I2769" s="51">
        <v>2769</v>
      </c>
      <c r="J2769">
        <v>0.125</v>
      </c>
      <c r="K2769" s="141">
        <f t="shared" si="131"/>
        <v>346.125</v>
      </c>
      <c r="M2769" s="51">
        <v>2769</v>
      </c>
      <c r="N2769">
        <v>899</v>
      </c>
    </row>
    <row r="2770" spans="1:14">
      <c r="A2770" s="51">
        <v>2770</v>
      </c>
      <c r="B2770" s="51">
        <v>4.4999999999999998E-2</v>
      </c>
      <c r="C2770" s="141">
        <f t="shared" si="129"/>
        <v>124.64999999999999</v>
      </c>
      <c r="E2770" s="51">
        <v>2770</v>
      </c>
      <c r="F2770">
        <v>7.0000000000000007E-2</v>
      </c>
      <c r="G2770" s="141">
        <f t="shared" si="130"/>
        <v>193.9</v>
      </c>
      <c r="I2770" s="51">
        <v>2770</v>
      </c>
      <c r="J2770">
        <v>0.125</v>
      </c>
      <c r="K2770" s="141">
        <f t="shared" si="131"/>
        <v>346.25</v>
      </c>
      <c r="M2770" s="51">
        <v>2770</v>
      </c>
      <c r="N2770">
        <v>899</v>
      </c>
    </row>
    <row r="2771" spans="1:14">
      <c r="A2771" s="51">
        <v>2771</v>
      </c>
      <c r="B2771" s="51">
        <v>4.4999999999999998E-2</v>
      </c>
      <c r="C2771" s="141">
        <f t="shared" si="129"/>
        <v>124.69499999999999</v>
      </c>
      <c r="E2771" s="51">
        <v>2771</v>
      </c>
      <c r="F2771">
        <v>7.0000000000000007E-2</v>
      </c>
      <c r="G2771" s="141">
        <f t="shared" si="130"/>
        <v>193.97000000000003</v>
      </c>
      <c r="I2771" s="51">
        <v>2771</v>
      </c>
      <c r="J2771">
        <v>0.125</v>
      </c>
      <c r="K2771" s="141">
        <f t="shared" si="131"/>
        <v>346.375</v>
      </c>
      <c r="M2771" s="51">
        <v>2771</v>
      </c>
      <c r="N2771">
        <v>899</v>
      </c>
    </row>
    <row r="2772" spans="1:14">
      <c r="A2772" s="51">
        <v>2772</v>
      </c>
      <c r="B2772" s="51">
        <v>4.4999999999999998E-2</v>
      </c>
      <c r="C2772" s="141">
        <f t="shared" si="129"/>
        <v>124.74</v>
      </c>
      <c r="E2772" s="51">
        <v>2772</v>
      </c>
      <c r="F2772">
        <v>7.0000000000000007E-2</v>
      </c>
      <c r="G2772" s="141">
        <f t="shared" si="130"/>
        <v>194.04000000000002</v>
      </c>
      <c r="I2772" s="51">
        <v>2772</v>
      </c>
      <c r="J2772">
        <v>0.125</v>
      </c>
      <c r="K2772" s="141">
        <f t="shared" si="131"/>
        <v>346.5</v>
      </c>
      <c r="M2772" s="51">
        <v>2772</v>
      </c>
      <c r="N2772">
        <v>899</v>
      </c>
    </row>
    <row r="2773" spans="1:14">
      <c r="A2773" s="51">
        <v>2773</v>
      </c>
      <c r="B2773" s="51">
        <v>4.4999999999999998E-2</v>
      </c>
      <c r="C2773" s="141">
        <f t="shared" si="129"/>
        <v>124.785</v>
      </c>
      <c r="E2773" s="51">
        <v>2773</v>
      </c>
      <c r="F2773">
        <v>7.0000000000000007E-2</v>
      </c>
      <c r="G2773" s="141">
        <f t="shared" si="130"/>
        <v>194.11</v>
      </c>
      <c r="I2773" s="51">
        <v>2773</v>
      </c>
      <c r="J2773">
        <v>0.125</v>
      </c>
      <c r="K2773" s="141">
        <f t="shared" si="131"/>
        <v>346.625</v>
      </c>
      <c r="M2773" s="51">
        <v>2773</v>
      </c>
      <c r="N2773">
        <v>899</v>
      </c>
    </row>
    <row r="2774" spans="1:14">
      <c r="A2774" s="51">
        <v>2774</v>
      </c>
      <c r="B2774" s="51">
        <v>4.4999999999999998E-2</v>
      </c>
      <c r="C2774" s="141">
        <f t="shared" si="129"/>
        <v>124.83</v>
      </c>
      <c r="E2774" s="51">
        <v>2774</v>
      </c>
      <c r="F2774">
        <v>7.0000000000000007E-2</v>
      </c>
      <c r="G2774" s="141">
        <f t="shared" si="130"/>
        <v>194.18</v>
      </c>
      <c r="I2774" s="51">
        <v>2774</v>
      </c>
      <c r="J2774">
        <v>0.125</v>
      </c>
      <c r="K2774" s="141">
        <f t="shared" si="131"/>
        <v>346.75</v>
      </c>
      <c r="M2774" s="51">
        <v>2774</v>
      </c>
      <c r="N2774">
        <v>899</v>
      </c>
    </row>
    <row r="2775" spans="1:14">
      <c r="A2775" s="51">
        <v>2775</v>
      </c>
      <c r="B2775" s="51">
        <v>4.4999999999999998E-2</v>
      </c>
      <c r="C2775" s="141">
        <f t="shared" si="129"/>
        <v>124.875</v>
      </c>
      <c r="E2775" s="51">
        <v>2775</v>
      </c>
      <c r="F2775">
        <v>7.0000000000000007E-2</v>
      </c>
      <c r="G2775" s="141">
        <f t="shared" si="130"/>
        <v>194.25000000000003</v>
      </c>
      <c r="I2775" s="51">
        <v>2775</v>
      </c>
      <c r="J2775">
        <v>0.125</v>
      </c>
      <c r="K2775" s="141">
        <f t="shared" si="131"/>
        <v>346.875</v>
      </c>
      <c r="M2775" s="51">
        <v>2775</v>
      </c>
      <c r="N2775">
        <v>899</v>
      </c>
    </row>
    <row r="2776" spans="1:14">
      <c r="A2776" s="51">
        <v>2776</v>
      </c>
      <c r="B2776" s="51">
        <v>4.4999999999999998E-2</v>
      </c>
      <c r="C2776" s="141">
        <f t="shared" si="129"/>
        <v>124.92</v>
      </c>
      <c r="E2776" s="51">
        <v>2776</v>
      </c>
      <c r="F2776">
        <v>7.0000000000000007E-2</v>
      </c>
      <c r="G2776" s="141">
        <f t="shared" si="130"/>
        <v>194.32000000000002</v>
      </c>
      <c r="I2776" s="51">
        <v>2776</v>
      </c>
      <c r="J2776">
        <v>0.125</v>
      </c>
      <c r="K2776" s="141">
        <f t="shared" si="131"/>
        <v>347</v>
      </c>
      <c r="M2776" s="51">
        <v>2776</v>
      </c>
      <c r="N2776">
        <v>899</v>
      </c>
    </row>
    <row r="2777" spans="1:14">
      <c r="A2777" s="51">
        <v>2777</v>
      </c>
      <c r="B2777" s="51">
        <v>4.4999999999999998E-2</v>
      </c>
      <c r="C2777" s="141">
        <f t="shared" si="129"/>
        <v>124.96499999999999</v>
      </c>
      <c r="E2777" s="51">
        <v>2777</v>
      </c>
      <c r="F2777">
        <v>7.0000000000000007E-2</v>
      </c>
      <c r="G2777" s="141">
        <f t="shared" si="130"/>
        <v>194.39000000000001</v>
      </c>
      <c r="I2777" s="51">
        <v>2777</v>
      </c>
      <c r="J2777">
        <v>0.125</v>
      </c>
      <c r="K2777" s="141">
        <f t="shared" si="131"/>
        <v>347.125</v>
      </c>
      <c r="M2777" s="51">
        <v>2777</v>
      </c>
      <c r="N2777">
        <v>899</v>
      </c>
    </row>
    <row r="2778" spans="1:14">
      <c r="A2778" s="51">
        <v>2778</v>
      </c>
      <c r="B2778" s="51">
        <v>4.4999999999999998E-2</v>
      </c>
      <c r="C2778" s="141">
        <f t="shared" si="129"/>
        <v>125.00999999999999</v>
      </c>
      <c r="E2778" s="51">
        <v>2778</v>
      </c>
      <c r="F2778">
        <v>7.0000000000000007E-2</v>
      </c>
      <c r="G2778" s="141">
        <f t="shared" si="130"/>
        <v>194.46</v>
      </c>
      <c r="I2778" s="51">
        <v>2778</v>
      </c>
      <c r="J2778">
        <v>0.125</v>
      </c>
      <c r="K2778" s="141">
        <f t="shared" si="131"/>
        <v>347.25</v>
      </c>
      <c r="M2778" s="51">
        <v>2778</v>
      </c>
      <c r="N2778">
        <v>899</v>
      </c>
    </row>
    <row r="2779" spans="1:14">
      <c r="A2779" s="51">
        <v>2779</v>
      </c>
      <c r="B2779" s="51">
        <v>4.4999999999999998E-2</v>
      </c>
      <c r="C2779" s="141">
        <f t="shared" si="129"/>
        <v>125.05499999999999</v>
      </c>
      <c r="E2779" s="51">
        <v>2779</v>
      </c>
      <c r="F2779">
        <v>7.0000000000000007E-2</v>
      </c>
      <c r="G2779" s="141">
        <f t="shared" si="130"/>
        <v>194.53000000000003</v>
      </c>
      <c r="I2779" s="51">
        <v>2779</v>
      </c>
      <c r="J2779">
        <v>0.125</v>
      </c>
      <c r="K2779" s="141">
        <f t="shared" si="131"/>
        <v>347.375</v>
      </c>
      <c r="M2779" s="51">
        <v>2779</v>
      </c>
      <c r="N2779">
        <v>899</v>
      </c>
    </row>
    <row r="2780" spans="1:14">
      <c r="A2780" s="51">
        <v>2780</v>
      </c>
      <c r="B2780" s="51">
        <v>4.4999999999999998E-2</v>
      </c>
      <c r="C2780" s="141">
        <f t="shared" si="129"/>
        <v>125.1</v>
      </c>
      <c r="E2780" s="51">
        <v>2780</v>
      </c>
      <c r="F2780">
        <v>7.0000000000000007E-2</v>
      </c>
      <c r="G2780" s="141">
        <f t="shared" si="130"/>
        <v>194.60000000000002</v>
      </c>
      <c r="I2780" s="51">
        <v>2780</v>
      </c>
      <c r="J2780">
        <v>0.125</v>
      </c>
      <c r="K2780" s="141">
        <f t="shared" si="131"/>
        <v>347.5</v>
      </c>
      <c r="M2780" s="51">
        <v>2780</v>
      </c>
      <c r="N2780">
        <v>899</v>
      </c>
    </row>
    <row r="2781" spans="1:14">
      <c r="A2781" s="51">
        <v>2781</v>
      </c>
      <c r="B2781" s="51">
        <v>4.4999999999999998E-2</v>
      </c>
      <c r="C2781" s="141">
        <f t="shared" si="129"/>
        <v>125.145</v>
      </c>
      <c r="E2781" s="51">
        <v>2781</v>
      </c>
      <c r="F2781">
        <v>7.0000000000000007E-2</v>
      </c>
      <c r="G2781" s="141">
        <f t="shared" si="130"/>
        <v>194.67000000000002</v>
      </c>
      <c r="I2781" s="51">
        <v>2781</v>
      </c>
      <c r="J2781">
        <v>0.125</v>
      </c>
      <c r="K2781" s="141">
        <f t="shared" si="131"/>
        <v>347.625</v>
      </c>
      <c r="M2781" s="51">
        <v>2781</v>
      </c>
      <c r="N2781">
        <v>899</v>
      </c>
    </row>
    <row r="2782" spans="1:14">
      <c r="A2782" s="51">
        <v>2782</v>
      </c>
      <c r="B2782" s="51">
        <v>4.4999999999999998E-2</v>
      </c>
      <c r="C2782" s="141">
        <f t="shared" si="129"/>
        <v>125.19</v>
      </c>
      <c r="E2782" s="51">
        <v>2782</v>
      </c>
      <c r="F2782">
        <v>7.0000000000000007E-2</v>
      </c>
      <c r="G2782" s="141">
        <f t="shared" si="130"/>
        <v>194.74</v>
      </c>
      <c r="I2782" s="51">
        <v>2782</v>
      </c>
      <c r="J2782">
        <v>0.125</v>
      </c>
      <c r="K2782" s="141">
        <f t="shared" si="131"/>
        <v>347.75</v>
      </c>
      <c r="M2782" s="51">
        <v>2782</v>
      </c>
      <c r="N2782">
        <v>899</v>
      </c>
    </row>
    <row r="2783" spans="1:14">
      <c r="A2783" s="51">
        <v>2783</v>
      </c>
      <c r="B2783" s="51">
        <v>4.4999999999999998E-2</v>
      </c>
      <c r="C2783" s="141">
        <f t="shared" si="129"/>
        <v>125.235</v>
      </c>
      <c r="E2783" s="51">
        <v>2783</v>
      </c>
      <c r="F2783">
        <v>7.0000000000000007E-2</v>
      </c>
      <c r="G2783" s="141">
        <f t="shared" si="130"/>
        <v>194.81000000000003</v>
      </c>
      <c r="I2783" s="51">
        <v>2783</v>
      </c>
      <c r="J2783">
        <v>0.125</v>
      </c>
      <c r="K2783" s="141">
        <f t="shared" si="131"/>
        <v>347.875</v>
      </c>
      <c r="M2783" s="51">
        <v>2783</v>
      </c>
      <c r="N2783">
        <v>899</v>
      </c>
    </row>
    <row r="2784" spans="1:14">
      <c r="A2784" s="51">
        <v>2784</v>
      </c>
      <c r="B2784" s="51">
        <v>4.4999999999999998E-2</v>
      </c>
      <c r="C2784" s="141">
        <f t="shared" si="129"/>
        <v>125.28</v>
      </c>
      <c r="E2784" s="51">
        <v>2784</v>
      </c>
      <c r="F2784">
        <v>7.0000000000000007E-2</v>
      </c>
      <c r="G2784" s="141">
        <f t="shared" si="130"/>
        <v>194.88000000000002</v>
      </c>
      <c r="I2784" s="51">
        <v>2784</v>
      </c>
      <c r="J2784">
        <v>0.125</v>
      </c>
      <c r="K2784" s="141">
        <f t="shared" si="131"/>
        <v>348</v>
      </c>
      <c r="M2784" s="51">
        <v>2784</v>
      </c>
      <c r="N2784">
        <v>899</v>
      </c>
    </row>
    <row r="2785" spans="1:14">
      <c r="A2785" s="51">
        <v>2785</v>
      </c>
      <c r="B2785" s="51">
        <v>4.4999999999999998E-2</v>
      </c>
      <c r="C2785" s="141">
        <f t="shared" si="129"/>
        <v>125.32499999999999</v>
      </c>
      <c r="E2785" s="51">
        <v>2785</v>
      </c>
      <c r="F2785">
        <v>7.0000000000000007E-2</v>
      </c>
      <c r="G2785" s="141">
        <f t="shared" si="130"/>
        <v>194.95000000000002</v>
      </c>
      <c r="I2785" s="51">
        <v>2785</v>
      </c>
      <c r="J2785">
        <v>0.125</v>
      </c>
      <c r="K2785" s="141">
        <f t="shared" si="131"/>
        <v>348.125</v>
      </c>
      <c r="M2785" s="51">
        <v>2785</v>
      </c>
      <c r="N2785">
        <v>899</v>
      </c>
    </row>
    <row r="2786" spans="1:14">
      <c r="A2786" s="51">
        <v>2786</v>
      </c>
      <c r="B2786" s="51">
        <v>4.4999999999999998E-2</v>
      </c>
      <c r="C2786" s="141">
        <f t="shared" si="129"/>
        <v>125.36999999999999</v>
      </c>
      <c r="E2786" s="51">
        <v>2786</v>
      </c>
      <c r="F2786">
        <v>7.0000000000000007E-2</v>
      </c>
      <c r="G2786" s="141">
        <f t="shared" si="130"/>
        <v>195.02</v>
      </c>
      <c r="I2786" s="51">
        <v>2786</v>
      </c>
      <c r="J2786">
        <v>0.125</v>
      </c>
      <c r="K2786" s="141">
        <f t="shared" si="131"/>
        <v>348.25</v>
      </c>
      <c r="M2786" s="51">
        <v>2786</v>
      </c>
      <c r="N2786">
        <v>899</v>
      </c>
    </row>
    <row r="2787" spans="1:14">
      <c r="A2787" s="51">
        <v>2787</v>
      </c>
      <c r="B2787" s="51">
        <v>4.4999999999999998E-2</v>
      </c>
      <c r="C2787" s="141">
        <f t="shared" si="129"/>
        <v>125.41499999999999</v>
      </c>
      <c r="E2787" s="51">
        <v>2787</v>
      </c>
      <c r="F2787">
        <v>7.0000000000000007E-2</v>
      </c>
      <c r="G2787" s="141">
        <f t="shared" si="130"/>
        <v>195.09000000000003</v>
      </c>
      <c r="I2787" s="51">
        <v>2787</v>
      </c>
      <c r="J2787">
        <v>0.125</v>
      </c>
      <c r="K2787" s="141">
        <f t="shared" si="131"/>
        <v>348.375</v>
      </c>
      <c r="M2787" s="51">
        <v>2787</v>
      </c>
      <c r="N2787">
        <v>899</v>
      </c>
    </row>
    <row r="2788" spans="1:14">
      <c r="A2788" s="51">
        <v>2788</v>
      </c>
      <c r="B2788" s="51">
        <v>4.4999999999999998E-2</v>
      </c>
      <c r="C2788" s="141">
        <f t="shared" si="129"/>
        <v>125.46</v>
      </c>
      <c r="E2788" s="51">
        <v>2788</v>
      </c>
      <c r="F2788">
        <v>7.0000000000000007E-2</v>
      </c>
      <c r="G2788" s="141">
        <f t="shared" si="130"/>
        <v>195.16000000000003</v>
      </c>
      <c r="I2788" s="51">
        <v>2788</v>
      </c>
      <c r="J2788">
        <v>0.125</v>
      </c>
      <c r="K2788" s="141">
        <f t="shared" si="131"/>
        <v>348.5</v>
      </c>
      <c r="M2788" s="51">
        <v>2788</v>
      </c>
      <c r="N2788">
        <v>899</v>
      </c>
    </row>
    <row r="2789" spans="1:14">
      <c r="A2789" s="51">
        <v>2789</v>
      </c>
      <c r="B2789" s="51">
        <v>4.4999999999999998E-2</v>
      </c>
      <c r="C2789" s="141">
        <f t="shared" si="129"/>
        <v>125.505</v>
      </c>
      <c r="E2789" s="51">
        <v>2789</v>
      </c>
      <c r="F2789">
        <v>7.0000000000000007E-2</v>
      </c>
      <c r="G2789" s="141">
        <f t="shared" si="130"/>
        <v>195.23000000000002</v>
      </c>
      <c r="I2789" s="51">
        <v>2789</v>
      </c>
      <c r="J2789">
        <v>0.125</v>
      </c>
      <c r="K2789" s="141">
        <f t="shared" si="131"/>
        <v>348.625</v>
      </c>
      <c r="M2789" s="51">
        <v>2789</v>
      </c>
      <c r="N2789">
        <v>899</v>
      </c>
    </row>
    <row r="2790" spans="1:14">
      <c r="A2790" s="51">
        <v>2790</v>
      </c>
      <c r="B2790" s="51">
        <v>4.4999999999999998E-2</v>
      </c>
      <c r="C2790" s="141">
        <f t="shared" si="129"/>
        <v>125.55</v>
      </c>
      <c r="E2790" s="51">
        <v>2790</v>
      </c>
      <c r="F2790">
        <v>7.0000000000000007E-2</v>
      </c>
      <c r="G2790" s="141">
        <f t="shared" si="130"/>
        <v>195.3</v>
      </c>
      <c r="I2790" s="51">
        <v>2790</v>
      </c>
      <c r="J2790">
        <v>0.125</v>
      </c>
      <c r="K2790" s="141">
        <f t="shared" si="131"/>
        <v>348.75</v>
      </c>
      <c r="M2790" s="51">
        <v>2790</v>
      </c>
      <c r="N2790">
        <v>899</v>
      </c>
    </row>
    <row r="2791" spans="1:14">
      <c r="A2791" s="51">
        <v>2791</v>
      </c>
      <c r="B2791" s="51">
        <v>4.4999999999999998E-2</v>
      </c>
      <c r="C2791" s="141">
        <f t="shared" si="129"/>
        <v>125.595</v>
      </c>
      <c r="E2791" s="51">
        <v>2791</v>
      </c>
      <c r="F2791">
        <v>7.0000000000000007E-2</v>
      </c>
      <c r="G2791" s="141">
        <f t="shared" si="130"/>
        <v>195.37</v>
      </c>
      <c r="I2791" s="51">
        <v>2791</v>
      </c>
      <c r="J2791">
        <v>0.125</v>
      </c>
      <c r="K2791" s="141">
        <f t="shared" si="131"/>
        <v>348.875</v>
      </c>
      <c r="M2791" s="51">
        <v>2791</v>
      </c>
      <c r="N2791">
        <v>899</v>
      </c>
    </row>
    <row r="2792" spans="1:14">
      <c r="A2792" s="51">
        <v>2792</v>
      </c>
      <c r="B2792" s="51">
        <v>4.4999999999999998E-2</v>
      </c>
      <c r="C2792" s="141">
        <f t="shared" si="129"/>
        <v>125.64</v>
      </c>
      <c r="E2792" s="51">
        <v>2792</v>
      </c>
      <c r="F2792">
        <v>7.0000000000000007E-2</v>
      </c>
      <c r="G2792" s="141">
        <f t="shared" si="130"/>
        <v>195.44000000000003</v>
      </c>
      <c r="I2792" s="51">
        <v>2792</v>
      </c>
      <c r="J2792">
        <v>0.125</v>
      </c>
      <c r="K2792" s="141">
        <f t="shared" si="131"/>
        <v>349</v>
      </c>
      <c r="M2792" s="51">
        <v>2792</v>
      </c>
      <c r="N2792">
        <v>899</v>
      </c>
    </row>
    <row r="2793" spans="1:14">
      <c r="A2793" s="51">
        <v>2793</v>
      </c>
      <c r="B2793" s="51">
        <v>4.4999999999999998E-2</v>
      </c>
      <c r="C2793" s="141">
        <f t="shared" si="129"/>
        <v>125.685</v>
      </c>
      <c r="E2793" s="51">
        <v>2793</v>
      </c>
      <c r="F2793">
        <v>7.0000000000000007E-2</v>
      </c>
      <c r="G2793" s="141">
        <f t="shared" si="130"/>
        <v>195.51000000000002</v>
      </c>
      <c r="I2793" s="51">
        <v>2793</v>
      </c>
      <c r="J2793">
        <v>0.125</v>
      </c>
      <c r="K2793" s="141">
        <f t="shared" si="131"/>
        <v>349.125</v>
      </c>
      <c r="M2793" s="51">
        <v>2793</v>
      </c>
      <c r="N2793">
        <v>899</v>
      </c>
    </row>
    <row r="2794" spans="1:14">
      <c r="A2794" s="51">
        <v>2794</v>
      </c>
      <c r="B2794" s="51">
        <v>4.4999999999999998E-2</v>
      </c>
      <c r="C2794" s="141">
        <f t="shared" si="129"/>
        <v>125.72999999999999</v>
      </c>
      <c r="E2794" s="51">
        <v>2794</v>
      </c>
      <c r="F2794">
        <v>7.0000000000000007E-2</v>
      </c>
      <c r="G2794" s="141">
        <f t="shared" si="130"/>
        <v>195.58</v>
      </c>
      <c r="I2794" s="51">
        <v>2794</v>
      </c>
      <c r="J2794">
        <v>0.125</v>
      </c>
      <c r="K2794" s="141">
        <f t="shared" si="131"/>
        <v>349.25</v>
      </c>
      <c r="M2794" s="51">
        <v>2794</v>
      </c>
      <c r="N2794">
        <v>899</v>
      </c>
    </row>
    <row r="2795" spans="1:14">
      <c r="A2795" s="51">
        <v>2795</v>
      </c>
      <c r="B2795" s="51">
        <v>4.4999999999999998E-2</v>
      </c>
      <c r="C2795" s="141">
        <f t="shared" si="129"/>
        <v>125.77499999999999</v>
      </c>
      <c r="E2795" s="51">
        <v>2795</v>
      </c>
      <c r="F2795">
        <v>7.0000000000000007E-2</v>
      </c>
      <c r="G2795" s="141">
        <f t="shared" si="130"/>
        <v>195.65</v>
      </c>
      <c r="I2795" s="51">
        <v>2795</v>
      </c>
      <c r="J2795">
        <v>0.125</v>
      </c>
      <c r="K2795" s="141">
        <f t="shared" si="131"/>
        <v>349.375</v>
      </c>
      <c r="M2795" s="51">
        <v>2795</v>
      </c>
      <c r="N2795">
        <v>899</v>
      </c>
    </row>
    <row r="2796" spans="1:14">
      <c r="A2796" s="51">
        <v>2796</v>
      </c>
      <c r="B2796" s="51">
        <v>4.4999999999999998E-2</v>
      </c>
      <c r="C2796" s="141">
        <f t="shared" si="129"/>
        <v>125.82</v>
      </c>
      <c r="E2796" s="51">
        <v>2796</v>
      </c>
      <c r="F2796">
        <v>7.0000000000000007E-2</v>
      </c>
      <c r="G2796" s="141">
        <f t="shared" si="130"/>
        <v>195.72000000000003</v>
      </c>
      <c r="I2796" s="51">
        <v>2796</v>
      </c>
      <c r="J2796">
        <v>0.125</v>
      </c>
      <c r="K2796" s="141">
        <f t="shared" si="131"/>
        <v>349.5</v>
      </c>
      <c r="M2796" s="51">
        <v>2796</v>
      </c>
      <c r="N2796">
        <v>899</v>
      </c>
    </row>
    <row r="2797" spans="1:14">
      <c r="A2797" s="51">
        <v>2797</v>
      </c>
      <c r="B2797" s="51">
        <v>4.4999999999999998E-2</v>
      </c>
      <c r="C2797" s="141">
        <f t="shared" si="129"/>
        <v>125.86499999999999</v>
      </c>
      <c r="E2797" s="51">
        <v>2797</v>
      </c>
      <c r="F2797">
        <v>7.0000000000000007E-2</v>
      </c>
      <c r="G2797" s="141">
        <f t="shared" si="130"/>
        <v>195.79000000000002</v>
      </c>
      <c r="I2797" s="51">
        <v>2797</v>
      </c>
      <c r="J2797">
        <v>0.125</v>
      </c>
      <c r="K2797" s="141">
        <f t="shared" si="131"/>
        <v>349.625</v>
      </c>
      <c r="M2797" s="51">
        <v>2797</v>
      </c>
      <c r="N2797">
        <v>899</v>
      </c>
    </row>
    <row r="2798" spans="1:14">
      <c r="A2798" s="51">
        <v>2798</v>
      </c>
      <c r="B2798" s="51">
        <v>4.4999999999999998E-2</v>
      </c>
      <c r="C2798" s="141">
        <f t="shared" si="129"/>
        <v>125.91</v>
      </c>
      <c r="E2798" s="51">
        <v>2798</v>
      </c>
      <c r="F2798">
        <v>7.0000000000000007E-2</v>
      </c>
      <c r="G2798" s="141">
        <f t="shared" si="130"/>
        <v>195.86</v>
      </c>
      <c r="I2798" s="51">
        <v>2798</v>
      </c>
      <c r="J2798">
        <v>0.125</v>
      </c>
      <c r="K2798" s="141">
        <f t="shared" si="131"/>
        <v>349.75</v>
      </c>
      <c r="M2798" s="51">
        <v>2798</v>
      </c>
      <c r="N2798">
        <v>899</v>
      </c>
    </row>
    <row r="2799" spans="1:14">
      <c r="A2799" s="51">
        <v>2799</v>
      </c>
      <c r="B2799" s="51">
        <v>4.4999999999999998E-2</v>
      </c>
      <c r="C2799" s="141">
        <f t="shared" si="129"/>
        <v>125.955</v>
      </c>
      <c r="E2799" s="51">
        <v>2799</v>
      </c>
      <c r="F2799">
        <v>7.0000000000000007E-2</v>
      </c>
      <c r="G2799" s="141">
        <f t="shared" si="130"/>
        <v>195.93</v>
      </c>
      <c r="I2799" s="51">
        <v>2799</v>
      </c>
      <c r="J2799">
        <v>0.125</v>
      </c>
      <c r="K2799" s="141">
        <f t="shared" si="131"/>
        <v>349.875</v>
      </c>
      <c r="M2799" s="51">
        <v>2799</v>
      </c>
      <c r="N2799">
        <v>899</v>
      </c>
    </row>
    <row r="2800" spans="1:14">
      <c r="A2800" s="51">
        <v>2800</v>
      </c>
      <c r="B2800" s="51">
        <v>4.4999999999999998E-2</v>
      </c>
      <c r="C2800" s="141">
        <f t="shared" si="129"/>
        <v>126</v>
      </c>
      <c r="E2800" s="51">
        <v>2800</v>
      </c>
      <c r="F2800">
        <v>7.0000000000000007E-2</v>
      </c>
      <c r="G2800" s="141">
        <f t="shared" si="130"/>
        <v>196.00000000000003</v>
      </c>
      <c r="I2800" s="51">
        <v>2800</v>
      </c>
      <c r="J2800">
        <v>0.125</v>
      </c>
      <c r="K2800" s="141">
        <f t="shared" si="131"/>
        <v>350</v>
      </c>
      <c r="M2800" s="51">
        <v>2800</v>
      </c>
      <c r="N2800">
        <v>899</v>
      </c>
    </row>
    <row r="2801" spans="1:14">
      <c r="A2801" s="51">
        <v>2801</v>
      </c>
      <c r="B2801" s="51">
        <v>4.4999999999999998E-2</v>
      </c>
      <c r="C2801" s="141">
        <f t="shared" si="129"/>
        <v>126.045</v>
      </c>
      <c r="E2801" s="51">
        <v>2801</v>
      </c>
      <c r="F2801">
        <v>7.0000000000000007E-2</v>
      </c>
      <c r="G2801" s="141">
        <f t="shared" si="130"/>
        <v>196.07000000000002</v>
      </c>
      <c r="I2801" s="51">
        <v>2801</v>
      </c>
      <c r="J2801">
        <v>0.125</v>
      </c>
      <c r="K2801" s="141">
        <f t="shared" si="131"/>
        <v>350.125</v>
      </c>
      <c r="M2801" s="51">
        <v>2801</v>
      </c>
      <c r="N2801">
        <v>899</v>
      </c>
    </row>
    <row r="2802" spans="1:14">
      <c r="A2802" s="51">
        <v>2802</v>
      </c>
      <c r="B2802" s="51">
        <v>4.4999999999999998E-2</v>
      </c>
      <c r="C2802" s="141">
        <f t="shared" si="129"/>
        <v>126.08999999999999</v>
      </c>
      <c r="E2802" s="51">
        <v>2802</v>
      </c>
      <c r="F2802">
        <v>7.0000000000000007E-2</v>
      </c>
      <c r="G2802" s="141">
        <f t="shared" si="130"/>
        <v>196.14000000000001</v>
      </c>
      <c r="I2802" s="51">
        <v>2802</v>
      </c>
      <c r="J2802">
        <v>0.125</v>
      </c>
      <c r="K2802" s="141">
        <f t="shared" si="131"/>
        <v>350.25</v>
      </c>
      <c r="M2802" s="51">
        <v>2802</v>
      </c>
      <c r="N2802">
        <v>899</v>
      </c>
    </row>
    <row r="2803" spans="1:14">
      <c r="A2803" s="51">
        <v>2803</v>
      </c>
      <c r="B2803" s="51">
        <v>4.4999999999999998E-2</v>
      </c>
      <c r="C2803" s="141">
        <f t="shared" si="129"/>
        <v>126.13499999999999</v>
      </c>
      <c r="E2803" s="51">
        <v>2803</v>
      </c>
      <c r="F2803">
        <v>7.0000000000000007E-2</v>
      </c>
      <c r="G2803" s="141">
        <f t="shared" si="130"/>
        <v>196.21</v>
      </c>
      <c r="I2803" s="51">
        <v>2803</v>
      </c>
      <c r="J2803">
        <v>0.125</v>
      </c>
      <c r="K2803" s="141">
        <f t="shared" si="131"/>
        <v>350.375</v>
      </c>
      <c r="M2803" s="51">
        <v>2803</v>
      </c>
      <c r="N2803">
        <v>899</v>
      </c>
    </row>
    <row r="2804" spans="1:14">
      <c r="A2804" s="51">
        <v>2804</v>
      </c>
      <c r="B2804" s="51">
        <v>4.4999999999999998E-2</v>
      </c>
      <c r="C2804" s="141">
        <f t="shared" si="129"/>
        <v>126.17999999999999</v>
      </c>
      <c r="E2804" s="51">
        <v>2804</v>
      </c>
      <c r="F2804">
        <v>7.0000000000000007E-2</v>
      </c>
      <c r="G2804" s="141">
        <f t="shared" si="130"/>
        <v>196.28000000000003</v>
      </c>
      <c r="I2804" s="51">
        <v>2804</v>
      </c>
      <c r="J2804">
        <v>0.125</v>
      </c>
      <c r="K2804" s="141">
        <f t="shared" si="131"/>
        <v>350.5</v>
      </c>
      <c r="M2804" s="51">
        <v>2804</v>
      </c>
      <c r="N2804">
        <v>899</v>
      </c>
    </row>
    <row r="2805" spans="1:14">
      <c r="A2805" s="51">
        <v>2805</v>
      </c>
      <c r="B2805" s="51">
        <v>4.4999999999999998E-2</v>
      </c>
      <c r="C2805" s="141">
        <f t="shared" si="129"/>
        <v>126.22499999999999</v>
      </c>
      <c r="E2805" s="51">
        <v>2805</v>
      </c>
      <c r="F2805">
        <v>7.0000000000000007E-2</v>
      </c>
      <c r="G2805" s="141">
        <f t="shared" si="130"/>
        <v>196.35000000000002</v>
      </c>
      <c r="I2805" s="51">
        <v>2805</v>
      </c>
      <c r="J2805">
        <v>0.125</v>
      </c>
      <c r="K2805" s="141">
        <f t="shared" si="131"/>
        <v>350.625</v>
      </c>
      <c r="M2805" s="51">
        <v>2805</v>
      </c>
      <c r="N2805">
        <v>899</v>
      </c>
    </row>
    <row r="2806" spans="1:14">
      <c r="A2806" s="51">
        <v>2806</v>
      </c>
      <c r="B2806" s="51">
        <v>4.4999999999999998E-2</v>
      </c>
      <c r="C2806" s="141">
        <f t="shared" si="129"/>
        <v>126.27</v>
      </c>
      <c r="E2806" s="51">
        <v>2806</v>
      </c>
      <c r="F2806">
        <v>7.0000000000000007E-2</v>
      </c>
      <c r="G2806" s="141">
        <f t="shared" si="130"/>
        <v>196.42000000000002</v>
      </c>
      <c r="I2806" s="51">
        <v>2806</v>
      </c>
      <c r="J2806">
        <v>0.125</v>
      </c>
      <c r="K2806" s="141">
        <f t="shared" si="131"/>
        <v>350.75</v>
      </c>
      <c r="M2806" s="51">
        <v>2806</v>
      </c>
      <c r="N2806">
        <v>899</v>
      </c>
    </row>
    <row r="2807" spans="1:14">
      <c r="A2807" s="51">
        <v>2807</v>
      </c>
      <c r="B2807" s="51">
        <v>4.4999999999999998E-2</v>
      </c>
      <c r="C2807" s="141">
        <f t="shared" si="129"/>
        <v>126.315</v>
      </c>
      <c r="E2807" s="51">
        <v>2807</v>
      </c>
      <c r="F2807">
        <v>7.0000000000000007E-2</v>
      </c>
      <c r="G2807" s="141">
        <f t="shared" si="130"/>
        <v>196.49</v>
      </c>
      <c r="I2807" s="51">
        <v>2807</v>
      </c>
      <c r="J2807">
        <v>0.125</v>
      </c>
      <c r="K2807" s="141">
        <f t="shared" si="131"/>
        <v>350.875</v>
      </c>
      <c r="M2807" s="51">
        <v>2807</v>
      </c>
      <c r="N2807">
        <v>899</v>
      </c>
    </row>
    <row r="2808" spans="1:14">
      <c r="A2808" s="51">
        <v>2808</v>
      </c>
      <c r="B2808" s="51">
        <v>4.4999999999999998E-2</v>
      </c>
      <c r="C2808" s="141">
        <f t="shared" si="129"/>
        <v>126.36</v>
      </c>
      <c r="E2808" s="51">
        <v>2808</v>
      </c>
      <c r="F2808">
        <v>7.0000000000000007E-2</v>
      </c>
      <c r="G2808" s="141">
        <f t="shared" si="130"/>
        <v>196.56000000000003</v>
      </c>
      <c r="I2808" s="51">
        <v>2808</v>
      </c>
      <c r="J2808">
        <v>0.125</v>
      </c>
      <c r="K2808" s="141">
        <f t="shared" si="131"/>
        <v>351</v>
      </c>
      <c r="M2808" s="51">
        <v>2808</v>
      </c>
      <c r="N2808">
        <v>899</v>
      </c>
    </row>
    <row r="2809" spans="1:14">
      <c r="A2809" s="51">
        <v>2809</v>
      </c>
      <c r="B2809" s="51">
        <v>4.4999999999999998E-2</v>
      </c>
      <c r="C2809" s="141">
        <f t="shared" si="129"/>
        <v>126.405</v>
      </c>
      <c r="E2809" s="51">
        <v>2809</v>
      </c>
      <c r="F2809">
        <v>7.0000000000000007E-2</v>
      </c>
      <c r="G2809" s="141">
        <f t="shared" si="130"/>
        <v>196.63000000000002</v>
      </c>
      <c r="I2809" s="51">
        <v>2809</v>
      </c>
      <c r="J2809">
        <v>0.125</v>
      </c>
      <c r="K2809" s="141">
        <f t="shared" si="131"/>
        <v>351.125</v>
      </c>
      <c r="M2809" s="51">
        <v>2809</v>
      </c>
      <c r="N2809">
        <v>899</v>
      </c>
    </row>
    <row r="2810" spans="1:14">
      <c r="A2810" s="51">
        <v>2810</v>
      </c>
      <c r="B2810" s="51">
        <v>4.4999999999999998E-2</v>
      </c>
      <c r="C2810" s="141">
        <f t="shared" si="129"/>
        <v>126.44999999999999</v>
      </c>
      <c r="E2810" s="51">
        <v>2810</v>
      </c>
      <c r="F2810">
        <v>7.0000000000000007E-2</v>
      </c>
      <c r="G2810" s="141">
        <f t="shared" si="130"/>
        <v>196.70000000000002</v>
      </c>
      <c r="I2810" s="51">
        <v>2810</v>
      </c>
      <c r="J2810">
        <v>0.125</v>
      </c>
      <c r="K2810" s="141">
        <f t="shared" si="131"/>
        <v>351.25</v>
      </c>
      <c r="M2810" s="51">
        <v>2810</v>
      </c>
      <c r="N2810">
        <v>899</v>
      </c>
    </row>
    <row r="2811" spans="1:14">
      <c r="A2811" s="51">
        <v>2811</v>
      </c>
      <c r="B2811" s="51">
        <v>4.4999999999999998E-2</v>
      </c>
      <c r="C2811" s="141">
        <f t="shared" si="129"/>
        <v>126.49499999999999</v>
      </c>
      <c r="E2811" s="51">
        <v>2811</v>
      </c>
      <c r="F2811">
        <v>7.0000000000000007E-2</v>
      </c>
      <c r="G2811" s="141">
        <f t="shared" si="130"/>
        <v>196.77</v>
      </c>
      <c r="I2811" s="51">
        <v>2811</v>
      </c>
      <c r="J2811">
        <v>0.125</v>
      </c>
      <c r="K2811" s="141">
        <f t="shared" si="131"/>
        <v>351.375</v>
      </c>
      <c r="M2811" s="51">
        <v>2811</v>
      </c>
      <c r="N2811">
        <v>899</v>
      </c>
    </row>
    <row r="2812" spans="1:14">
      <c r="A2812" s="51">
        <v>2812</v>
      </c>
      <c r="B2812" s="51">
        <v>4.4999999999999998E-2</v>
      </c>
      <c r="C2812" s="141">
        <f t="shared" si="129"/>
        <v>126.53999999999999</v>
      </c>
      <c r="E2812" s="51">
        <v>2812</v>
      </c>
      <c r="F2812">
        <v>7.0000000000000007E-2</v>
      </c>
      <c r="G2812" s="141">
        <f t="shared" si="130"/>
        <v>196.84000000000003</v>
      </c>
      <c r="I2812" s="51">
        <v>2812</v>
      </c>
      <c r="J2812">
        <v>0.125</v>
      </c>
      <c r="K2812" s="141">
        <f t="shared" si="131"/>
        <v>351.5</v>
      </c>
      <c r="M2812" s="51">
        <v>2812</v>
      </c>
      <c r="N2812">
        <v>899</v>
      </c>
    </row>
    <row r="2813" spans="1:14">
      <c r="A2813" s="51">
        <v>2813</v>
      </c>
      <c r="B2813" s="51">
        <v>4.4999999999999998E-2</v>
      </c>
      <c r="C2813" s="141">
        <f t="shared" si="129"/>
        <v>126.58499999999999</v>
      </c>
      <c r="E2813" s="51">
        <v>2813</v>
      </c>
      <c r="F2813">
        <v>7.0000000000000007E-2</v>
      </c>
      <c r="G2813" s="141">
        <f t="shared" si="130"/>
        <v>196.91000000000003</v>
      </c>
      <c r="I2813" s="51">
        <v>2813</v>
      </c>
      <c r="J2813">
        <v>0.125</v>
      </c>
      <c r="K2813" s="141">
        <f t="shared" si="131"/>
        <v>351.625</v>
      </c>
      <c r="M2813" s="51">
        <v>2813</v>
      </c>
      <c r="N2813">
        <v>899</v>
      </c>
    </row>
    <row r="2814" spans="1:14">
      <c r="A2814" s="51">
        <v>2814</v>
      </c>
      <c r="B2814" s="51">
        <v>4.4999999999999998E-2</v>
      </c>
      <c r="C2814" s="141">
        <f t="shared" si="129"/>
        <v>126.63</v>
      </c>
      <c r="E2814" s="51">
        <v>2814</v>
      </c>
      <c r="F2814">
        <v>7.0000000000000007E-2</v>
      </c>
      <c r="G2814" s="141">
        <f t="shared" si="130"/>
        <v>196.98000000000002</v>
      </c>
      <c r="I2814" s="51">
        <v>2814</v>
      </c>
      <c r="J2814">
        <v>0.125</v>
      </c>
      <c r="K2814" s="141">
        <f t="shared" si="131"/>
        <v>351.75</v>
      </c>
      <c r="M2814" s="51">
        <v>2814</v>
      </c>
      <c r="N2814">
        <v>899</v>
      </c>
    </row>
    <row r="2815" spans="1:14">
      <c r="A2815" s="51">
        <v>2815</v>
      </c>
      <c r="B2815" s="51">
        <v>4.4999999999999998E-2</v>
      </c>
      <c r="C2815" s="141">
        <f t="shared" si="129"/>
        <v>126.675</v>
      </c>
      <c r="E2815" s="51">
        <v>2815</v>
      </c>
      <c r="F2815">
        <v>7.0000000000000007E-2</v>
      </c>
      <c r="G2815" s="141">
        <f t="shared" si="130"/>
        <v>197.05</v>
      </c>
      <c r="I2815" s="51">
        <v>2815</v>
      </c>
      <c r="J2815">
        <v>0.125</v>
      </c>
      <c r="K2815" s="141">
        <f t="shared" si="131"/>
        <v>351.875</v>
      </c>
      <c r="M2815" s="51">
        <v>2815</v>
      </c>
      <c r="N2815">
        <v>899</v>
      </c>
    </row>
    <row r="2816" spans="1:14">
      <c r="A2816" s="51">
        <v>2816</v>
      </c>
      <c r="B2816" s="51">
        <v>4.4999999999999998E-2</v>
      </c>
      <c r="C2816" s="141">
        <f t="shared" si="129"/>
        <v>126.72</v>
      </c>
      <c r="E2816" s="51">
        <v>2816</v>
      </c>
      <c r="F2816">
        <v>7.0000000000000007E-2</v>
      </c>
      <c r="G2816" s="141">
        <f t="shared" si="130"/>
        <v>197.12</v>
      </c>
      <c r="I2816" s="51">
        <v>2816</v>
      </c>
      <c r="J2816">
        <v>0.125</v>
      </c>
      <c r="K2816" s="141">
        <f t="shared" si="131"/>
        <v>352</v>
      </c>
      <c r="M2816" s="51">
        <v>2816</v>
      </c>
      <c r="N2816">
        <v>899</v>
      </c>
    </row>
    <row r="2817" spans="1:14">
      <c r="A2817" s="51">
        <v>2817</v>
      </c>
      <c r="B2817" s="51">
        <v>4.4999999999999998E-2</v>
      </c>
      <c r="C2817" s="141">
        <f t="shared" si="129"/>
        <v>126.765</v>
      </c>
      <c r="E2817" s="51">
        <v>2817</v>
      </c>
      <c r="F2817">
        <v>7.0000000000000007E-2</v>
      </c>
      <c r="G2817" s="141">
        <f t="shared" si="130"/>
        <v>197.19000000000003</v>
      </c>
      <c r="I2817" s="51">
        <v>2817</v>
      </c>
      <c r="J2817">
        <v>0.125</v>
      </c>
      <c r="K2817" s="141">
        <f t="shared" si="131"/>
        <v>352.125</v>
      </c>
      <c r="M2817" s="51">
        <v>2817</v>
      </c>
      <c r="N2817">
        <v>899</v>
      </c>
    </row>
    <row r="2818" spans="1:14">
      <c r="A2818" s="51">
        <v>2818</v>
      </c>
      <c r="B2818" s="51">
        <v>4.4999999999999998E-2</v>
      </c>
      <c r="C2818" s="141">
        <f t="shared" ref="C2818:C2881" si="132">MAX(A2818*B2818, 8.99)</f>
        <v>126.81</v>
      </c>
      <c r="E2818" s="51">
        <v>2818</v>
      </c>
      <c r="F2818">
        <v>7.0000000000000007E-2</v>
      </c>
      <c r="G2818" s="141">
        <f t="shared" ref="G2818:G2881" si="133">MAX(E2818*F2818, 9.99)</f>
        <v>197.26000000000002</v>
      </c>
      <c r="I2818" s="51">
        <v>2818</v>
      </c>
      <c r="J2818">
        <v>0.125</v>
      </c>
      <c r="K2818" s="141">
        <f t="shared" ref="K2818:K2881" si="134">MAX(I2818*J2818, 19.99)</f>
        <v>352.25</v>
      </c>
      <c r="M2818" s="51">
        <v>2818</v>
      </c>
      <c r="N2818">
        <v>899</v>
      </c>
    </row>
    <row r="2819" spans="1:14">
      <c r="A2819" s="51">
        <v>2819</v>
      </c>
      <c r="B2819" s="51">
        <v>4.4999999999999998E-2</v>
      </c>
      <c r="C2819" s="141">
        <f t="shared" si="132"/>
        <v>126.85499999999999</v>
      </c>
      <c r="E2819" s="51">
        <v>2819</v>
      </c>
      <c r="F2819">
        <v>7.0000000000000007E-2</v>
      </c>
      <c r="G2819" s="141">
        <f t="shared" si="133"/>
        <v>197.33</v>
      </c>
      <c r="I2819" s="51">
        <v>2819</v>
      </c>
      <c r="J2819">
        <v>0.125</v>
      </c>
      <c r="K2819" s="141">
        <f t="shared" si="134"/>
        <v>352.375</v>
      </c>
      <c r="M2819" s="51">
        <v>2819</v>
      </c>
      <c r="N2819">
        <v>899</v>
      </c>
    </row>
    <row r="2820" spans="1:14">
      <c r="A2820" s="51">
        <v>2820</v>
      </c>
      <c r="B2820" s="51">
        <v>4.4999999999999998E-2</v>
      </c>
      <c r="C2820" s="141">
        <f t="shared" si="132"/>
        <v>126.89999999999999</v>
      </c>
      <c r="E2820" s="51">
        <v>2820</v>
      </c>
      <c r="F2820">
        <v>7.0000000000000007E-2</v>
      </c>
      <c r="G2820" s="141">
        <f t="shared" si="133"/>
        <v>197.4</v>
      </c>
      <c r="I2820" s="51">
        <v>2820</v>
      </c>
      <c r="J2820">
        <v>0.125</v>
      </c>
      <c r="K2820" s="141">
        <f t="shared" si="134"/>
        <v>352.5</v>
      </c>
      <c r="M2820" s="51">
        <v>2820</v>
      </c>
      <c r="N2820">
        <v>899</v>
      </c>
    </row>
    <row r="2821" spans="1:14">
      <c r="A2821" s="51">
        <v>2821</v>
      </c>
      <c r="B2821" s="51">
        <v>4.4999999999999998E-2</v>
      </c>
      <c r="C2821" s="141">
        <f t="shared" si="132"/>
        <v>126.94499999999999</v>
      </c>
      <c r="E2821" s="51">
        <v>2821</v>
      </c>
      <c r="F2821">
        <v>7.0000000000000007E-2</v>
      </c>
      <c r="G2821" s="141">
        <f t="shared" si="133"/>
        <v>197.47000000000003</v>
      </c>
      <c r="I2821" s="51">
        <v>2821</v>
      </c>
      <c r="J2821">
        <v>0.125</v>
      </c>
      <c r="K2821" s="141">
        <f t="shared" si="134"/>
        <v>352.625</v>
      </c>
      <c r="M2821" s="51">
        <v>2821</v>
      </c>
      <c r="N2821">
        <v>899</v>
      </c>
    </row>
    <row r="2822" spans="1:14">
      <c r="A2822" s="51">
        <v>2822</v>
      </c>
      <c r="B2822" s="51">
        <v>4.4999999999999998E-2</v>
      </c>
      <c r="C2822" s="141">
        <f t="shared" si="132"/>
        <v>126.99</v>
      </c>
      <c r="E2822" s="51">
        <v>2822</v>
      </c>
      <c r="F2822">
        <v>7.0000000000000007E-2</v>
      </c>
      <c r="G2822" s="141">
        <f t="shared" si="133"/>
        <v>197.54000000000002</v>
      </c>
      <c r="I2822" s="51">
        <v>2822</v>
      </c>
      <c r="J2822">
        <v>0.125</v>
      </c>
      <c r="K2822" s="141">
        <f t="shared" si="134"/>
        <v>352.75</v>
      </c>
      <c r="M2822" s="51">
        <v>2822</v>
      </c>
      <c r="N2822">
        <v>899</v>
      </c>
    </row>
    <row r="2823" spans="1:14">
      <c r="A2823" s="51">
        <v>2823</v>
      </c>
      <c r="B2823" s="51">
        <v>4.4999999999999998E-2</v>
      </c>
      <c r="C2823" s="141">
        <f t="shared" si="132"/>
        <v>127.035</v>
      </c>
      <c r="E2823" s="51">
        <v>2823</v>
      </c>
      <c r="F2823">
        <v>7.0000000000000007E-2</v>
      </c>
      <c r="G2823" s="141">
        <f t="shared" si="133"/>
        <v>197.61</v>
      </c>
      <c r="I2823" s="51">
        <v>2823</v>
      </c>
      <c r="J2823">
        <v>0.125</v>
      </c>
      <c r="K2823" s="141">
        <f t="shared" si="134"/>
        <v>352.875</v>
      </c>
      <c r="M2823" s="51">
        <v>2823</v>
      </c>
      <c r="N2823">
        <v>899</v>
      </c>
    </row>
    <row r="2824" spans="1:14">
      <c r="A2824" s="51">
        <v>2824</v>
      </c>
      <c r="B2824" s="51">
        <v>4.4999999999999998E-2</v>
      </c>
      <c r="C2824" s="141">
        <f t="shared" si="132"/>
        <v>127.08</v>
      </c>
      <c r="E2824" s="51">
        <v>2824</v>
      </c>
      <c r="F2824">
        <v>7.0000000000000007E-2</v>
      </c>
      <c r="G2824" s="141">
        <f t="shared" si="133"/>
        <v>197.68</v>
      </c>
      <c r="I2824" s="51">
        <v>2824</v>
      </c>
      <c r="J2824">
        <v>0.125</v>
      </c>
      <c r="K2824" s="141">
        <f t="shared" si="134"/>
        <v>353</v>
      </c>
      <c r="M2824" s="51">
        <v>2824</v>
      </c>
      <c r="N2824">
        <v>899</v>
      </c>
    </row>
    <row r="2825" spans="1:14">
      <c r="A2825" s="51">
        <v>2825</v>
      </c>
      <c r="B2825" s="51">
        <v>4.4999999999999998E-2</v>
      </c>
      <c r="C2825" s="141">
        <f t="shared" si="132"/>
        <v>127.125</v>
      </c>
      <c r="E2825" s="51">
        <v>2825</v>
      </c>
      <c r="F2825">
        <v>7.0000000000000007E-2</v>
      </c>
      <c r="G2825" s="141">
        <f t="shared" si="133"/>
        <v>197.75000000000003</v>
      </c>
      <c r="I2825" s="51">
        <v>2825</v>
      </c>
      <c r="J2825">
        <v>0.125</v>
      </c>
      <c r="K2825" s="141">
        <f t="shared" si="134"/>
        <v>353.125</v>
      </c>
      <c r="M2825" s="51">
        <v>2825</v>
      </c>
      <c r="N2825">
        <v>899</v>
      </c>
    </row>
    <row r="2826" spans="1:14">
      <c r="A2826" s="51">
        <v>2826</v>
      </c>
      <c r="B2826" s="51">
        <v>4.4999999999999998E-2</v>
      </c>
      <c r="C2826" s="141">
        <f t="shared" si="132"/>
        <v>127.17</v>
      </c>
      <c r="E2826" s="51">
        <v>2826</v>
      </c>
      <c r="F2826">
        <v>7.0000000000000007E-2</v>
      </c>
      <c r="G2826" s="141">
        <f t="shared" si="133"/>
        <v>197.82000000000002</v>
      </c>
      <c r="I2826" s="51">
        <v>2826</v>
      </c>
      <c r="J2826">
        <v>0.125</v>
      </c>
      <c r="K2826" s="141">
        <f t="shared" si="134"/>
        <v>353.25</v>
      </c>
      <c r="M2826" s="51">
        <v>2826</v>
      </c>
      <c r="N2826">
        <v>899</v>
      </c>
    </row>
    <row r="2827" spans="1:14">
      <c r="A2827" s="51">
        <v>2827</v>
      </c>
      <c r="B2827" s="51">
        <v>4.4999999999999998E-2</v>
      </c>
      <c r="C2827" s="141">
        <f t="shared" si="132"/>
        <v>127.21499999999999</v>
      </c>
      <c r="E2827" s="51">
        <v>2827</v>
      </c>
      <c r="F2827">
        <v>7.0000000000000007E-2</v>
      </c>
      <c r="G2827" s="141">
        <f t="shared" si="133"/>
        <v>197.89000000000001</v>
      </c>
      <c r="I2827" s="51">
        <v>2827</v>
      </c>
      <c r="J2827">
        <v>0.125</v>
      </c>
      <c r="K2827" s="141">
        <f t="shared" si="134"/>
        <v>353.375</v>
      </c>
      <c r="M2827" s="51">
        <v>2827</v>
      </c>
      <c r="N2827">
        <v>899</v>
      </c>
    </row>
    <row r="2828" spans="1:14">
      <c r="A2828" s="51">
        <v>2828</v>
      </c>
      <c r="B2828" s="51">
        <v>4.4999999999999998E-2</v>
      </c>
      <c r="C2828" s="141">
        <f t="shared" si="132"/>
        <v>127.25999999999999</v>
      </c>
      <c r="E2828" s="51">
        <v>2828</v>
      </c>
      <c r="F2828">
        <v>7.0000000000000007E-2</v>
      </c>
      <c r="G2828" s="141">
        <f t="shared" si="133"/>
        <v>197.96</v>
      </c>
      <c r="I2828" s="51">
        <v>2828</v>
      </c>
      <c r="J2828">
        <v>0.125</v>
      </c>
      <c r="K2828" s="141">
        <f t="shared" si="134"/>
        <v>353.5</v>
      </c>
      <c r="M2828" s="51">
        <v>2828</v>
      </c>
      <c r="N2828">
        <v>899</v>
      </c>
    </row>
    <row r="2829" spans="1:14">
      <c r="A2829" s="51">
        <v>2829</v>
      </c>
      <c r="B2829" s="51">
        <v>4.4999999999999998E-2</v>
      </c>
      <c r="C2829" s="141">
        <f t="shared" si="132"/>
        <v>127.30499999999999</v>
      </c>
      <c r="E2829" s="51">
        <v>2829</v>
      </c>
      <c r="F2829">
        <v>7.0000000000000007E-2</v>
      </c>
      <c r="G2829" s="141">
        <f t="shared" si="133"/>
        <v>198.03000000000003</v>
      </c>
      <c r="I2829" s="51">
        <v>2829</v>
      </c>
      <c r="J2829">
        <v>0.125</v>
      </c>
      <c r="K2829" s="141">
        <f t="shared" si="134"/>
        <v>353.625</v>
      </c>
      <c r="M2829" s="51">
        <v>2829</v>
      </c>
      <c r="N2829">
        <v>899</v>
      </c>
    </row>
    <row r="2830" spans="1:14">
      <c r="A2830" s="51">
        <v>2830</v>
      </c>
      <c r="B2830" s="51">
        <v>4.4999999999999998E-2</v>
      </c>
      <c r="C2830" s="141">
        <f t="shared" si="132"/>
        <v>127.35</v>
      </c>
      <c r="E2830" s="51">
        <v>2830</v>
      </c>
      <c r="F2830">
        <v>7.0000000000000007E-2</v>
      </c>
      <c r="G2830" s="141">
        <f t="shared" si="133"/>
        <v>198.10000000000002</v>
      </c>
      <c r="I2830" s="51">
        <v>2830</v>
      </c>
      <c r="J2830">
        <v>0.125</v>
      </c>
      <c r="K2830" s="141">
        <f t="shared" si="134"/>
        <v>353.75</v>
      </c>
      <c r="M2830" s="51">
        <v>2830</v>
      </c>
      <c r="N2830">
        <v>899</v>
      </c>
    </row>
    <row r="2831" spans="1:14">
      <c r="A2831" s="51">
        <v>2831</v>
      </c>
      <c r="B2831" s="51">
        <v>4.4999999999999998E-2</v>
      </c>
      <c r="C2831" s="141">
        <f t="shared" si="132"/>
        <v>127.395</v>
      </c>
      <c r="E2831" s="51">
        <v>2831</v>
      </c>
      <c r="F2831">
        <v>7.0000000000000007E-2</v>
      </c>
      <c r="G2831" s="141">
        <f t="shared" si="133"/>
        <v>198.17000000000002</v>
      </c>
      <c r="I2831" s="51">
        <v>2831</v>
      </c>
      <c r="J2831">
        <v>0.125</v>
      </c>
      <c r="K2831" s="141">
        <f t="shared" si="134"/>
        <v>353.875</v>
      </c>
      <c r="M2831" s="51">
        <v>2831</v>
      </c>
      <c r="N2831">
        <v>899</v>
      </c>
    </row>
    <row r="2832" spans="1:14">
      <c r="A2832" s="51">
        <v>2832</v>
      </c>
      <c r="B2832" s="51">
        <v>4.4999999999999998E-2</v>
      </c>
      <c r="C2832" s="141">
        <f t="shared" si="132"/>
        <v>127.44</v>
      </c>
      <c r="E2832" s="51">
        <v>2832</v>
      </c>
      <c r="F2832">
        <v>7.0000000000000007E-2</v>
      </c>
      <c r="G2832" s="141">
        <f t="shared" si="133"/>
        <v>198.24</v>
      </c>
      <c r="I2832" s="51">
        <v>2832</v>
      </c>
      <c r="J2832">
        <v>0.125</v>
      </c>
      <c r="K2832" s="141">
        <f t="shared" si="134"/>
        <v>354</v>
      </c>
      <c r="M2832" s="51">
        <v>2832</v>
      </c>
      <c r="N2832">
        <v>899</v>
      </c>
    </row>
    <row r="2833" spans="1:14">
      <c r="A2833" s="51">
        <v>2833</v>
      </c>
      <c r="B2833" s="51">
        <v>4.4999999999999998E-2</v>
      </c>
      <c r="C2833" s="141">
        <f t="shared" si="132"/>
        <v>127.485</v>
      </c>
      <c r="E2833" s="51">
        <v>2833</v>
      </c>
      <c r="F2833">
        <v>7.0000000000000007E-2</v>
      </c>
      <c r="G2833" s="141">
        <f t="shared" si="133"/>
        <v>198.31000000000003</v>
      </c>
      <c r="I2833" s="51">
        <v>2833</v>
      </c>
      <c r="J2833">
        <v>0.125</v>
      </c>
      <c r="K2833" s="141">
        <f t="shared" si="134"/>
        <v>354.125</v>
      </c>
      <c r="M2833" s="51">
        <v>2833</v>
      </c>
      <c r="N2833">
        <v>899</v>
      </c>
    </row>
    <row r="2834" spans="1:14">
      <c r="A2834" s="51">
        <v>2834</v>
      </c>
      <c r="B2834" s="51">
        <v>4.4999999999999998E-2</v>
      </c>
      <c r="C2834" s="141">
        <f t="shared" si="132"/>
        <v>127.53</v>
      </c>
      <c r="E2834" s="51">
        <v>2834</v>
      </c>
      <c r="F2834">
        <v>7.0000000000000007E-2</v>
      </c>
      <c r="G2834" s="141">
        <f t="shared" si="133"/>
        <v>198.38000000000002</v>
      </c>
      <c r="I2834" s="51">
        <v>2834</v>
      </c>
      <c r="J2834">
        <v>0.125</v>
      </c>
      <c r="K2834" s="141">
        <f t="shared" si="134"/>
        <v>354.25</v>
      </c>
      <c r="M2834" s="51">
        <v>2834</v>
      </c>
      <c r="N2834">
        <v>899</v>
      </c>
    </row>
    <row r="2835" spans="1:14">
      <c r="A2835" s="51">
        <v>2835</v>
      </c>
      <c r="B2835" s="51">
        <v>4.4999999999999998E-2</v>
      </c>
      <c r="C2835" s="141">
        <f t="shared" si="132"/>
        <v>127.57499999999999</v>
      </c>
      <c r="E2835" s="51">
        <v>2835</v>
      </c>
      <c r="F2835">
        <v>7.0000000000000007E-2</v>
      </c>
      <c r="G2835" s="141">
        <f t="shared" si="133"/>
        <v>198.45000000000002</v>
      </c>
      <c r="I2835" s="51">
        <v>2835</v>
      </c>
      <c r="J2835">
        <v>0.125</v>
      </c>
      <c r="K2835" s="141">
        <f t="shared" si="134"/>
        <v>354.375</v>
      </c>
      <c r="M2835" s="51">
        <v>2835</v>
      </c>
      <c r="N2835">
        <v>899</v>
      </c>
    </row>
    <row r="2836" spans="1:14">
      <c r="A2836" s="51">
        <v>2836</v>
      </c>
      <c r="B2836" s="51">
        <v>4.4999999999999998E-2</v>
      </c>
      <c r="C2836" s="141">
        <f t="shared" si="132"/>
        <v>127.61999999999999</v>
      </c>
      <c r="E2836" s="51">
        <v>2836</v>
      </c>
      <c r="F2836">
        <v>7.0000000000000007E-2</v>
      </c>
      <c r="G2836" s="141">
        <f t="shared" si="133"/>
        <v>198.52</v>
      </c>
      <c r="I2836" s="51">
        <v>2836</v>
      </c>
      <c r="J2836">
        <v>0.125</v>
      </c>
      <c r="K2836" s="141">
        <f t="shared" si="134"/>
        <v>354.5</v>
      </c>
      <c r="M2836" s="51">
        <v>2836</v>
      </c>
      <c r="N2836">
        <v>899</v>
      </c>
    </row>
    <row r="2837" spans="1:14">
      <c r="A2837" s="51">
        <v>2837</v>
      </c>
      <c r="B2837" s="51">
        <v>4.4999999999999998E-2</v>
      </c>
      <c r="C2837" s="141">
        <f t="shared" si="132"/>
        <v>127.66499999999999</v>
      </c>
      <c r="E2837" s="51">
        <v>2837</v>
      </c>
      <c r="F2837">
        <v>7.0000000000000007E-2</v>
      </c>
      <c r="G2837" s="141">
        <f t="shared" si="133"/>
        <v>198.59000000000003</v>
      </c>
      <c r="I2837" s="51">
        <v>2837</v>
      </c>
      <c r="J2837">
        <v>0.125</v>
      </c>
      <c r="K2837" s="141">
        <f t="shared" si="134"/>
        <v>354.625</v>
      </c>
      <c r="M2837" s="51">
        <v>2837</v>
      </c>
      <c r="N2837">
        <v>899</v>
      </c>
    </row>
    <row r="2838" spans="1:14">
      <c r="A2838" s="51">
        <v>2838</v>
      </c>
      <c r="B2838" s="51">
        <v>4.4999999999999998E-2</v>
      </c>
      <c r="C2838" s="141">
        <f t="shared" si="132"/>
        <v>127.71</v>
      </c>
      <c r="E2838" s="51">
        <v>2838</v>
      </c>
      <c r="F2838">
        <v>7.0000000000000007E-2</v>
      </c>
      <c r="G2838" s="141">
        <f t="shared" si="133"/>
        <v>198.66000000000003</v>
      </c>
      <c r="I2838" s="51">
        <v>2838</v>
      </c>
      <c r="J2838">
        <v>0.125</v>
      </c>
      <c r="K2838" s="141">
        <f t="shared" si="134"/>
        <v>354.75</v>
      </c>
      <c r="M2838" s="51">
        <v>2838</v>
      </c>
      <c r="N2838">
        <v>899</v>
      </c>
    </row>
    <row r="2839" spans="1:14">
      <c r="A2839" s="51">
        <v>2839</v>
      </c>
      <c r="B2839" s="51">
        <v>4.4999999999999998E-2</v>
      </c>
      <c r="C2839" s="141">
        <f t="shared" si="132"/>
        <v>127.755</v>
      </c>
      <c r="E2839" s="51">
        <v>2839</v>
      </c>
      <c r="F2839">
        <v>7.0000000000000007E-2</v>
      </c>
      <c r="G2839" s="141">
        <f t="shared" si="133"/>
        <v>198.73000000000002</v>
      </c>
      <c r="I2839" s="51">
        <v>2839</v>
      </c>
      <c r="J2839">
        <v>0.125</v>
      </c>
      <c r="K2839" s="141">
        <f t="shared" si="134"/>
        <v>354.875</v>
      </c>
      <c r="M2839" s="51">
        <v>2839</v>
      </c>
      <c r="N2839">
        <v>899</v>
      </c>
    </row>
    <row r="2840" spans="1:14">
      <c r="A2840" s="51">
        <v>2840</v>
      </c>
      <c r="B2840" s="51">
        <v>4.4999999999999998E-2</v>
      </c>
      <c r="C2840" s="141">
        <f t="shared" si="132"/>
        <v>127.8</v>
      </c>
      <c r="E2840" s="51">
        <v>2840</v>
      </c>
      <c r="F2840">
        <v>7.0000000000000007E-2</v>
      </c>
      <c r="G2840" s="141">
        <f t="shared" si="133"/>
        <v>198.8</v>
      </c>
      <c r="I2840" s="51">
        <v>2840</v>
      </c>
      <c r="J2840">
        <v>0.125</v>
      </c>
      <c r="K2840" s="141">
        <f t="shared" si="134"/>
        <v>355</v>
      </c>
      <c r="M2840" s="51">
        <v>2840</v>
      </c>
      <c r="N2840">
        <v>899</v>
      </c>
    </row>
    <row r="2841" spans="1:14">
      <c r="A2841" s="51">
        <v>2841</v>
      </c>
      <c r="B2841" s="51">
        <v>4.4999999999999998E-2</v>
      </c>
      <c r="C2841" s="141">
        <f t="shared" si="132"/>
        <v>127.845</v>
      </c>
      <c r="E2841" s="51">
        <v>2841</v>
      </c>
      <c r="F2841">
        <v>7.0000000000000007E-2</v>
      </c>
      <c r="G2841" s="141">
        <f t="shared" si="133"/>
        <v>198.87000000000003</v>
      </c>
      <c r="I2841" s="51">
        <v>2841</v>
      </c>
      <c r="J2841">
        <v>0.125</v>
      </c>
      <c r="K2841" s="141">
        <f t="shared" si="134"/>
        <v>355.125</v>
      </c>
      <c r="M2841" s="51">
        <v>2841</v>
      </c>
      <c r="N2841">
        <v>899</v>
      </c>
    </row>
    <row r="2842" spans="1:14">
      <c r="A2842" s="51">
        <v>2842</v>
      </c>
      <c r="B2842" s="51">
        <v>4.4999999999999998E-2</v>
      </c>
      <c r="C2842" s="141">
        <f t="shared" si="132"/>
        <v>127.89</v>
      </c>
      <c r="E2842" s="51">
        <v>2842</v>
      </c>
      <c r="F2842">
        <v>7.0000000000000007E-2</v>
      </c>
      <c r="G2842" s="141">
        <f t="shared" si="133"/>
        <v>198.94000000000003</v>
      </c>
      <c r="I2842" s="51">
        <v>2842</v>
      </c>
      <c r="J2842">
        <v>0.125</v>
      </c>
      <c r="K2842" s="141">
        <f t="shared" si="134"/>
        <v>355.25</v>
      </c>
      <c r="M2842" s="51">
        <v>2842</v>
      </c>
      <c r="N2842">
        <v>899</v>
      </c>
    </row>
    <row r="2843" spans="1:14">
      <c r="A2843" s="51">
        <v>2843</v>
      </c>
      <c r="B2843" s="51">
        <v>4.4999999999999998E-2</v>
      </c>
      <c r="C2843" s="141">
        <f t="shared" si="132"/>
        <v>127.935</v>
      </c>
      <c r="E2843" s="51">
        <v>2843</v>
      </c>
      <c r="F2843">
        <v>7.0000000000000007E-2</v>
      </c>
      <c r="G2843" s="141">
        <f t="shared" si="133"/>
        <v>199.01000000000002</v>
      </c>
      <c r="I2843" s="51">
        <v>2843</v>
      </c>
      <c r="J2843">
        <v>0.125</v>
      </c>
      <c r="K2843" s="141">
        <f t="shared" si="134"/>
        <v>355.375</v>
      </c>
      <c r="M2843" s="51">
        <v>2843</v>
      </c>
      <c r="N2843">
        <v>899</v>
      </c>
    </row>
    <row r="2844" spans="1:14">
      <c r="A2844" s="51">
        <v>2844</v>
      </c>
      <c r="B2844" s="51">
        <v>4.4999999999999998E-2</v>
      </c>
      <c r="C2844" s="141">
        <f t="shared" si="132"/>
        <v>127.97999999999999</v>
      </c>
      <c r="E2844" s="51">
        <v>2844</v>
      </c>
      <c r="F2844">
        <v>7.0000000000000007E-2</v>
      </c>
      <c r="G2844" s="141">
        <f t="shared" si="133"/>
        <v>199.08</v>
      </c>
      <c r="I2844" s="51">
        <v>2844</v>
      </c>
      <c r="J2844">
        <v>0.125</v>
      </c>
      <c r="K2844" s="141">
        <f t="shared" si="134"/>
        <v>355.5</v>
      </c>
      <c r="M2844" s="51">
        <v>2844</v>
      </c>
      <c r="N2844">
        <v>899</v>
      </c>
    </row>
    <row r="2845" spans="1:14">
      <c r="A2845" s="51">
        <v>2845</v>
      </c>
      <c r="B2845" s="51">
        <v>4.4999999999999998E-2</v>
      </c>
      <c r="C2845" s="141">
        <f t="shared" si="132"/>
        <v>128.02500000000001</v>
      </c>
      <c r="E2845" s="51">
        <v>2845</v>
      </c>
      <c r="F2845">
        <v>7.0000000000000007E-2</v>
      </c>
      <c r="G2845" s="141">
        <f t="shared" si="133"/>
        <v>199.15</v>
      </c>
      <c r="I2845" s="51">
        <v>2845</v>
      </c>
      <c r="J2845">
        <v>0.125</v>
      </c>
      <c r="K2845" s="141">
        <f t="shared" si="134"/>
        <v>355.625</v>
      </c>
      <c r="M2845" s="51">
        <v>2845</v>
      </c>
      <c r="N2845">
        <v>899</v>
      </c>
    </row>
    <row r="2846" spans="1:14">
      <c r="A2846" s="51">
        <v>2846</v>
      </c>
      <c r="B2846" s="51">
        <v>4.4999999999999998E-2</v>
      </c>
      <c r="C2846" s="141">
        <f t="shared" si="132"/>
        <v>128.07</v>
      </c>
      <c r="E2846" s="51">
        <v>2846</v>
      </c>
      <c r="F2846">
        <v>7.0000000000000007E-2</v>
      </c>
      <c r="G2846" s="141">
        <f t="shared" si="133"/>
        <v>199.22000000000003</v>
      </c>
      <c r="I2846" s="51">
        <v>2846</v>
      </c>
      <c r="J2846">
        <v>0.125</v>
      </c>
      <c r="K2846" s="141">
        <f t="shared" si="134"/>
        <v>355.75</v>
      </c>
      <c r="M2846" s="51">
        <v>2846</v>
      </c>
      <c r="N2846">
        <v>899</v>
      </c>
    </row>
    <row r="2847" spans="1:14">
      <c r="A2847" s="51">
        <v>2847</v>
      </c>
      <c r="B2847" s="51">
        <v>4.4999999999999998E-2</v>
      </c>
      <c r="C2847" s="141">
        <f t="shared" si="132"/>
        <v>128.11500000000001</v>
      </c>
      <c r="E2847" s="51">
        <v>2847</v>
      </c>
      <c r="F2847">
        <v>7.0000000000000007E-2</v>
      </c>
      <c r="G2847" s="141">
        <f t="shared" si="133"/>
        <v>199.29000000000002</v>
      </c>
      <c r="I2847" s="51">
        <v>2847</v>
      </c>
      <c r="J2847">
        <v>0.125</v>
      </c>
      <c r="K2847" s="141">
        <f t="shared" si="134"/>
        <v>355.875</v>
      </c>
      <c r="M2847" s="51">
        <v>2847</v>
      </c>
      <c r="N2847">
        <v>899</v>
      </c>
    </row>
    <row r="2848" spans="1:14">
      <c r="A2848" s="51">
        <v>2848</v>
      </c>
      <c r="B2848" s="51">
        <v>4.4999999999999998E-2</v>
      </c>
      <c r="C2848" s="141">
        <f t="shared" si="132"/>
        <v>128.16</v>
      </c>
      <c r="E2848" s="51">
        <v>2848</v>
      </c>
      <c r="F2848">
        <v>7.0000000000000007E-2</v>
      </c>
      <c r="G2848" s="141">
        <f t="shared" si="133"/>
        <v>199.36</v>
      </c>
      <c r="I2848" s="51">
        <v>2848</v>
      </c>
      <c r="J2848">
        <v>0.125</v>
      </c>
      <c r="K2848" s="141">
        <f t="shared" si="134"/>
        <v>356</v>
      </c>
      <c r="M2848" s="51">
        <v>2848</v>
      </c>
      <c r="N2848">
        <v>899</v>
      </c>
    </row>
    <row r="2849" spans="1:14">
      <c r="A2849" s="51">
        <v>2849</v>
      </c>
      <c r="B2849" s="51">
        <v>4.4999999999999998E-2</v>
      </c>
      <c r="C2849" s="141">
        <f t="shared" si="132"/>
        <v>128.20499999999998</v>
      </c>
      <c r="E2849" s="51">
        <v>2849</v>
      </c>
      <c r="F2849">
        <v>7.0000000000000007E-2</v>
      </c>
      <c r="G2849" s="141">
        <f t="shared" si="133"/>
        <v>199.43</v>
      </c>
      <c r="I2849" s="51">
        <v>2849</v>
      </c>
      <c r="J2849">
        <v>0.125</v>
      </c>
      <c r="K2849" s="141">
        <f t="shared" si="134"/>
        <v>356.125</v>
      </c>
      <c r="M2849" s="51">
        <v>2849</v>
      </c>
      <c r="N2849">
        <v>899</v>
      </c>
    </row>
    <row r="2850" spans="1:14">
      <c r="A2850" s="51">
        <v>2850</v>
      </c>
      <c r="B2850" s="51">
        <v>4.4999999999999998E-2</v>
      </c>
      <c r="C2850" s="141">
        <f t="shared" si="132"/>
        <v>128.25</v>
      </c>
      <c r="E2850" s="51">
        <v>2850</v>
      </c>
      <c r="F2850">
        <v>7.0000000000000007E-2</v>
      </c>
      <c r="G2850" s="141">
        <f t="shared" si="133"/>
        <v>199.50000000000003</v>
      </c>
      <c r="I2850" s="51">
        <v>2850</v>
      </c>
      <c r="J2850">
        <v>0.125</v>
      </c>
      <c r="K2850" s="141">
        <f t="shared" si="134"/>
        <v>356.25</v>
      </c>
      <c r="M2850" s="51">
        <v>2850</v>
      </c>
      <c r="N2850">
        <v>899</v>
      </c>
    </row>
    <row r="2851" spans="1:14">
      <c r="A2851" s="51">
        <v>2851</v>
      </c>
      <c r="B2851" s="51">
        <v>4.4999999999999998E-2</v>
      </c>
      <c r="C2851" s="141">
        <f t="shared" si="132"/>
        <v>128.29499999999999</v>
      </c>
      <c r="E2851" s="51">
        <v>2851</v>
      </c>
      <c r="F2851">
        <v>7.0000000000000007E-2</v>
      </c>
      <c r="G2851" s="141">
        <f t="shared" si="133"/>
        <v>199.57000000000002</v>
      </c>
      <c r="I2851" s="51">
        <v>2851</v>
      </c>
      <c r="J2851">
        <v>0.125</v>
      </c>
      <c r="K2851" s="141">
        <f t="shared" si="134"/>
        <v>356.375</v>
      </c>
      <c r="M2851" s="51">
        <v>2851</v>
      </c>
      <c r="N2851">
        <v>899</v>
      </c>
    </row>
    <row r="2852" spans="1:14">
      <c r="A2852" s="51">
        <v>2852</v>
      </c>
      <c r="B2852" s="51">
        <v>4.4999999999999998E-2</v>
      </c>
      <c r="C2852" s="141">
        <f t="shared" si="132"/>
        <v>128.34</v>
      </c>
      <c r="E2852" s="51">
        <v>2852</v>
      </c>
      <c r="F2852">
        <v>7.0000000000000007E-2</v>
      </c>
      <c r="G2852" s="141">
        <f t="shared" si="133"/>
        <v>199.64000000000001</v>
      </c>
      <c r="I2852" s="51">
        <v>2852</v>
      </c>
      <c r="J2852">
        <v>0.125</v>
      </c>
      <c r="K2852" s="141">
        <f t="shared" si="134"/>
        <v>356.5</v>
      </c>
      <c r="M2852" s="51">
        <v>2852</v>
      </c>
      <c r="N2852">
        <v>899</v>
      </c>
    </row>
    <row r="2853" spans="1:14">
      <c r="A2853" s="51">
        <v>2853</v>
      </c>
      <c r="B2853" s="51">
        <v>4.4999999999999998E-2</v>
      </c>
      <c r="C2853" s="141">
        <f t="shared" si="132"/>
        <v>128.38499999999999</v>
      </c>
      <c r="E2853" s="51">
        <v>2853</v>
      </c>
      <c r="F2853">
        <v>7.0000000000000007E-2</v>
      </c>
      <c r="G2853" s="141">
        <f t="shared" si="133"/>
        <v>199.71</v>
      </c>
      <c r="I2853" s="51">
        <v>2853</v>
      </c>
      <c r="J2853">
        <v>0.125</v>
      </c>
      <c r="K2853" s="141">
        <f t="shared" si="134"/>
        <v>356.625</v>
      </c>
      <c r="M2853" s="51">
        <v>2853</v>
      </c>
      <c r="N2853">
        <v>899</v>
      </c>
    </row>
    <row r="2854" spans="1:14">
      <c r="A2854" s="51">
        <v>2854</v>
      </c>
      <c r="B2854" s="51">
        <v>4.4999999999999998E-2</v>
      </c>
      <c r="C2854" s="141">
        <f t="shared" si="132"/>
        <v>128.43</v>
      </c>
      <c r="E2854" s="51">
        <v>2854</v>
      </c>
      <c r="F2854">
        <v>7.0000000000000007E-2</v>
      </c>
      <c r="G2854" s="141">
        <f t="shared" si="133"/>
        <v>199.78000000000003</v>
      </c>
      <c r="I2854" s="51">
        <v>2854</v>
      </c>
      <c r="J2854">
        <v>0.125</v>
      </c>
      <c r="K2854" s="141">
        <f t="shared" si="134"/>
        <v>356.75</v>
      </c>
      <c r="M2854" s="51">
        <v>2854</v>
      </c>
      <c r="N2854">
        <v>899</v>
      </c>
    </row>
    <row r="2855" spans="1:14">
      <c r="A2855" s="51">
        <v>2855</v>
      </c>
      <c r="B2855" s="51">
        <v>4.4999999999999998E-2</v>
      </c>
      <c r="C2855" s="141">
        <f t="shared" si="132"/>
        <v>128.47499999999999</v>
      </c>
      <c r="E2855" s="51">
        <v>2855</v>
      </c>
      <c r="F2855">
        <v>7.0000000000000007E-2</v>
      </c>
      <c r="G2855" s="141">
        <f t="shared" si="133"/>
        <v>199.85000000000002</v>
      </c>
      <c r="I2855" s="51">
        <v>2855</v>
      </c>
      <c r="J2855">
        <v>0.125</v>
      </c>
      <c r="K2855" s="141">
        <f t="shared" si="134"/>
        <v>356.875</v>
      </c>
      <c r="M2855" s="51">
        <v>2855</v>
      </c>
      <c r="N2855">
        <v>899</v>
      </c>
    </row>
    <row r="2856" spans="1:14">
      <c r="A2856" s="51">
        <v>2856</v>
      </c>
      <c r="B2856" s="51">
        <v>4.4999999999999998E-2</v>
      </c>
      <c r="C2856" s="141">
        <f t="shared" si="132"/>
        <v>128.51999999999998</v>
      </c>
      <c r="E2856" s="51">
        <v>2856</v>
      </c>
      <c r="F2856">
        <v>7.0000000000000007E-2</v>
      </c>
      <c r="G2856" s="141">
        <f t="shared" si="133"/>
        <v>199.92000000000002</v>
      </c>
      <c r="I2856" s="51">
        <v>2856</v>
      </c>
      <c r="J2856">
        <v>0.125</v>
      </c>
      <c r="K2856" s="141">
        <f t="shared" si="134"/>
        <v>357</v>
      </c>
      <c r="M2856" s="51">
        <v>2856</v>
      </c>
      <c r="N2856">
        <v>899</v>
      </c>
    </row>
    <row r="2857" spans="1:14">
      <c r="A2857" s="51">
        <v>2857</v>
      </c>
      <c r="B2857" s="51">
        <v>4.4999999999999998E-2</v>
      </c>
      <c r="C2857" s="141">
        <f t="shared" si="132"/>
        <v>128.565</v>
      </c>
      <c r="E2857" s="51">
        <v>2857</v>
      </c>
      <c r="F2857">
        <v>7.0000000000000007E-2</v>
      </c>
      <c r="G2857" s="141">
        <f t="shared" si="133"/>
        <v>199.99</v>
      </c>
      <c r="I2857" s="51">
        <v>2857</v>
      </c>
      <c r="J2857">
        <v>0.125</v>
      </c>
      <c r="K2857" s="141">
        <f t="shared" si="134"/>
        <v>357.125</v>
      </c>
      <c r="M2857" s="51">
        <v>2857</v>
      </c>
      <c r="N2857">
        <v>899</v>
      </c>
    </row>
    <row r="2858" spans="1:14">
      <c r="A2858" s="51">
        <v>2858</v>
      </c>
      <c r="B2858" s="51">
        <v>4.4999999999999998E-2</v>
      </c>
      <c r="C2858" s="141">
        <f t="shared" si="132"/>
        <v>128.60999999999999</v>
      </c>
      <c r="E2858" s="51">
        <v>2858</v>
      </c>
      <c r="F2858">
        <v>7.0000000000000007E-2</v>
      </c>
      <c r="G2858" s="141">
        <f t="shared" si="133"/>
        <v>200.06000000000003</v>
      </c>
      <c r="I2858" s="51">
        <v>2858</v>
      </c>
      <c r="J2858">
        <v>0.125</v>
      </c>
      <c r="K2858" s="141">
        <f t="shared" si="134"/>
        <v>357.25</v>
      </c>
      <c r="M2858" s="51">
        <v>2858</v>
      </c>
      <c r="N2858">
        <v>899</v>
      </c>
    </row>
    <row r="2859" spans="1:14">
      <c r="A2859" s="51">
        <v>2859</v>
      </c>
      <c r="B2859" s="51">
        <v>4.4999999999999998E-2</v>
      </c>
      <c r="C2859" s="141">
        <f t="shared" si="132"/>
        <v>128.655</v>
      </c>
      <c r="E2859" s="51">
        <v>2859</v>
      </c>
      <c r="F2859">
        <v>7.0000000000000007E-2</v>
      </c>
      <c r="G2859" s="141">
        <f t="shared" si="133"/>
        <v>200.13000000000002</v>
      </c>
      <c r="I2859" s="51">
        <v>2859</v>
      </c>
      <c r="J2859">
        <v>0.125</v>
      </c>
      <c r="K2859" s="141">
        <f t="shared" si="134"/>
        <v>357.375</v>
      </c>
      <c r="M2859" s="51">
        <v>2859</v>
      </c>
      <c r="N2859">
        <v>899</v>
      </c>
    </row>
    <row r="2860" spans="1:14">
      <c r="A2860" s="51">
        <v>2860</v>
      </c>
      <c r="B2860" s="51">
        <v>4.4999999999999998E-2</v>
      </c>
      <c r="C2860" s="141">
        <f t="shared" si="132"/>
        <v>128.69999999999999</v>
      </c>
      <c r="E2860" s="51">
        <v>2860</v>
      </c>
      <c r="F2860">
        <v>7.0000000000000007E-2</v>
      </c>
      <c r="G2860" s="141">
        <f t="shared" si="133"/>
        <v>200.20000000000002</v>
      </c>
      <c r="I2860" s="51">
        <v>2860</v>
      </c>
      <c r="J2860">
        <v>0.125</v>
      </c>
      <c r="K2860" s="141">
        <f t="shared" si="134"/>
        <v>357.5</v>
      </c>
      <c r="M2860" s="51">
        <v>2860</v>
      </c>
      <c r="N2860">
        <v>899</v>
      </c>
    </row>
    <row r="2861" spans="1:14">
      <c r="A2861" s="51">
        <v>2861</v>
      </c>
      <c r="B2861" s="51">
        <v>4.4999999999999998E-2</v>
      </c>
      <c r="C2861" s="141">
        <f t="shared" si="132"/>
        <v>128.745</v>
      </c>
      <c r="E2861" s="51">
        <v>2861</v>
      </c>
      <c r="F2861">
        <v>7.0000000000000007E-2</v>
      </c>
      <c r="G2861" s="141">
        <f t="shared" si="133"/>
        <v>200.27</v>
      </c>
      <c r="I2861" s="51">
        <v>2861</v>
      </c>
      <c r="J2861">
        <v>0.125</v>
      </c>
      <c r="K2861" s="141">
        <f t="shared" si="134"/>
        <v>357.625</v>
      </c>
      <c r="M2861" s="51">
        <v>2861</v>
      </c>
      <c r="N2861">
        <v>899</v>
      </c>
    </row>
    <row r="2862" spans="1:14">
      <c r="A2862" s="51">
        <v>2862</v>
      </c>
      <c r="B2862" s="51">
        <v>4.4999999999999998E-2</v>
      </c>
      <c r="C2862" s="141">
        <f t="shared" si="132"/>
        <v>128.79</v>
      </c>
      <c r="E2862" s="51">
        <v>2862</v>
      </c>
      <c r="F2862">
        <v>7.0000000000000007E-2</v>
      </c>
      <c r="G2862" s="141">
        <f t="shared" si="133"/>
        <v>200.34000000000003</v>
      </c>
      <c r="I2862" s="51">
        <v>2862</v>
      </c>
      <c r="J2862">
        <v>0.125</v>
      </c>
      <c r="K2862" s="141">
        <f t="shared" si="134"/>
        <v>357.75</v>
      </c>
      <c r="M2862" s="51">
        <v>2862</v>
      </c>
      <c r="N2862">
        <v>899</v>
      </c>
    </row>
    <row r="2863" spans="1:14">
      <c r="A2863" s="51">
        <v>2863</v>
      </c>
      <c r="B2863" s="51">
        <v>4.4999999999999998E-2</v>
      </c>
      <c r="C2863" s="141">
        <f t="shared" si="132"/>
        <v>128.83500000000001</v>
      </c>
      <c r="E2863" s="51">
        <v>2863</v>
      </c>
      <c r="F2863">
        <v>7.0000000000000007E-2</v>
      </c>
      <c r="G2863" s="141">
        <f t="shared" si="133"/>
        <v>200.41000000000003</v>
      </c>
      <c r="I2863" s="51">
        <v>2863</v>
      </c>
      <c r="J2863">
        <v>0.125</v>
      </c>
      <c r="K2863" s="141">
        <f t="shared" si="134"/>
        <v>357.875</v>
      </c>
      <c r="M2863" s="51">
        <v>2863</v>
      </c>
      <c r="N2863">
        <v>899</v>
      </c>
    </row>
    <row r="2864" spans="1:14">
      <c r="A2864" s="51">
        <v>2864</v>
      </c>
      <c r="B2864" s="51">
        <v>4.4999999999999998E-2</v>
      </c>
      <c r="C2864" s="141">
        <f t="shared" si="132"/>
        <v>128.88</v>
      </c>
      <c r="E2864" s="51">
        <v>2864</v>
      </c>
      <c r="F2864">
        <v>7.0000000000000007E-2</v>
      </c>
      <c r="G2864" s="141">
        <f t="shared" si="133"/>
        <v>200.48000000000002</v>
      </c>
      <c r="I2864" s="51">
        <v>2864</v>
      </c>
      <c r="J2864">
        <v>0.125</v>
      </c>
      <c r="K2864" s="141">
        <f t="shared" si="134"/>
        <v>358</v>
      </c>
      <c r="M2864" s="51">
        <v>2864</v>
      </c>
      <c r="N2864">
        <v>899</v>
      </c>
    </row>
    <row r="2865" spans="1:14">
      <c r="A2865" s="51">
        <v>2865</v>
      </c>
      <c r="B2865" s="51">
        <v>4.4999999999999998E-2</v>
      </c>
      <c r="C2865" s="141">
        <f t="shared" si="132"/>
        <v>128.92499999999998</v>
      </c>
      <c r="E2865" s="51">
        <v>2865</v>
      </c>
      <c r="F2865">
        <v>7.0000000000000007E-2</v>
      </c>
      <c r="G2865" s="141">
        <f t="shared" si="133"/>
        <v>200.55</v>
      </c>
      <c r="I2865" s="51">
        <v>2865</v>
      </c>
      <c r="J2865">
        <v>0.125</v>
      </c>
      <c r="K2865" s="141">
        <f t="shared" si="134"/>
        <v>358.125</v>
      </c>
      <c r="M2865" s="51">
        <v>2865</v>
      </c>
      <c r="N2865">
        <v>899</v>
      </c>
    </row>
    <row r="2866" spans="1:14">
      <c r="A2866" s="51">
        <v>2866</v>
      </c>
      <c r="B2866" s="51">
        <v>4.4999999999999998E-2</v>
      </c>
      <c r="C2866" s="141">
        <f t="shared" si="132"/>
        <v>128.97</v>
      </c>
      <c r="E2866" s="51">
        <v>2866</v>
      </c>
      <c r="F2866">
        <v>7.0000000000000007E-2</v>
      </c>
      <c r="G2866" s="141">
        <f t="shared" si="133"/>
        <v>200.62000000000003</v>
      </c>
      <c r="I2866" s="51">
        <v>2866</v>
      </c>
      <c r="J2866">
        <v>0.125</v>
      </c>
      <c r="K2866" s="141">
        <f t="shared" si="134"/>
        <v>358.25</v>
      </c>
      <c r="M2866" s="51">
        <v>2866</v>
      </c>
      <c r="N2866">
        <v>899</v>
      </c>
    </row>
    <row r="2867" spans="1:14">
      <c r="A2867" s="51">
        <v>2867</v>
      </c>
      <c r="B2867" s="51">
        <v>4.4999999999999998E-2</v>
      </c>
      <c r="C2867" s="141">
        <f t="shared" si="132"/>
        <v>129.01499999999999</v>
      </c>
      <c r="E2867" s="51">
        <v>2867</v>
      </c>
      <c r="F2867">
        <v>7.0000000000000007E-2</v>
      </c>
      <c r="G2867" s="141">
        <f t="shared" si="133"/>
        <v>200.69000000000003</v>
      </c>
      <c r="I2867" s="51">
        <v>2867</v>
      </c>
      <c r="J2867">
        <v>0.125</v>
      </c>
      <c r="K2867" s="141">
        <f t="shared" si="134"/>
        <v>358.375</v>
      </c>
      <c r="M2867" s="51">
        <v>2867</v>
      </c>
      <c r="N2867">
        <v>899</v>
      </c>
    </row>
    <row r="2868" spans="1:14">
      <c r="A2868" s="51">
        <v>2868</v>
      </c>
      <c r="B2868" s="51">
        <v>4.4999999999999998E-2</v>
      </c>
      <c r="C2868" s="141">
        <f t="shared" si="132"/>
        <v>129.06</v>
      </c>
      <c r="E2868" s="51">
        <v>2868</v>
      </c>
      <c r="F2868">
        <v>7.0000000000000007E-2</v>
      </c>
      <c r="G2868" s="141">
        <f t="shared" si="133"/>
        <v>200.76000000000002</v>
      </c>
      <c r="I2868" s="51">
        <v>2868</v>
      </c>
      <c r="J2868">
        <v>0.125</v>
      </c>
      <c r="K2868" s="141">
        <f t="shared" si="134"/>
        <v>358.5</v>
      </c>
      <c r="M2868" s="51">
        <v>2868</v>
      </c>
      <c r="N2868">
        <v>899</v>
      </c>
    </row>
    <row r="2869" spans="1:14">
      <c r="A2869" s="51">
        <v>2869</v>
      </c>
      <c r="B2869" s="51">
        <v>4.4999999999999998E-2</v>
      </c>
      <c r="C2869" s="141">
        <f t="shared" si="132"/>
        <v>129.10499999999999</v>
      </c>
      <c r="E2869" s="51">
        <v>2869</v>
      </c>
      <c r="F2869">
        <v>7.0000000000000007E-2</v>
      </c>
      <c r="G2869" s="141">
        <f t="shared" si="133"/>
        <v>200.83</v>
      </c>
      <c r="I2869" s="51">
        <v>2869</v>
      </c>
      <c r="J2869">
        <v>0.125</v>
      </c>
      <c r="K2869" s="141">
        <f t="shared" si="134"/>
        <v>358.625</v>
      </c>
      <c r="M2869" s="51">
        <v>2869</v>
      </c>
      <c r="N2869">
        <v>899</v>
      </c>
    </row>
    <row r="2870" spans="1:14">
      <c r="A2870" s="51">
        <v>2870</v>
      </c>
      <c r="B2870" s="51">
        <v>4.4999999999999998E-2</v>
      </c>
      <c r="C2870" s="141">
        <f t="shared" si="132"/>
        <v>129.15</v>
      </c>
      <c r="E2870" s="51">
        <v>2870</v>
      </c>
      <c r="F2870">
        <v>7.0000000000000007E-2</v>
      </c>
      <c r="G2870" s="141">
        <f t="shared" si="133"/>
        <v>200.9</v>
      </c>
      <c r="I2870" s="51">
        <v>2870</v>
      </c>
      <c r="J2870">
        <v>0.125</v>
      </c>
      <c r="K2870" s="141">
        <f t="shared" si="134"/>
        <v>358.75</v>
      </c>
      <c r="M2870" s="51">
        <v>2870</v>
      </c>
      <c r="N2870">
        <v>899</v>
      </c>
    </row>
    <row r="2871" spans="1:14">
      <c r="A2871" s="51">
        <v>2871</v>
      </c>
      <c r="B2871" s="51">
        <v>4.4999999999999998E-2</v>
      </c>
      <c r="C2871" s="141">
        <f t="shared" si="132"/>
        <v>129.19499999999999</v>
      </c>
      <c r="E2871" s="51">
        <v>2871</v>
      </c>
      <c r="F2871">
        <v>7.0000000000000007E-2</v>
      </c>
      <c r="G2871" s="141">
        <f t="shared" si="133"/>
        <v>200.97000000000003</v>
      </c>
      <c r="I2871" s="51">
        <v>2871</v>
      </c>
      <c r="J2871">
        <v>0.125</v>
      </c>
      <c r="K2871" s="141">
        <f t="shared" si="134"/>
        <v>358.875</v>
      </c>
      <c r="M2871" s="51">
        <v>2871</v>
      </c>
      <c r="N2871">
        <v>899</v>
      </c>
    </row>
    <row r="2872" spans="1:14">
      <c r="A2872" s="51">
        <v>2872</v>
      </c>
      <c r="B2872" s="51">
        <v>4.4999999999999998E-2</v>
      </c>
      <c r="C2872" s="141">
        <f t="shared" si="132"/>
        <v>129.24</v>
      </c>
      <c r="E2872" s="51">
        <v>2872</v>
      </c>
      <c r="F2872">
        <v>7.0000000000000007E-2</v>
      </c>
      <c r="G2872" s="141">
        <f t="shared" si="133"/>
        <v>201.04000000000002</v>
      </c>
      <c r="I2872" s="51">
        <v>2872</v>
      </c>
      <c r="J2872">
        <v>0.125</v>
      </c>
      <c r="K2872" s="141">
        <f t="shared" si="134"/>
        <v>359</v>
      </c>
      <c r="M2872" s="51">
        <v>2872</v>
      </c>
      <c r="N2872">
        <v>899</v>
      </c>
    </row>
    <row r="2873" spans="1:14">
      <c r="A2873" s="51">
        <v>2873</v>
      </c>
      <c r="B2873" s="51">
        <v>4.4999999999999998E-2</v>
      </c>
      <c r="C2873" s="141">
        <f t="shared" si="132"/>
        <v>129.285</v>
      </c>
      <c r="E2873" s="51">
        <v>2873</v>
      </c>
      <c r="F2873">
        <v>7.0000000000000007E-2</v>
      </c>
      <c r="G2873" s="141">
        <f t="shared" si="133"/>
        <v>201.11</v>
      </c>
      <c r="I2873" s="51">
        <v>2873</v>
      </c>
      <c r="J2873">
        <v>0.125</v>
      </c>
      <c r="K2873" s="141">
        <f t="shared" si="134"/>
        <v>359.125</v>
      </c>
      <c r="M2873" s="51">
        <v>2873</v>
      </c>
      <c r="N2873">
        <v>899</v>
      </c>
    </row>
    <row r="2874" spans="1:14">
      <c r="A2874" s="51">
        <v>2874</v>
      </c>
      <c r="B2874" s="51">
        <v>4.4999999999999998E-2</v>
      </c>
      <c r="C2874" s="141">
        <f t="shared" si="132"/>
        <v>129.32999999999998</v>
      </c>
      <c r="E2874" s="51">
        <v>2874</v>
      </c>
      <c r="F2874">
        <v>7.0000000000000007E-2</v>
      </c>
      <c r="G2874" s="141">
        <f t="shared" si="133"/>
        <v>201.18</v>
      </c>
      <c r="I2874" s="51">
        <v>2874</v>
      </c>
      <c r="J2874">
        <v>0.125</v>
      </c>
      <c r="K2874" s="141">
        <f t="shared" si="134"/>
        <v>359.25</v>
      </c>
      <c r="M2874" s="51">
        <v>2874</v>
      </c>
      <c r="N2874">
        <v>899</v>
      </c>
    </row>
    <row r="2875" spans="1:14">
      <c r="A2875" s="51">
        <v>2875</v>
      </c>
      <c r="B2875" s="51">
        <v>4.4999999999999998E-2</v>
      </c>
      <c r="C2875" s="141">
        <f t="shared" si="132"/>
        <v>129.375</v>
      </c>
      <c r="E2875" s="51">
        <v>2875</v>
      </c>
      <c r="F2875">
        <v>7.0000000000000007E-2</v>
      </c>
      <c r="G2875" s="141">
        <f t="shared" si="133"/>
        <v>201.25000000000003</v>
      </c>
      <c r="I2875" s="51">
        <v>2875</v>
      </c>
      <c r="J2875">
        <v>0.125</v>
      </c>
      <c r="K2875" s="141">
        <f t="shared" si="134"/>
        <v>359.375</v>
      </c>
      <c r="M2875" s="51">
        <v>2875</v>
      </c>
      <c r="N2875">
        <v>899</v>
      </c>
    </row>
    <row r="2876" spans="1:14">
      <c r="A2876" s="51">
        <v>2876</v>
      </c>
      <c r="B2876" s="51">
        <v>4.4999999999999998E-2</v>
      </c>
      <c r="C2876" s="141">
        <f t="shared" si="132"/>
        <v>129.41999999999999</v>
      </c>
      <c r="E2876" s="51">
        <v>2876</v>
      </c>
      <c r="F2876">
        <v>7.0000000000000007E-2</v>
      </c>
      <c r="G2876" s="141">
        <f t="shared" si="133"/>
        <v>201.32000000000002</v>
      </c>
      <c r="I2876" s="51">
        <v>2876</v>
      </c>
      <c r="J2876">
        <v>0.125</v>
      </c>
      <c r="K2876" s="141">
        <f t="shared" si="134"/>
        <v>359.5</v>
      </c>
      <c r="M2876" s="51">
        <v>2876</v>
      </c>
      <c r="N2876">
        <v>899</v>
      </c>
    </row>
    <row r="2877" spans="1:14">
      <c r="A2877" s="51">
        <v>2877</v>
      </c>
      <c r="B2877" s="51">
        <v>4.4999999999999998E-2</v>
      </c>
      <c r="C2877" s="141">
        <f t="shared" si="132"/>
        <v>129.465</v>
      </c>
      <c r="E2877" s="51">
        <v>2877</v>
      </c>
      <c r="F2877">
        <v>7.0000000000000007E-2</v>
      </c>
      <c r="G2877" s="141">
        <f t="shared" si="133"/>
        <v>201.39000000000001</v>
      </c>
      <c r="I2877" s="51">
        <v>2877</v>
      </c>
      <c r="J2877">
        <v>0.125</v>
      </c>
      <c r="K2877" s="141">
        <f t="shared" si="134"/>
        <v>359.625</v>
      </c>
      <c r="M2877" s="51">
        <v>2877</v>
      </c>
      <c r="N2877">
        <v>899</v>
      </c>
    </row>
    <row r="2878" spans="1:14">
      <c r="A2878" s="51">
        <v>2878</v>
      </c>
      <c r="B2878" s="51">
        <v>4.4999999999999998E-2</v>
      </c>
      <c r="C2878" s="141">
        <f t="shared" si="132"/>
        <v>129.51</v>
      </c>
      <c r="E2878" s="51">
        <v>2878</v>
      </c>
      <c r="F2878">
        <v>7.0000000000000007E-2</v>
      </c>
      <c r="G2878" s="141">
        <f t="shared" si="133"/>
        <v>201.46</v>
      </c>
      <c r="I2878" s="51">
        <v>2878</v>
      </c>
      <c r="J2878">
        <v>0.125</v>
      </c>
      <c r="K2878" s="141">
        <f t="shared" si="134"/>
        <v>359.75</v>
      </c>
      <c r="M2878" s="51">
        <v>2878</v>
      </c>
      <c r="N2878">
        <v>899</v>
      </c>
    </row>
    <row r="2879" spans="1:14">
      <c r="A2879" s="51">
        <v>2879</v>
      </c>
      <c r="B2879" s="51">
        <v>4.4999999999999998E-2</v>
      </c>
      <c r="C2879" s="141">
        <f t="shared" si="132"/>
        <v>129.55500000000001</v>
      </c>
      <c r="E2879" s="51">
        <v>2879</v>
      </c>
      <c r="F2879">
        <v>7.0000000000000007E-2</v>
      </c>
      <c r="G2879" s="141">
        <f t="shared" si="133"/>
        <v>201.53000000000003</v>
      </c>
      <c r="I2879" s="51">
        <v>2879</v>
      </c>
      <c r="J2879">
        <v>0.125</v>
      </c>
      <c r="K2879" s="141">
        <f t="shared" si="134"/>
        <v>359.875</v>
      </c>
      <c r="M2879" s="51">
        <v>2879</v>
      </c>
      <c r="N2879">
        <v>899</v>
      </c>
    </row>
    <row r="2880" spans="1:14">
      <c r="A2880" s="51">
        <v>2880</v>
      </c>
      <c r="B2880" s="51">
        <v>4.4999999999999998E-2</v>
      </c>
      <c r="C2880" s="141">
        <f t="shared" si="132"/>
        <v>129.6</v>
      </c>
      <c r="E2880" s="51">
        <v>2880</v>
      </c>
      <c r="F2880">
        <v>7.0000000000000007E-2</v>
      </c>
      <c r="G2880" s="141">
        <f t="shared" si="133"/>
        <v>201.60000000000002</v>
      </c>
      <c r="I2880" s="51">
        <v>2880</v>
      </c>
      <c r="J2880">
        <v>0.125</v>
      </c>
      <c r="K2880" s="141">
        <f t="shared" si="134"/>
        <v>360</v>
      </c>
      <c r="M2880" s="51">
        <v>2880</v>
      </c>
      <c r="N2880">
        <v>899</v>
      </c>
    </row>
    <row r="2881" spans="1:14">
      <c r="A2881" s="51">
        <v>2881</v>
      </c>
      <c r="B2881" s="51">
        <v>4.4999999999999998E-2</v>
      </c>
      <c r="C2881" s="141">
        <f t="shared" si="132"/>
        <v>129.64499999999998</v>
      </c>
      <c r="E2881" s="51">
        <v>2881</v>
      </c>
      <c r="F2881">
        <v>7.0000000000000007E-2</v>
      </c>
      <c r="G2881" s="141">
        <f t="shared" si="133"/>
        <v>201.67000000000002</v>
      </c>
      <c r="I2881" s="51">
        <v>2881</v>
      </c>
      <c r="J2881">
        <v>0.125</v>
      </c>
      <c r="K2881" s="141">
        <f t="shared" si="134"/>
        <v>360.125</v>
      </c>
      <c r="M2881" s="51">
        <v>2881</v>
      </c>
      <c r="N2881">
        <v>899</v>
      </c>
    </row>
    <row r="2882" spans="1:14">
      <c r="A2882" s="51">
        <v>2882</v>
      </c>
      <c r="B2882" s="51">
        <v>4.4999999999999998E-2</v>
      </c>
      <c r="C2882" s="141">
        <f t="shared" ref="C2882:C2945" si="135">MAX(A2882*B2882, 8.99)</f>
        <v>129.69</v>
      </c>
      <c r="E2882" s="51">
        <v>2882</v>
      </c>
      <c r="F2882">
        <v>7.0000000000000007E-2</v>
      </c>
      <c r="G2882" s="141">
        <f t="shared" ref="G2882:G2945" si="136">MAX(E2882*F2882, 9.99)</f>
        <v>201.74</v>
      </c>
      <c r="I2882" s="51">
        <v>2882</v>
      </c>
      <c r="J2882">
        <v>0.125</v>
      </c>
      <c r="K2882" s="141">
        <f t="shared" ref="K2882:K2945" si="137">MAX(I2882*J2882, 19.99)</f>
        <v>360.25</v>
      </c>
      <c r="M2882" s="51">
        <v>2882</v>
      </c>
      <c r="N2882">
        <v>899</v>
      </c>
    </row>
    <row r="2883" spans="1:14">
      <c r="A2883" s="51">
        <v>2883</v>
      </c>
      <c r="B2883" s="51">
        <v>4.4999999999999998E-2</v>
      </c>
      <c r="C2883" s="141">
        <f t="shared" si="135"/>
        <v>129.73499999999999</v>
      </c>
      <c r="E2883" s="51">
        <v>2883</v>
      </c>
      <c r="F2883">
        <v>7.0000000000000007E-2</v>
      </c>
      <c r="G2883" s="141">
        <f t="shared" si="136"/>
        <v>201.81000000000003</v>
      </c>
      <c r="I2883" s="51">
        <v>2883</v>
      </c>
      <c r="J2883">
        <v>0.125</v>
      </c>
      <c r="K2883" s="141">
        <f t="shared" si="137"/>
        <v>360.375</v>
      </c>
      <c r="M2883" s="51">
        <v>2883</v>
      </c>
      <c r="N2883">
        <v>899</v>
      </c>
    </row>
    <row r="2884" spans="1:14">
      <c r="A2884" s="51">
        <v>2884</v>
      </c>
      <c r="B2884" s="51">
        <v>4.4999999999999998E-2</v>
      </c>
      <c r="C2884" s="141">
        <f t="shared" si="135"/>
        <v>129.78</v>
      </c>
      <c r="E2884" s="51">
        <v>2884</v>
      </c>
      <c r="F2884">
        <v>7.0000000000000007E-2</v>
      </c>
      <c r="G2884" s="141">
        <f t="shared" si="136"/>
        <v>201.88000000000002</v>
      </c>
      <c r="I2884" s="51">
        <v>2884</v>
      </c>
      <c r="J2884">
        <v>0.125</v>
      </c>
      <c r="K2884" s="141">
        <f t="shared" si="137"/>
        <v>360.5</v>
      </c>
      <c r="M2884" s="51">
        <v>2884</v>
      </c>
      <c r="N2884">
        <v>899</v>
      </c>
    </row>
    <row r="2885" spans="1:14">
      <c r="A2885" s="51">
        <v>2885</v>
      </c>
      <c r="B2885" s="51">
        <v>4.4999999999999998E-2</v>
      </c>
      <c r="C2885" s="141">
        <f t="shared" si="135"/>
        <v>129.82499999999999</v>
      </c>
      <c r="E2885" s="51">
        <v>2885</v>
      </c>
      <c r="F2885">
        <v>7.0000000000000007E-2</v>
      </c>
      <c r="G2885" s="141">
        <f t="shared" si="136"/>
        <v>201.95000000000002</v>
      </c>
      <c r="I2885" s="51">
        <v>2885</v>
      </c>
      <c r="J2885">
        <v>0.125</v>
      </c>
      <c r="K2885" s="141">
        <f t="shared" si="137"/>
        <v>360.625</v>
      </c>
      <c r="M2885" s="51">
        <v>2885</v>
      </c>
      <c r="N2885">
        <v>899</v>
      </c>
    </row>
    <row r="2886" spans="1:14">
      <c r="A2886" s="51">
        <v>2886</v>
      </c>
      <c r="B2886" s="51">
        <v>4.4999999999999998E-2</v>
      </c>
      <c r="C2886" s="141">
        <f t="shared" si="135"/>
        <v>129.87</v>
      </c>
      <c r="E2886" s="51">
        <v>2886</v>
      </c>
      <c r="F2886">
        <v>7.0000000000000007E-2</v>
      </c>
      <c r="G2886" s="141">
        <f t="shared" si="136"/>
        <v>202.02</v>
      </c>
      <c r="I2886" s="51">
        <v>2886</v>
      </c>
      <c r="J2886">
        <v>0.125</v>
      </c>
      <c r="K2886" s="141">
        <f t="shared" si="137"/>
        <v>360.75</v>
      </c>
      <c r="M2886" s="51">
        <v>2886</v>
      </c>
      <c r="N2886">
        <v>899</v>
      </c>
    </row>
    <row r="2887" spans="1:14">
      <c r="A2887" s="51">
        <v>2887</v>
      </c>
      <c r="B2887" s="51">
        <v>4.4999999999999998E-2</v>
      </c>
      <c r="C2887" s="141">
        <f t="shared" si="135"/>
        <v>129.91499999999999</v>
      </c>
      <c r="E2887" s="51">
        <v>2887</v>
      </c>
      <c r="F2887">
        <v>7.0000000000000007E-2</v>
      </c>
      <c r="G2887" s="141">
        <f t="shared" si="136"/>
        <v>202.09000000000003</v>
      </c>
      <c r="I2887" s="51">
        <v>2887</v>
      </c>
      <c r="J2887">
        <v>0.125</v>
      </c>
      <c r="K2887" s="141">
        <f t="shared" si="137"/>
        <v>360.875</v>
      </c>
      <c r="M2887" s="51">
        <v>2887</v>
      </c>
      <c r="N2887">
        <v>899</v>
      </c>
    </row>
    <row r="2888" spans="1:14">
      <c r="A2888" s="51">
        <v>2888</v>
      </c>
      <c r="B2888" s="51">
        <v>4.4999999999999998E-2</v>
      </c>
      <c r="C2888" s="141">
        <f t="shared" si="135"/>
        <v>129.96</v>
      </c>
      <c r="E2888" s="51">
        <v>2888</v>
      </c>
      <c r="F2888">
        <v>7.0000000000000007E-2</v>
      </c>
      <c r="G2888" s="141">
        <f t="shared" si="136"/>
        <v>202.16000000000003</v>
      </c>
      <c r="I2888" s="51">
        <v>2888</v>
      </c>
      <c r="J2888">
        <v>0.125</v>
      </c>
      <c r="K2888" s="141">
        <f t="shared" si="137"/>
        <v>361</v>
      </c>
      <c r="M2888" s="51">
        <v>2888</v>
      </c>
      <c r="N2888">
        <v>899</v>
      </c>
    </row>
    <row r="2889" spans="1:14">
      <c r="A2889" s="51">
        <v>2889</v>
      </c>
      <c r="B2889" s="51">
        <v>4.4999999999999998E-2</v>
      </c>
      <c r="C2889" s="141">
        <f t="shared" si="135"/>
        <v>130.005</v>
      </c>
      <c r="E2889" s="51">
        <v>2889</v>
      </c>
      <c r="F2889">
        <v>7.0000000000000007E-2</v>
      </c>
      <c r="G2889" s="141">
        <f t="shared" si="136"/>
        <v>202.23000000000002</v>
      </c>
      <c r="I2889" s="51">
        <v>2889</v>
      </c>
      <c r="J2889">
        <v>0.125</v>
      </c>
      <c r="K2889" s="141">
        <f t="shared" si="137"/>
        <v>361.125</v>
      </c>
      <c r="M2889" s="51">
        <v>2889</v>
      </c>
      <c r="N2889">
        <v>899</v>
      </c>
    </row>
    <row r="2890" spans="1:14">
      <c r="A2890" s="51">
        <v>2890</v>
      </c>
      <c r="B2890" s="51">
        <v>4.4999999999999998E-2</v>
      </c>
      <c r="C2890" s="141">
        <f t="shared" si="135"/>
        <v>130.04999999999998</v>
      </c>
      <c r="E2890" s="51">
        <v>2890</v>
      </c>
      <c r="F2890">
        <v>7.0000000000000007E-2</v>
      </c>
      <c r="G2890" s="141">
        <f t="shared" si="136"/>
        <v>202.3</v>
      </c>
      <c r="I2890" s="51">
        <v>2890</v>
      </c>
      <c r="J2890">
        <v>0.125</v>
      </c>
      <c r="K2890" s="141">
        <f t="shared" si="137"/>
        <v>361.25</v>
      </c>
      <c r="M2890" s="51">
        <v>2890</v>
      </c>
      <c r="N2890">
        <v>899</v>
      </c>
    </row>
    <row r="2891" spans="1:14">
      <c r="A2891" s="51">
        <v>2891</v>
      </c>
      <c r="B2891" s="51">
        <v>4.4999999999999998E-2</v>
      </c>
      <c r="C2891" s="141">
        <f t="shared" si="135"/>
        <v>130.095</v>
      </c>
      <c r="E2891" s="51">
        <v>2891</v>
      </c>
      <c r="F2891">
        <v>7.0000000000000007E-2</v>
      </c>
      <c r="G2891" s="141">
        <f t="shared" si="136"/>
        <v>202.37000000000003</v>
      </c>
      <c r="I2891" s="51">
        <v>2891</v>
      </c>
      <c r="J2891">
        <v>0.125</v>
      </c>
      <c r="K2891" s="141">
        <f t="shared" si="137"/>
        <v>361.375</v>
      </c>
      <c r="M2891" s="51">
        <v>2891</v>
      </c>
      <c r="N2891">
        <v>899</v>
      </c>
    </row>
    <row r="2892" spans="1:14">
      <c r="A2892" s="51">
        <v>2892</v>
      </c>
      <c r="B2892" s="51">
        <v>4.4999999999999998E-2</v>
      </c>
      <c r="C2892" s="141">
        <f t="shared" si="135"/>
        <v>130.13999999999999</v>
      </c>
      <c r="E2892" s="51">
        <v>2892</v>
      </c>
      <c r="F2892">
        <v>7.0000000000000007E-2</v>
      </c>
      <c r="G2892" s="141">
        <f t="shared" si="136"/>
        <v>202.44000000000003</v>
      </c>
      <c r="I2892" s="51">
        <v>2892</v>
      </c>
      <c r="J2892">
        <v>0.125</v>
      </c>
      <c r="K2892" s="141">
        <f t="shared" si="137"/>
        <v>361.5</v>
      </c>
      <c r="M2892" s="51">
        <v>2892</v>
      </c>
      <c r="N2892">
        <v>899</v>
      </c>
    </row>
    <row r="2893" spans="1:14">
      <c r="A2893" s="51">
        <v>2893</v>
      </c>
      <c r="B2893" s="51">
        <v>4.4999999999999998E-2</v>
      </c>
      <c r="C2893" s="141">
        <f t="shared" si="135"/>
        <v>130.185</v>
      </c>
      <c r="E2893" s="51">
        <v>2893</v>
      </c>
      <c r="F2893">
        <v>7.0000000000000007E-2</v>
      </c>
      <c r="G2893" s="141">
        <f t="shared" si="136"/>
        <v>202.51000000000002</v>
      </c>
      <c r="I2893" s="51">
        <v>2893</v>
      </c>
      <c r="J2893">
        <v>0.125</v>
      </c>
      <c r="K2893" s="141">
        <f t="shared" si="137"/>
        <v>361.625</v>
      </c>
      <c r="M2893" s="51">
        <v>2893</v>
      </c>
      <c r="N2893">
        <v>899</v>
      </c>
    </row>
    <row r="2894" spans="1:14">
      <c r="A2894" s="51">
        <v>2894</v>
      </c>
      <c r="B2894" s="51">
        <v>4.4999999999999998E-2</v>
      </c>
      <c r="C2894" s="141">
        <f t="shared" si="135"/>
        <v>130.22999999999999</v>
      </c>
      <c r="E2894" s="51">
        <v>2894</v>
      </c>
      <c r="F2894">
        <v>7.0000000000000007E-2</v>
      </c>
      <c r="G2894" s="141">
        <f t="shared" si="136"/>
        <v>202.58</v>
      </c>
      <c r="I2894" s="51">
        <v>2894</v>
      </c>
      <c r="J2894">
        <v>0.125</v>
      </c>
      <c r="K2894" s="141">
        <f t="shared" si="137"/>
        <v>361.75</v>
      </c>
      <c r="M2894" s="51">
        <v>2894</v>
      </c>
      <c r="N2894">
        <v>899</v>
      </c>
    </row>
    <row r="2895" spans="1:14">
      <c r="A2895" s="51">
        <v>2895</v>
      </c>
      <c r="B2895" s="51">
        <v>4.4999999999999998E-2</v>
      </c>
      <c r="C2895" s="141">
        <f t="shared" si="135"/>
        <v>130.27500000000001</v>
      </c>
      <c r="E2895" s="51">
        <v>2895</v>
      </c>
      <c r="F2895">
        <v>7.0000000000000007E-2</v>
      </c>
      <c r="G2895" s="141">
        <f t="shared" si="136"/>
        <v>202.65</v>
      </c>
      <c r="I2895" s="51">
        <v>2895</v>
      </c>
      <c r="J2895">
        <v>0.125</v>
      </c>
      <c r="K2895" s="141">
        <f t="shared" si="137"/>
        <v>361.875</v>
      </c>
      <c r="M2895" s="51">
        <v>2895</v>
      </c>
      <c r="N2895">
        <v>899</v>
      </c>
    </row>
    <row r="2896" spans="1:14">
      <c r="A2896" s="51">
        <v>2896</v>
      </c>
      <c r="B2896" s="51">
        <v>4.4999999999999998E-2</v>
      </c>
      <c r="C2896" s="141">
        <f t="shared" si="135"/>
        <v>130.32</v>
      </c>
      <c r="E2896" s="51">
        <v>2896</v>
      </c>
      <c r="F2896">
        <v>7.0000000000000007E-2</v>
      </c>
      <c r="G2896" s="141">
        <f t="shared" si="136"/>
        <v>202.72000000000003</v>
      </c>
      <c r="I2896" s="51">
        <v>2896</v>
      </c>
      <c r="J2896">
        <v>0.125</v>
      </c>
      <c r="K2896" s="141">
        <f t="shared" si="137"/>
        <v>362</v>
      </c>
      <c r="M2896" s="51">
        <v>2896</v>
      </c>
      <c r="N2896">
        <v>899</v>
      </c>
    </row>
    <row r="2897" spans="1:14">
      <c r="A2897" s="51">
        <v>2897</v>
      </c>
      <c r="B2897" s="51">
        <v>4.4999999999999998E-2</v>
      </c>
      <c r="C2897" s="141">
        <f t="shared" si="135"/>
        <v>130.36500000000001</v>
      </c>
      <c r="E2897" s="51">
        <v>2897</v>
      </c>
      <c r="F2897">
        <v>7.0000000000000007E-2</v>
      </c>
      <c r="G2897" s="141">
        <f t="shared" si="136"/>
        <v>202.79000000000002</v>
      </c>
      <c r="I2897" s="51">
        <v>2897</v>
      </c>
      <c r="J2897">
        <v>0.125</v>
      </c>
      <c r="K2897" s="141">
        <f t="shared" si="137"/>
        <v>362.125</v>
      </c>
      <c r="M2897" s="51">
        <v>2897</v>
      </c>
      <c r="N2897">
        <v>899</v>
      </c>
    </row>
    <row r="2898" spans="1:14">
      <c r="A2898" s="51">
        <v>2898</v>
      </c>
      <c r="B2898" s="51">
        <v>4.4999999999999998E-2</v>
      </c>
      <c r="C2898" s="141">
        <f t="shared" si="135"/>
        <v>130.41</v>
      </c>
      <c r="E2898" s="51">
        <v>2898</v>
      </c>
      <c r="F2898">
        <v>7.0000000000000007E-2</v>
      </c>
      <c r="G2898" s="141">
        <f t="shared" si="136"/>
        <v>202.86</v>
      </c>
      <c r="I2898" s="51">
        <v>2898</v>
      </c>
      <c r="J2898">
        <v>0.125</v>
      </c>
      <c r="K2898" s="141">
        <f t="shared" si="137"/>
        <v>362.25</v>
      </c>
      <c r="M2898" s="51">
        <v>2898</v>
      </c>
      <c r="N2898">
        <v>899</v>
      </c>
    </row>
    <row r="2899" spans="1:14">
      <c r="A2899" s="51">
        <v>2899</v>
      </c>
      <c r="B2899" s="51">
        <v>4.4999999999999998E-2</v>
      </c>
      <c r="C2899" s="141">
        <f t="shared" si="135"/>
        <v>130.45499999999998</v>
      </c>
      <c r="E2899" s="51">
        <v>2899</v>
      </c>
      <c r="F2899">
        <v>7.0000000000000007E-2</v>
      </c>
      <c r="G2899" s="141">
        <f t="shared" si="136"/>
        <v>202.93</v>
      </c>
      <c r="I2899" s="51">
        <v>2899</v>
      </c>
      <c r="J2899">
        <v>0.125</v>
      </c>
      <c r="K2899" s="141">
        <f t="shared" si="137"/>
        <v>362.375</v>
      </c>
      <c r="M2899" s="51">
        <v>2899</v>
      </c>
      <c r="N2899">
        <v>899</v>
      </c>
    </row>
    <row r="2900" spans="1:14">
      <c r="A2900" s="51">
        <v>2900</v>
      </c>
      <c r="B2900" s="51">
        <v>4.4999999999999998E-2</v>
      </c>
      <c r="C2900" s="141">
        <f t="shared" si="135"/>
        <v>130.5</v>
      </c>
      <c r="E2900" s="51">
        <v>2900</v>
      </c>
      <c r="F2900">
        <v>7.0000000000000007E-2</v>
      </c>
      <c r="G2900" s="141">
        <f t="shared" si="136"/>
        <v>203.00000000000003</v>
      </c>
      <c r="I2900" s="51">
        <v>2900</v>
      </c>
      <c r="J2900">
        <v>0.125</v>
      </c>
      <c r="K2900" s="141">
        <f t="shared" si="137"/>
        <v>362.5</v>
      </c>
      <c r="M2900" s="51">
        <v>2900</v>
      </c>
      <c r="N2900">
        <v>899</v>
      </c>
    </row>
    <row r="2901" spans="1:14">
      <c r="A2901" s="51">
        <v>2901</v>
      </c>
      <c r="B2901" s="51">
        <v>4.4999999999999998E-2</v>
      </c>
      <c r="C2901" s="141">
        <f t="shared" si="135"/>
        <v>130.54499999999999</v>
      </c>
      <c r="E2901" s="51">
        <v>2901</v>
      </c>
      <c r="F2901">
        <v>7.0000000000000007E-2</v>
      </c>
      <c r="G2901" s="141">
        <f t="shared" si="136"/>
        <v>203.07000000000002</v>
      </c>
      <c r="I2901" s="51">
        <v>2901</v>
      </c>
      <c r="J2901">
        <v>0.125</v>
      </c>
      <c r="K2901" s="141">
        <f t="shared" si="137"/>
        <v>362.625</v>
      </c>
      <c r="M2901" s="51">
        <v>2901</v>
      </c>
      <c r="N2901">
        <v>899</v>
      </c>
    </row>
    <row r="2902" spans="1:14">
      <c r="A2902" s="51">
        <v>2902</v>
      </c>
      <c r="B2902" s="51">
        <v>4.4999999999999998E-2</v>
      </c>
      <c r="C2902" s="141">
        <f t="shared" si="135"/>
        <v>130.59</v>
      </c>
      <c r="E2902" s="51">
        <v>2902</v>
      </c>
      <c r="F2902">
        <v>7.0000000000000007E-2</v>
      </c>
      <c r="G2902" s="141">
        <f t="shared" si="136"/>
        <v>203.14000000000001</v>
      </c>
      <c r="I2902" s="51">
        <v>2902</v>
      </c>
      <c r="J2902">
        <v>0.125</v>
      </c>
      <c r="K2902" s="141">
        <f t="shared" si="137"/>
        <v>362.75</v>
      </c>
      <c r="M2902" s="51">
        <v>2902</v>
      </c>
      <c r="N2902">
        <v>899</v>
      </c>
    </row>
    <row r="2903" spans="1:14">
      <c r="A2903" s="51">
        <v>2903</v>
      </c>
      <c r="B2903" s="51">
        <v>4.4999999999999998E-2</v>
      </c>
      <c r="C2903" s="141">
        <f t="shared" si="135"/>
        <v>130.63499999999999</v>
      </c>
      <c r="E2903" s="51">
        <v>2903</v>
      </c>
      <c r="F2903">
        <v>7.0000000000000007E-2</v>
      </c>
      <c r="G2903" s="141">
        <f t="shared" si="136"/>
        <v>203.21</v>
      </c>
      <c r="I2903" s="51">
        <v>2903</v>
      </c>
      <c r="J2903">
        <v>0.125</v>
      </c>
      <c r="K2903" s="141">
        <f t="shared" si="137"/>
        <v>362.875</v>
      </c>
      <c r="M2903" s="51">
        <v>2903</v>
      </c>
      <c r="N2903">
        <v>899</v>
      </c>
    </row>
    <row r="2904" spans="1:14">
      <c r="A2904" s="51">
        <v>2904</v>
      </c>
      <c r="B2904" s="51">
        <v>4.4999999999999998E-2</v>
      </c>
      <c r="C2904" s="141">
        <f t="shared" si="135"/>
        <v>130.68</v>
      </c>
      <c r="E2904" s="51">
        <v>2904</v>
      </c>
      <c r="F2904">
        <v>7.0000000000000007E-2</v>
      </c>
      <c r="G2904" s="141">
        <f t="shared" si="136"/>
        <v>203.28000000000003</v>
      </c>
      <c r="I2904" s="51">
        <v>2904</v>
      </c>
      <c r="J2904">
        <v>0.125</v>
      </c>
      <c r="K2904" s="141">
        <f t="shared" si="137"/>
        <v>363</v>
      </c>
      <c r="M2904" s="51">
        <v>2904</v>
      </c>
      <c r="N2904">
        <v>899</v>
      </c>
    </row>
    <row r="2905" spans="1:14">
      <c r="A2905" s="51">
        <v>2905</v>
      </c>
      <c r="B2905" s="51">
        <v>4.4999999999999998E-2</v>
      </c>
      <c r="C2905" s="141">
        <f t="shared" si="135"/>
        <v>130.72499999999999</v>
      </c>
      <c r="E2905" s="51">
        <v>2905</v>
      </c>
      <c r="F2905">
        <v>7.0000000000000007E-2</v>
      </c>
      <c r="G2905" s="141">
        <f t="shared" si="136"/>
        <v>203.35000000000002</v>
      </c>
      <c r="I2905" s="51">
        <v>2905</v>
      </c>
      <c r="J2905">
        <v>0.125</v>
      </c>
      <c r="K2905" s="141">
        <f t="shared" si="137"/>
        <v>363.125</v>
      </c>
      <c r="M2905" s="51">
        <v>2905</v>
      </c>
      <c r="N2905">
        <v>899</v>
      </c>
    </row>
    <row r="2906" spans="1:14">
      <c r="A2906" s="51">
        <v>2906</v>
      </c>
      <c r="B2906" s="51">
        <v>4.4999999999999998E-2</v>
      </c>
      <c r="C2906" s="141">
        <f t="shared" si="135"/>
        <v>130.76999999999998</v>
      </c>
      <c r="E2906" s="51">
        <v>2906</v>
      </c>
      <c r="F2906">
        <v>7.0000000000000007E-2</v>
      </c>
      <c r="G2906" s="141">
        <f t="shared" si="136"/>
        <v>203.42000000000002</v>
      </c>
      <c r="I2906" s="51">
        <v>2906</v>
      </c>
      <c r="J2906">
        <v>0.125</v>
      </c>
      <c r="K2906" s="141">
        <f t="shared" si="137"/>
        <v>363.25</v>
      </c>
      <c r="M2906" s="51">
        <v>2906</v>
      </c>
      <c r="N2906">
        <v>899</v>
      </c>
    </row>
    <row r="2907" spans="1:14">
      <c r="A2907" s="51">
        <v>2907</v>
      </c>
      <c r="B2907" s="51">
        <v>4.4999999999999998E-2</v>
      </c>
      <c r="C2907" s="141">
        <f t="shared" si="135"/>
        <v>130.815</v>
      </c>
      <c r="E2907" s="51">
        <v>2907</v>
      </c>
      <c r="F2907">
        <v>7.0000000000000007E-2</v>
      </c>
      <c r="G2907" s="141">
        <f t="shared" si="136"/>
        <v>203.49</v>
      </c>
      <c r="I2907" s="51">
        <v>2907</v>
      </c>
      <c r="J2907">
        <v>0.125</v>
      </c>
      <c r="K2907" s="141">
        <f t="shared" si="137"/>
        <v>363.375</v>
      </c>
      <c r="M2907" s="51">
        <v>2907</v>
      </c>
      <c r="N2907">
        <v>899</v>
      </c>
    </row>
    <row r="2908" spans="1:14">
      <c r="A2908" s="51">
        <v>2908</v>
      </c>
      <c r="B2908" s="51">
        <v>4.4999999999999998E-2</v>
      </c>
      <c r="C2908" s="141">
        <f t="shared" si="135"/>
        <v>130.85999999999999</v>
      </c>
      <c r="E2908" s="51">
        <v>2908</v>
      </c>
      <c r="F2908">
        <v>7.0000000000000007E-2</v>
      </c>
      <c r="G2908" s="141">
        <f t="shared" si="136"/>
        <v>203.56000000000003</v>
      </c>
      <c r="I2908" s="51">
        <v>2908</v>
      </c>
      <c r="J2908">
        <v>0.125</v>
      </c>
      <c r="K2908" s="141">
        <f t="shared" si="137"/>
        <v>363.5</v>
      </c>
      <c r="M2908" s="51">
        <v>2908</v>
      </c>
      <c r="N2908">
        <v>899</v>
      </c>
    </row>
    <row r="2909" spans="1:14">
      <c r="A2909" s="51">
        <v>2909</v>
      </c>
      <c r="B2909" s="51">
        <v>4.4999999999999998E-2</v>
      </c>
      <c r="C2909" s="141">
        <f t="shared" si="135"/>
        <v>130.905</v>
      </c>
      <c r="E2909" s="51">
        <v>2909</v>
      </c>
      <c r="F2909">
        <v>7.0000000000000007E-2</v>
      </c>
      <c r="G2909" s="141">
        <f t="shared" si="136"/>
        <v>203.63000000000002</v>
      </c>
      <c r="I2909" s="51">
        <v>2909</v>
      </c>
      <c r="J2909">
        <v>0.125</v>
      </c>
      <c r="K2909" s="141">
        <f t="shared" si="137"/>
        <v>363.625</v>
      </c>
      <c r="M2909" s="51">
        <v>2909</v>
      </c>
      <c r="N2909">
        <v>899</v>
      </c>
    </row>
    <row r="2910" spans="1:14">
      <c r="A2910" s="51">
        <v>2910</v>
      </c>
      <c r="B2910" s="51">
        <v>4.4999999999999998E-2</v>
      </c>
      <c r="C2910" s="141">
        <f t="shared" si="135"/>
        <v>130.94999999999999</v>
      </c>
      <c r="E2910" s="51">
        <v>2910</v>
      </c>
      <c r="F2910">
        <v>7.0000000000000007E-2</v>
      </c>
      <c r="G2910" s="141">
        <f t="shared" si="136"/>
        <v>203.70000000000002</v>
      </c>
      <c r="I2910" s="51">
        <v>2910</v>
      </c>
      <c r="J2910">
        <v>0.125</v>
      </c>
      <c r="K2910" s="141">
        <f t="shared" si="137"/>
        <v>363.75</v>
      </c>
      <c r="M2910" s="51">
        <v>2910</v>
      </c>
      <c r="N2910">
        <v>899</v>
      </c>
    </row>
    <row r="2911" spans="1:14">
      <c r="A2911" s="51">
        <v>2911</v>
      </c>
      <c r="B2911" s="51">
        <v>4.4999999999999998E-2</v>
      </c>
      <c r="C2911" s="141">
        <f t="shared" si="135"/>
        <v>130.995</v>
      </c>
      <c r="E2911" s="51">
        <v>2911</v>
      </c>
      <c r="F2911">
        <v>7.0000000000000007E-2</v>
      </c>
      <c r="G2911" s="141">
        <f t="shared" si="136"/>
        <v>203.77</v>
      </c>
      <c r="I2911" s="51">
        <v>2911</v>
      </c>
      <c r="J2911">
        <v>0.125</v>
      </c>
      <c r="K2911" s="141">
        <f t="shared" si="137"/>
        <v>363.875</v>
      </c>
      <c r="M2911" s="51">
        <v>2911</v>
      </c>
      <c r="N2911">
        <v>899</v>
      </c>
    </row>
    <row r="2912" spans="1:14">
      <c r="A2912" s="51">
        <v>2912</v>
      </c>
      <c r="B2912" s="51">
        <v>4.4999999999999998E-2</v>
      </c>
      <c r="C2912" s="141">
        <f t="shared" si="135"/>
        <v>131.04</v>
      </c>
      <c r="E2912" s="51">
        <v>2912</v>
      </c>
      <c r="F2912">
        <v>7.0000000000000007E-2</v>
      </c>
      <c r="G2912" s="141">
        <f t="shared" si="136"/>
        <v>203.84000000000003</v>
      </c>
      <c r="I2912" s="51">
        <v>2912</v>
      </c>
      <c r="J2912">
        <v>0.125</v>
      </c>
      <c r="K2912" s="141">
        <f t="shared" si="137"/>
        <v>364</v>
      </c>
      <c r="M2912" s="51">
        <v>2912</v>
      </c>
      <c r="N2912">
        <v>899</v>
      </c>
    </row>
    <row r="2913" spans="1:14">
      <c r="A2913" s="51">
        <v>2913</v>
      </c>
      <c r="B2913" s="51">
        <v>4.4999999999999998E-2</v>
      </c>
      <c r="C2913" s="141">
        <f t="shared" si="135"/>
        <v>131.08500000000001</v>
      </c>
      <c r="E2913" s="51">
        <v>2913</v>
      </c>
      <c r="F2913">
        <v>7.0000000000000007E-2</v>
      </c>
      <c r="G2913" s="141">
        <f t="shared" si="136"/>
        <v>203.91000000000003</v>
      </c>
      <c r="I2913" s="51">
        <v>2913</v>
      </c>
      <c r="J2913">
        <v>0.125</v>
      </c>
      <c r="K2913" s="141">
        <f t="shared" si="137"/>
        <v>364.125</v>
      </c>
      <c r="M2913" s="51">
        <v>2913</v>
      </c>
      <c r="N2913">
        <v>899</v>
      </c>
    </row>
    <row r="2914" spans="1:14">
      <c r="A2914" s="51">
        <v>2914</v>
      </c>
      <c r="B2914" s="51">
        <v>4.4999999999999998E-2</v>
      </c>
      <c r="C2914" s="141">
        <f t="shared" si="135"/>
        <v>131.13</v>
      </c>
      <c r="E2914" s="51">
        <v>2914</v>
      </c>
      <c r="F2914">
        <v>7.0000000000000007E-2</v>
      </c>
      <c r="G2914" s="141">
        <f t="shared" si="136"/>
        <v>203.98000000000002</v>
      </c>
      <c r="I2914" s="51">
        <v>2914</v>
      </c>
      <c r="J2914">
        <v>0.125</v>
      </c>
      <c r="K2914" s="141">
        <f t="shared" si="137"/>
        <v>364.25</v>
      </c>
      <c r="M2914" s="51">
        <v>2914</v>
      </c>
      <c r="N2914">
        <v>899</v>
      </c>
    </row>
    <row r="2915" spans="1:14">
      <c r="A2915" s="51">
        <v>2915</v>
      </c>
      <c r="B2915" s="51">
        <v>4.4999999999999998E-2</v>
      </c>
      <c r="C2915" s="141">
        <f t="shared" si="135"/>
        <v>131.17499999999998</v>
      </c>
      <c r="E2915" s="51">
        <v>2915</v>
      </c>
      <c r="F2915">
        <v>7.0000000000000007E-2</v>
      </c>
      <c r="G2915" s="141">
        <f t="shared" si="136"/>
        <v>204.05</v>
      </c>
      <c r="I2915" s="51">
        <v>2915</v>
      </c>
      <c r="J2915">
        <v>0.125</v>
      </c>
      <c r="K2915" s="141">
        <f t="shared" si="137"/>
        <v>364.375</v>
      </c>
      <c r="M2915" s="51">
        <v>2915</v>
      </c>
      <c r="N2915">
        <v>899</v>
      </c>
    </row>
    <row r="2916" spans="1:14">
      <c r="A2916" s="51">
        <v>2916</v>
      </c>
      <c r="B2916" s="51">
        <v>4.4999999999999998E-2</v>
      </c>
      <c r="C2916" s="141">
        <f t="shared" si="135"/>
        <v>131.22</v>
      </c>
      <c r="E2916" s="51">
        <v>2916</v>
      </c>
      <c r="F2916">
        <v>7.0000000000000007E-2</v>
      </c>
      <c r="G2916" s="141">
        <f t="shared" si="136"/>
        <v>204.12000000000003</v>
      </c>
      <c r="I2916" s="51">
        <v>2916</v>
      </c>
      <c r="J2916">
        <v>0.125</v>
      </c>
      <c r="K2916" s="141">
        <f t="shared" si="137"/>
        <v>364.5</v>
      </c>
      <c r="M2916" s="51">
        <v>2916</v>
      </c>
      <c r="N2916">
        <v>899</v>
      </c>
    </row>
    <row r="2917" spans="1:14">
      <c r="A2917" s="51">
        <v>2917</v>
      </c>
      <c r="B2917" s="51">
        <v>4.4999999999999998E-2</v>
      </c>
      <c r="C2917" s="141">
        <f t="shared" si="135"/>
        <v>131.26499999999999</v>
      </c>
      <c r="E2917" s="51">
        <v>2917</v>
      </c>
      <c r="F2917">
        <v>7.0000000000000007E-2</v>
      </c>
      <c r="G2917" s="141">
        <f t="shared" si="136"/>
        <v>204.19000000000003</v>
      </c>
      <c r="I2917" s="51">
        <v>2917</v>
      </c>
      <c r="J2917">
        <v>0.125</v>
      </c>
      <c r="K2917" s="141">
        <f t="shared" si="137"/>
        <v>364.625</v>
      </c>
      <c r="M2917" s="51">
        <v>2917</v>
      </c>
      <c r="N2917">
        <v>899</v>
      </c>
    </row>
    <row r="2918" spans="1:14">
      <c r="A2918" s="51">
        <v>2918</v>
      </c>
      <c r="B2918" s="51">
        <v>4.4999999999999998E-2</v>
      </c>
      <c r="C2918" s="141">
        <f t="shared" si="135"/>
        <v>131.31</v>
      </c>
      <c r="E2918" s="51">
        <v>2918</v>
      </c>
      <c r="F2918">
        <v>7.0000000000000007E-2</v>
      </c>
      <c r="G2918" s="141">
        <f t="shared" si="136"/>
        <v>204.26000000000002</v>
      </c>
      <c r="I2918" s="51">
        <v>2918</v>
      </c>
      <c r="J2918">
        <v>0.125</v>
      </c>
      <c r="K2918" s="141">
        <f t="shared" si="137"/>
        <v>364.75</v>
      </c>
      <c r="M2918" s="51">
        <v>2918</v>
      </c>
      <c r="N2918">
        <v>899</v>
      </c>
    </row>
    <row r="2919" spans="1:14">
      <c r="A2919" s="51">
        <v>2919</v>
      </c>
      <c r="B2919" s="51">
        <v>4.4999999999999998E-2</v>
      </c>
      <c r="C2919" s="141">
        <f t="shared" si="135"/>
        <v>131.35499999999999</v>
      </c>
      <c r="E2919" s="51">
        <v>2919</v>
      </c>
      <c r="F2919">
        <v>7.0000000000000007E-2</v>
      </c>
      <c r="G2919" s="141">
        <f t="shared" si="136"/>
        <v>204.33</v>
      </c>
      <c r="I2919" s="51">
        <v>2919</v>
      </c>
      <c r="J2919">
        <v>0.125</v>
      </c>
      <c r="K2919" s="141">
        <f t="shared" si="137"/>
        <v>364.875</v>
      </c>
      <c r="M2919" s="51">
        <v>2919</v>
      </c>
      <c r="N2919">
        <v>899</v>
      </c>
    </row>
    <row r="2920" spans="1:14">
      <c r="A2920" s="51">
        <v>2920</v>
      </c>
      <c r="B2920" s="51">
        <v>4.4999999999999998E-2</v>
      </c>
      <c r="C2920" s="141">
        <f t="shared" si="135"/>
        <v>131.4</v>
      </c>
      <c r="E2920" s="51">
        <v>2920</v>
      </c>
      <c r="F2920">
        <v>7.0000000000000007E-2</v>
      </c>
      <c r="G2920" s="141">
        <f t="shared" si="136"/>
        <v>204.4</v>
      </c>
      <c r="I2920" s="51">
        <v>2920</v>
      </c>
      <c r="J2920">
        <v>0.125</v>
      </c>
      <c r="K2920" s="141">
        <f t="shared" si="137"/>
        <v>365</v>
      </c>
      <c r="M2920" s="51">
        <v>2920</v>
      </c>
      <c r="N2920">
        <v>899</v>
      </c>
    </row>
    <row r="2921" spans="1:14">
      <c r="A2921" s="51">
        <v>2921</v>
      </c>
      <c r="B2921" s="51">
        <v>4.4999999999999998E-2</v>
      </c>
      <c r="C2921" s="141">
        <f t="shared" si="135"/>
        <v>131.44499999999999</v>
      </c>
      <c r="E2921" s="51">
        <v>2921</v>
      </c>
      <c r="F2921">
        <v>7.0000000000000007E-2</v>
      </c>
      <c r="G2921" s="141">
        <f t="shared" si="136"/>
        <v>204.47000000000003</v>
      </c>
      <c r="I2921" s="51">
        <v>2921</v>
      </c>
      <c r="J2921">
        <v>0.125</v>
      </c>
      <c r="K2921" s="141">
        <f t="shared" si="137"/>
        <v>365.125</v>
      </c>
      <c r="M2921" s="51">
        <v>2921</v>
      </c>
      <c r="N2921">
        <v>899</v>
      </c>
    </row>
    <row r="2922" spans="1:14">
      <c r="A2922" s="51">
        <v>2922</v>
      </c>
      <c r="B2922" s="51">
        <v>4.4999999999999998E-2</v>
      </c>
      <c r="C2922" s="141">
        <f t="shared" si="135"/>
        <v>131.49</v>
      </c>
      <c r="E2922" s="51">
        <v>2922</v>
      </c>
      <c r="F2922">
        <v>7.0000000000000007E-2</v>
      </c>
      <c r="G2922" s="141">
        <f t="shared" si="136"/>
        <v>204.54000000000002</v>
      </c>
      <c r="I2922" s="51">
        <v>2922</v>
      </c>
      <c r="J2922">
        <v>0.125</v>
      </c>
      <c r="K2922" s="141">
        <f t="shared" si="137"/>
        <v>365.25</v>
      </c>
      <c r="M2922" s="51">
        <v>2922</v>
      </c>
      <c r="N2922">
        <v>899</v>
      </c>
    </row>
    <row r="2923" spans="1:14">
      <c r="A2923" s="51">
        <v>2923</v>
      </c>
      <c r="B2923" s="51">
        <v>4.4999999999999998E-2</v>
      </c>
      <c r="C2923" s="141">
        <f t="shared" si="135"/>
        <v>131.535</v>
      </c>
      <c r="E2923" s="51">
        <v>2923</v>
      </c>
      <c r="F2923">
        <v>7.0000000000000007E-2</v>
      </c>
      <c r="G2923" s="141">
        <f t="shared" si="136"/>
        <v>204.61</v>
      </c>
      <c r="I2923" s="51">
        <v>2923</v>
      </c>
      <c r="J2923">
        <v>0.125</v>
      </c>
      <c r="K2923" s="141">
        <f t="shared" si="137"/>
        <v>365.375</v>
      </c>
      <c r="M2923" s="51">
        <v>2923</v>
      </c>
      <c r="N2923">
        <v>899</v>
      </c>
    </row>
    <row r="2924" spans="1:14">
      <c r="A2924" s="51">
        <v>2924</v>
      </c>
      <c r="B2924" s="51">
        <v>4.4999999999999998E-2</v>
      </c>
      <c r="C2924" s="141">
        <f t="shared" si="135"/>
        <v>131.57999999999998</v>
      </c>
      <c r="E2924" s="51">
        <v>2924</v>
      </c>
      <c r="F2924">
        <v>7.0000000000000007E-2</v>
      </c>
      <c r="G2924" s="141">
        <f t="shared" si="136"/>
        <v>204.68</v>
      </c>
      <c r="I2924" s="51">
        <v>2924</v>
      </c>
      <c r="J2924">
        <v>0.125</v>
      </c>
      <c r="K2924" s="141">
        <f t="shared" si="137"/>
        <v>365.5</v>
      </c>
      <c r="M2924" s="51">
        <v>2924</v>
      </c>
      <c r="N2924">
        <v>899</v>
      </c>
    </row>
    <row r="2925" spans="1:14">
      <c r="A2925" s="51">
        <v>2925</v>
      </c>
      <c r="B2925" s="51">
        <v>4.4999999999999998E-2</v>
      </c>
      <c r="C2925" s="141">
        <f t="shared" si="135"/>
        <v>131.625</v>
      </c>
      <c r="E2925" s="51">
        <v>2925</v>
      </c>
      <c r="F2925">
        <v>7.0000000000000007E-2</v>
      </c>
      <c r="G2925" s="141">
        <f t="shared" si="136"/>
        <v>204.75000000000003</v>
      </c>
      <c r="I2925" s="51">
        <v>2925</v>
      </c>
      <c r="J2925">
        <v>0.125</v>
      </c>
      <c r="K2925" s="141">
        <f t="shared" si="137"/>
        <v>365.625</v>
      </c>
      <c r="M2925" s="51">
        <v>2925</v>
      </c>
      <c r="N2925">
        <v>899</v>
      </c>
    </row>
    <row r="2926" spans="1:14">
      <c r="A2926" s="51">
        <v>2926</v>
      </c>
      <c r="B2926" s="51">
        <v>4.4999999999999998E-2</v>
      </c>
      <c r="C2926" s="141">
        <f t="shared" si="135"/>
        <v>131.66999999999999</v>
      </c>
      <c r="E2926" s="51">
        <v>2926</v>
      </c>
      <c r="F2926">
        <v>7.0000000000000007E-2</v>
      </c>
      <c r="G2926" s="141">
        <f t="shared" si="136"/>
        <v>204.82000000000002</v>
      </c>
      <c r="I2926" s="51">
        <v>2926</v>
      </c>
      <c r="J2926">
        <v>0.125</v>
      </c>
      <c r="K2926" s="141">
        <f t="shared" si="137"/>
        <v>365.75</v>
      </c>
      <c r="M2926" s="51">
        <v>2926</v>
      </c>
      <c r="N2926">
        <v>899</v>
      </c>
    </row>
    <row r="2927" spans="1:14">
      <c r="A2927" s="51">
        <v>2927</v>
      </c>
      <c r="B2927" s="51">
        <v>4.4999999999999998E-2</v>
      </c>
      <c r="C2927" s="141">
        <f t="shared" si="135"/>
        <v>131.715</v>
      </c>
      <c r="E2927" s="51">
        <v>2927</v>
      </c>
      <c r="F2927">
        <v>7.0000000000000007E-2</v>
      </c>
      <c r="G2927" s="141">
        <f t="shared" si="136"/>
        <v>204.89000000000001</v>
      </c>
      <c r="I2927" s="51">
        <v>2927</v>
      </c>
      <c r="J2927">
        <v>0.125</v>
      </c>
      <c r="K2927" s="141">
        <f t="shared" si="137"/>
        <v>365.875</v>
      </c>
      <c r="M2927" s="51">
        <v>2927</v>
      </c>
      <c r="N2927">
        <v>899</v>
      </c>
    </row>
    <row r="2928" spans="1:14">
      <c r="A2928" s="51">
        <v>2928</v>
      </c>
      <c r="B2928" s="51">
        <v>4.4999999999999998E-2</v>
      </c>
      <c r="C2928" s="141">
        <f t="shared" si="135"/>
        <v>131.76</v>
      </c>
      <c r="E2928" s="51">
        <v>2928</v>
      </c>
      <c r="F2928">
        <v>7.0000000000000007E-2</v>
      </c>
      <c r="G2928" s="141">
        <f t="shared" si="136"/>
        <v>204.96</v>
      </c>
      <c r="I2928" s="51">
        <v>2928</v>
      </c>
      <c r="J2928">
        <v>0.125</v>
      </c>
      <c r="K2928" s="141">
        <f t="shared" si="137"/>
        <v>366</v>
      </c>
      <c r="M2928" s="51">
        <v>2928</v>
      </c>
      <c r="N2928">
        <v>899</v>
      </c>
    </row>
    <row r="2929" spans="1:14">
      <c r="A2929" s="51">
        <v>2929</v>
      </c>
      <c r="B2929" s="51">
        <v>4.4999999999999998E-2</v>
      </c>
      <c r="C2929" s="141">
        <f t="shared" si="135"/>
        <v>131.80500000000001</v>
      </c>
      <c r="E2929" s="51">
        <v>2929</v>
      </c>
      <c r="F2929">
        <v>7.0000000000000007E-2</v>
      </c>
      <c r="G2929" s="141">
        <f t="shared" si="136"/>
        <v>205.03000000000003</v>
      </c>
      <c r="I2929" s="51">
        <v>2929</v>
      </c>
      <c r="J2929">
        <v>0.125</v>
      </c>
      <c r="K2929" s="141">
        <f t="shared" si="137"/>
        <v>366.125</v>
      </c>
      <c r="M2929" s="51">
        <v>2929</v>
      </c>
      <c r="N2929">
        <v>899</v>
      </c>
    </row>
    <row r="2930" spans="1:14">
      <c r="A2930" s="51">
        <v>2930</v>
      </c>
      <c r="B2930" s="51">
        <v>4.4999999999999998E-2</v>
      </c>
      <c r="C2930" s="141">
        <f t="shared" si="135"/>
        <v>131.85</v>
      </c>
      <c r="E2930" s="51">
        <v>2930</v>
      </c>
      <c r="F2930">
        <v>7.0000000000000007E-2</v>
      </c>
      <c r="G2930" s="141">
        <f t="shared" si="136"/>
        <v>205.10000000000002</v>
      </c>
      <c r="I2930" s="51">
        <v>2930</v>
      </c>
      <c r="J2930">
        <v>0.125</v>
      </c>
      <c r="K2930" s="141">
        <f t="shared" si="137"/>
        <v>366.25</v>
      </c>
      <c r="M2930" s="51">
        <v>2930</v>
      </c>
      <c r="N2930">
        <v>899</v>
      </c>
    </row>
    <row r="2931" spans="1:14">
      <c r="A2931" s="51">
        <v>2931</v>
      </c>
      <c r="B2931" s="51">
        <v>4.4999999999999998E-2</v>
      </c>
      <c r="C2931" s="141">
        <f t="shared" si="135"/>
        <v>131.89499999999998</v>
      </c>
      <c r="E2931" s="51">
        <v>2931</v>
      </c>
      <c r="F2931">
        <v>7.0000000000000007E-2</v>
      </c>
      <c r="G2931" s="141">
        <f t="shared" si="136"/>
        <v>205.17000000000002</v>
      </c>
      <c r="I2931" s="51">
        <v>2931</v>
      </c>
      <c r="J2931">
        <v>0.125</v>
      </c>
      <c r="K2931" s="141">
        <f t="shared" si="137"/>
        <v>366.375</v>
      </c>
      <c r="M2931" s="51">
        <v>2931</v>
      </c>
      <c r="N2931">
        <v>899</v>
      </c>
    </row>
    <row r="2932" spans="1:14">
      <c r="A2932" s="51">
        <v>2932</v>
      </c>
      <c r="B2932" s="51">
        <v>4.4999999999999998E-2</v>
      </c>
      <c r="C2932" s="141">
        <f t="shared" si="135"/>
        <v>131.94</v>
      </c>
      <c r="E2932" s="51">
        <v>2932</v>
      </c>
      <c r="F2932">
        <v>7.0000000000000007E-2</v>
      </c>
      <c r="G2932" s="141">
        <f t="shared" si="136"/>
        <v>205.24</v>
      </c>
      <c r="I2932" s="51">
        <v>2932</v>
      </c>
      <c r="J2932">
        <v>0.125</v>
      </c>
      <c r="K2932" s="141">
        <f t="shared" si="137"/>
        <v>366.5</v>
      </c>
      <c r="M2932" s="51">
        <v>2932</v>
      </c>
      <c r="N2932">
        <v>899</v>
      </c>
    </row>
    <row r="2933" spans="1:14">
      <c r="A2933" s="51">
        <v>2933</v>
      </c>
      <c r="B2933" s="51">
        <v>4.4999999999999998E-2</v>
      </c>
      <c r="C2933" s="141">
        <f t="shared" si="135"/>
        <v>131.98499999999999</v>
      </c>
      <c r="E2933" s="51">
        <v>2933</v>
      </c>
      <c r="F2933">
        <v>7.0000000000000007E-2</v>
      </c>
      <c r="G2933" s="141">
        <f t="shared" si="136"/>
        <v>205.31000000000003</v>
      </c>
      <c r="I2933" s="51">
        <v>2933</v>
      </c>
      <c r="J2933">
        <v>0.125</v>
      </c>
      <c r="K2933" s="141">
        <f t="shared" si="137"/>
        <v>366.625</v>
      </c>
      <c r="M2933" s="51">
        <v>2933</v>
      </c>
      <c r="N2933">
        <v>899</v>
      </c>
    </row>
    <row r="2934" spans="1:14">
      <c r="A2934" s="51">
        <v>2934</v>
      </c>
      <c r="B2934" s="51">
        <v>4.4999999999999998E-2</v>
      </c>
      <c r="C2934" s="141">
        <f t="shared" si="135"/>
        <v>132.03</v>
      </c>
      <c r="E2934" s="51">
        <v>2934</v>
      </c>
      <c r="F2934">
        <v>7.0000000000000007E-2</v>
      </c>
      <c r="G2934" s="141">
        <f t="shared" si="136"/>
        <v>205.38000000000002</v>
      </c>
      <c r="I2934" s="51">
        <v>2934</v>
      </c>
      <c r="J2934">
        <v>0.125</v>
      </c>
      <c r="K2934" s="141">
        <f t="shared" si="137"/>
        <v>366.75</v>
      </c>
      <c r="M2934" s="51">
        <v>2934</v>
      </c>
      <c r="N2934">
        <v>899</v>
      </c>
    </row>
    <row r="2935" spans="1:14">
      <c r="A2935" s="51">
        <v>2935</v>
      </c>
      <c r="B2935" s="51">
        <v>4.4999999999999998E-2</v>
      </c>
      <c r="C2935" s="141">
        <f t="shared" si="135"/>
        <v>132.07499999999999</v>
      </c>
      <c r="E2935" s="51">
        <v>2935</v>
      </c>
      <c r="F2935">
        <v>7.0000000000000007E-2</v>
      </c>
      <c r="G2935" s="141">
        <f t="shared" si="136"/>
        <v>205.45000000000002</v>
      </c>
      <c r="I2935" s="51">
        <v>2935</v>
      </c>
      <c r="J2935">
        <v>0.125</v>
      </c>
      <c r="K2935" s="141">
        <f t="shared" si="137"/>
        <v>366.875</v>
      </c>
      <c r="M2935" s="51">
        <v>2935</v>
      </c>
      <c r="N2935">
        <v>899</v>
      </c>
    </row>
    <row r="2936" spans="1:14">
      <c r="A2936" s="51">
        <v>2936</v>
      </c>
      <c r="B2936" s="51">
        <v>4.4999999999999998E-2</v>
      </c>
      <c r="C2936" s="141">
        <f t="shared" si="135"/>
        <v>132.12</v>
      </c>
      <c r="E2936" s="51">
        <v>2936</v>
      </c>
      <c r="F2936">
        <v>7.0000000000000007E-2</v>
      </c>
      <c r="G2936" s="141">
        <f t="shared" si="136"/>
        <v>205.52</v>
      </c>
      <c r="I2936" s="51">
        <v>2936</v>
      </c>
      <c r="J2936">
        <v>0.125</v>
      </c>
      <c r="K2936" s="141">
        <f t="shared" si="137"/>
        <v>367</v>
      </c>
      <c r="M2936" s="51">
        <v>2936</v>
      </c>
      <c r="N2936">
        <v>899</v>
      </c>
    </row>
    <row r="2937" spans="1:14">
      <c r="A2937" s="51">
        <v>2937</v>
      </c>
      <c r="B2937" s="51">
        <v>4.4999999999999998E-2</v>
      </c>
      <c r="C2937" s="141">
        <f t="shared" si="135"/>
        <v>132.16499999999999</v>
      </c>
      <c r="E2937" s="51">
        <v>2937</v>
      </c>
      <c r="F2937">
        <v>7.0000000000000007E-2</v>
      </c>
      <c r="G2937" s="141">
        <f t="shared" si="136"/>
        <v>205.59000000000003</v>
      </c>
      <c r="I2937" s="51">
        <v>2937</v>
      </c>
      <c r="J2937">
        <v>0.125</v>
      </c>
      <c r="K2937" s="141">
        <f t="shared" si="137"/>
        <v>367.125</v>
      </c>
      <c r="M2937" s="51">
        <v>2937</v>
      </c>
      <c r="N2937">
        <v>899</v>
      </c>
    </row>
    <row r="2938" spans="1:14">
      <c r="A2938" s="51">
        <v>2938</v>
      </c>
      <c r="B2938" s="51">
        <v>4.4999999999999998E-2</v>
      </c>
      <c r="C2938" s="141">
        <f t="shared" si="135"/>
        <v>132.21</v>
      </c>
      <c r="E2938" s="51">
        <v>2938</v>
      </c>
      <c r="F2938">
        <v>7.0000000000000007E-2</v>
      </c>
      <c r="G2938" s="141">
        <f t="shared" si="136"/>
        <v>205.66000000000003</v>
      </c>
      <c r="I2938" s="51">
        <v>2938</v>
      </c>
      <c r="J2938">
        <v>0.125</v>
      </c>
      <c r="K2938" s="141">
        <f t="shared" si="137"/>
        <v>367.25</v>
      </c>
      <c r="M2938" s="51">
        <v>2938</v>
      </c>
      <c r="N2938">
        <v>899</v>
      </c>
    </row>
    <row r="2939" spans="1:14">
      <c r="A2939" s="51">
        <v>2939</v>
      </c>
      <c r="B2939" s="51">
        <v>4.4999999999999998E-2</v>
      </c>
      <c r="C2939" s="141">
        <f t="shared" si="135"/>
        <v>132.255</v>
      </c>
      <c r="E2939" s="51">
        <v>2939</v>
      </c>
      <c r="F2939">
        <v>7.0000000000000007E-2</v>
      </c>
      <c r="G2939" s="141">
        <f t="shared" si="136"/>
        <v>205.73000000000002</v>
      </c>
      <c r="I2939" s="51">
        <v>2939</v>
      </c>
      <c r="J2939">
        <v>0.125</v>
      </c>
      <c r="K2939" s="141">
        <f t="shared" si="137"/>
        <v>367.375</v>
      </c>
      <c r="M2939" s="51">
        <v>2939</v>
      </c>
      <c r="N2939">
        <v>899</v>
      </c>
    </row>
    <row r="2940" spans="1:14">
      <c r="A2940" s="51">
        <v>2940</v>
      </c>
      <c r="B2940" s="51">
        <v>4.4999999999999998E-2</v>
      </c>
      <c r="C2940" s="141">
        <f t="shared" si="135"/>
        <v>132.29999999999998</v>
      </c>
      <c r="E2940" s="51">
        <v>2940</v>
      </c>
      <c r="F2940">
        <v>7.0000000000000007E-2</v>
      </c>
      <c r="G2940" s="141">
        <f t="shared" si="136"/>
        <v>205.8</v>
      </c>
      <c r="I2940" s="51">
        <v>2940</v>
      </c>
      <c r="J2940">
        <v>0.125</v>
      </c>
      <c r="K2940" s="141">
        <f t="shared" si="137"/>
        <v>367.5</v>
      </c>
      <c r="M2940" s="51">
        <v>2940</v>
      </c>
      <c r="N2940">
        <v>899</v>
      </c>
    </row>
    <row r="2941" spans="1:14">
      <c r="A2941" s="51">
        <v>2941</v>
      </c>
      <c r="B2941" s="51">
        <v>4.4999999999999998E-2</v>
      </c>
      <c r="C2941" s="141">
        <f t="shared" si="135"/>
        <v>132.345</v>
      </c>
      <c r="E2941" s="51">
        <v>2941</v>
      </c>
      <c r="F2941">
        <v>7.0000000000000007E-2</v>
      </c>
      <c r="G2941" s="141">
        <f t="shared" si="136"/>
        <v>205.87000000000003</v>
      </c>
      <c r="I2941" s="51">
        <v>2941</v>
      </c>
      <c r="J2941">
        <v>0.125</v>
      </c>
      <c r="K2941" s="141">
        <f t="shared" si="137"/>
        <v>367.625</v>
      </c>
      <c r="M2941" s="51">
        <v>2941</v>
      </c>
      <c r="N2941">
        <v>899</v>
      </c>
    </row>
    <row r="2942" spans="1:14">
      <c r="A2942" s="51">
        <v>2942</v>
      </c>
      <c r="B2942" s="51">
        <v>4.4999999999999998E-2</v>
      </c>
      <c r="C2942" s="141">
        <f t="shared" si="135"/>
        <v>132.38999999999999</v>
      </c>
      <c r="E2942" s="51">
        <v>2942</v>
      </c>
      <c r="F2942">
        <v>7.0000000000000007E-2</v>
      </c>
      <c r="G2942" s="141">
        <f t="shared" si="136"/>
        <v>205.94000000000003</v>
      </c>
      <c r="I2942" s="51">
        <v>2942</v>
      </c>
      <c r="J2942">
        <v>0.125</v>
      </c>
      <c r="K2942" s="141">
        <f t="shared" si="137"/>
        <v>367.75</v>
      </c>
      <c r="M2942" s="51">
        <v>2942</v>
      </c>
      <c r="N2942">
        <v>899</v>
      </c>
    </row>
    <row r="2943" spans="1:14">
      <c r="A2943" s="51">
        <v>2943</v>
      </c>
      <c r="B2943" s="51">
        <v>4.4999999999999998E-2</v>
      </c>
      <c r="C2943" s="141">
        <f t="shared" si="135"/>
        <v>132.435</v>
      </c>
      <c r="E2943" s="51">
        <v>2943</v>
      </c>
      <c r="F2943">
        <v>7.0000000000000007E-2</v>
      </c>
      <c r="G2943" s="141">
        <f t="shared" si="136"/>
        <v>206.01000000000002</v>
      </c>
      <c r="I2943" s="51">
        <v>2943</v>
      </c>
      <c r="J2943">
        <v>0.125</v>
      </c>
      <c r="K2943" s="141">
        <f t="shared" si="137"/>
        <v>367.875</v>
      </c>
      <c r="M2943" s="51">
        <v>2943</v>
      </c>
      <c r="N2943">
        <v>899</v>
      </c>
    </row>
    <row r="2944" spans="1:14">
      <c r="A2944" s="51">
        <v>2944</v>
      </c>
      <c r="B2944" s="51">
        <v>4.4999999999999998E-2</v>
      </c>
      <c r="C2944" s="141">
        <f t="shared" si="135"/>
        <v>132.47999999999999</v>
      </c>
      <c r="E2944" s="51">
        <v>2944</v>
      </c>
      <c r="F2944">
        <v>7.0000000000000007E-2</v>
      </c>
      <c r="G2944" s="141">
        <f t="shared" si="136"/>
        <v>206.08</v>
      </c>
      <c r="I2944" s="51">
        <v>2944</v>
      </c>
      <c r="J2944">
        <v>0.125</v>
      </c>
      <c r="K2944" s="141">
        <f t="shared" si="137"/>
        <v>368</v>
      </c>
      <c r="M2944" s="51">
        <v>2944</v>
      </c>
      <c r="N2944">
        <v>899</v>
      </c>
    </row>
    <row r="2945" spans="1:14">
      <c r="A2945" s="51">
        <v>2945</v>
      </c>
      <c r="B2945" s="51">
        <v>4.4999999999999998E-2</v>
      </c>
      <c r="C2945" s="141">
        <f t="shared" si="135"/>
        <v>132.52500000000001</v>
      </c>
      <c r="E2945" s="51">
        <v>2945</v>
      </c>
      <c r="F2945">
        <v>7.0000000000000007E-2</v>
      </c>
      <c r="G2945" s="141">
        <f t="shared" si="136"/>
        <v>206.15</v>
      </c>
      <c r="I2945" s="51">
        <v>2945</v>
      </c>
      <c r="J2945">
        <v>0.125</v>
      </c>
      <c r="K2945" s="141">
        <f t="shared" si="137"/>
        <v>368.125</v>
      </c>
      <c r="M2945" s="51">
        <v>2945</v>
      </c>
      <c r="N2945">
        <v>899</v>
      </c>
    </row>
    <row r="2946" spans="1:14">
      <c r="A2946" s="51">
        <v>2946</v>
      </c>
      <c r="B2946" s="51">
        <v>4.4999999999999998E-2</v>
      </c>
      <c r="C2946" s="141">
        <f t="shared" ref="C2946:C3009" si="138">MAX(A2946*B2946, 8.99)</f>
        <v>132.57</v>
      </c>
      <c r="E2946" s="51">
        <v>2946</v>
      </c>
      <c r="F2946">
        <v>7.0000000000000007E-2</v>
      </c>
      <c r="G2946" s="141">
        <f t="shared" ref="G2946:G3009" si="139">MAX(E2946*F2946, 9.99)</f>
        <v>206.22000000000003</v>
      </c>
      <c r="I2946" s="51">
        <v>2946</v>
      </c>
      <c r="J2946">
        <v>0.125</v>
      </c>
      <c r="K2946" s="141">
        <f t="shared" ref="K2946:K3009" si="140">MAX(I2946*J2946, 19.99)</f>
        <v>368.25</v>
      </c>
      <c r="M2946" s="51">
        <v>2946</v>
      </c>
      <c r="N2946">
        <v>899</v>
      </c>
    </row>
    <row r="2947" spans="1:14">
      <c r="A2947" s="51">
        <v>2947</v>
      </c>
      <c r="B2947" s="51">
        <v>4.4999999999999998E-2</v>
      </c>
      <c r="C2947" s="141">
        <f t="shared" si="138"/>
        <v>132.61500000000001</v>
      </c>
      <c r="E2947" s="51">
        <v>2947</v>
      </c>
      <c r="F2947">
        <v>7.0000000000000007E-2</v>
      </c>
      <c r="G2947" s="141">
        <f t="shared" si="139"/>
        <v>206.29000000000002</v>
      </c>
      <c r="I2947" s="51">
        <v>2947</v>
      </c>
      <c r="J2947">
        <v>0.125</v>
      </c>
      <c r="K2947" s="141">
        <f t="shared" si="140"/>
        <v>368.375</v>
      </c>
      <c r="M2947" s="51">
        <v>2947</v>
      </c>
      <c r="N2947">
        <v>899</v>
      </c>
    </row>
    <row r="2948" spans="1:14">
      <c r="A2948" s="51">
        <v>2948</v>
      </c>
      <c r="B2948" s="51">
        <v>4.4999999999999998E-2</v>
      </c>
      <c r="C2948" s="141">
        <f t="shared" si="138"/>
        <v>132.66</v>
      </c>
      <c r="E2948" s="51">
        <v>2948</v>
      </c>
      <c r="F2948">
        <v>7.0000000000000007E-2</v>
      </c>
      <c r="G2948" s="141">
        <f t="shared" si="139"/>
        <v>206.36</v>
      </c>
      <c r="I2948" s="51">
        <v>2948</v>
      </c>
      <c r="J2948">
        <v>0.125</v>
      </c>
      <c r="K2948" s="141">
        <f t="shared" si="140"/>
        <v>368.5</v>
      </c>
      <c r="M2948" s="51">
        <v>2948</v>
      </c>
      <c r="N2948">
        <v>899</v>
      </c>
    </row>
    <row r="2949" spans="1:14">
      <c r="A2949" s="51">
        <v>2949</v>
      </c>
      <c r="B2949" s="51">
        <v>4.4999999999999998E-2</v>
      </c>
      <c r="C2949" s="141">
        <f t="shared" si="138"/>
        <v>132.70499999999998</v>
      </c>
      <c r="E2949" s="51">
        <v>2949</v>
      </c>
      <c r="F2949">
        <v>7.0000000000000007E-2</v>
      </c>
      <c r="G2949" s="141">
        <f t="shared" si="139"/>
        <v>206.43</v>
      </c>
      <c r="I2949" s="51">
        <v>2949</v>
      </c>
      <c r="J2949">
        <v>0.125</v>
      </c>
      <c r="K2949" s="141">
        <f t="shared" si="140"/>
        <v>368.625</v>
      </c>
      <c r="M2949" s="51">
        <v>2949</v>
      </c>
      <c r="N2949">
        <v>899</v>
      </c>
    </row>
    <row r="2950" spans="1:14">
      <c r="A2950" s="51">
        <v>2950</v>
      </c>
      <c r="B2950" s="51">
        <v>4.4999999999999998E-2</v>
      </c>
      <c r="C2950" s="141">
        <f t="shared" si="138"/>
        <v>132.75</v>
      </c>
      <c r="E2950" s="51">
        <v>2950</v>
      </c>
      <c r="F2950">
        <v>7.0000000000000007E-2</v>
      </c>
      <c r="G2950" s="141">
        <f t="shared" si="139"/>
        <v>206.50000000000003</v>
      </c>
      <c r="I2950" s="51">
        <v>2950</v>
      </c>
      <c r="J2950">
        <v>0.125</v>
      </c>
      <c r="K2950" s="141">
        <f t="shared" si="140"/>
        <v>368.75</v>
      </c>
      <c r="M2950" s="51">
        <v>2950</v>
      </c>
      <c r="N2950">
        <v>899</v>
      </c>
    </row>
    <row r="2951" spans="1:14">
      <c r="A2951" s="51">
        <v>2951</v>
      </c>
      <c r="B2951" s="51">
        <v>4.4999999999999998E-2</v>
      </c>
      <c r="C2951" s="141">
        <f t="shared" si="138"/>
        <v>132.79499999999999</v>
      </c>
      <c r="E2951" s="51">
        <v>2951</v>
      </c>
      <c r="F2951">
        <v>7.0000000000000007E-2</v>
      </c>
      <c r="G2951" s="141">
        <f t="shared" si="139"/>
        <v>206.57000000000002</v>
      </c>
      <c r="I2951" s="51">
        <v>2951</v>
      </c>
      <c r="J2951">
        <v>0.125</v>
      </c>
      <c r="K2951" s="141">
        <f t="shared" si="140"/>
        <v>368.875</v>
      </c>
      <c r="M2951" s="51">
        <v>2951</v>
      </c>
      <c r="N2951">
        <v>899</v>
      </c>
    </row>
    <row r="2952" spans="1:14">
      <c r="A2952" s="51">
        <v>2952</v>
      </c>
      <c r="B2952" s="51">
        <v>4.4999999999999998E-2</v>
      </c>
      <c r="C2952" s="141">
        <f t="shared" si="138"/>
        <v>132.84</v>
      </c>
      <c r="E2952" s="51">
        <v>2952</v>
      </c>
      <c r="F2952">
        <v>7.0000000000000007E-2</v>
      </c>
      <c r="G2952" s="141">
        <f t="shared" si="139"/>
        <v>206.64000000000001</v>
      </c>
      <c r="I2952" s="51">
        <v>2952</v>
      </c>
      <c r="J2952">
        <v>0.125</v>
      </c>
      <c r="K2952" s="141">
        <f t="shared" si="140"/>
        <v>369</v>
      </c>
      <c r="M2952" s="51">
        <v>2952</v>
      </c>
      <c r="N2952">
        <v>899</v>
      </c>
    </row>
    <row r="2953" spans="1:14">
      <c r="A2953" s="51">
        <v>2953</v>
      </c>
      <c r="B2953" s="51">
        <v>4.4999999999999998E-2</v>
      </c>
      <c r="C2953" s="141">
        <f t="shared" si="138"/>
        <v>132.88499999999999</v>
      </c>
      <c r="E2953" s="51">
        <v>2953</v>
      </c>
      <c r="F2953">
        <v>7.0000000000000007E-2</v>
      </c>
      <c r="G2953" s="141">
        <f t="shared" si="139"/>
        <v>206.71</v>
      </c>
      <c r="I2953" s="51">
        <v>2953</v>
      </c>
      <c r="J2953">
        <v>0.125</v>
      </c>
      <c r="K2953" s="141">
        <f t="shared" si="140"/>
        <v>369.125</v>
      </c>
      <c r="M2953" s="51">
        <v>2953</v>
      </c>
      <c r="N2953">
        <v>899</v>
      </c>
    </row>
    <row r="2954" spans="1:14">
      <c r="A2954" s="51">
        <v>2954</v>
      </c>
      <c r="B2954" s="51">
        <v>4.4999999999999998E-2</v>
      </c>
      <c r="C2954" s="141">
        <f t="shared" si="138"/>
        <v>132.93</v>
      </c>
      <c r="E2954" s="51">
        <v>2954</v>
      </c>
      <c r="F2954">
        <v>7.0000000000000007E-2</v>
      </c>
      <c r="G2954" s="141">
        <f t="shared" si="139"/>
        <v>206.78000000000003</v>
      </c>
      <c r="I2954" s="51">
        <v>2954</v>
      </c>
      <c r="J2954">
        <v>0.125</v>
      </c>
      <c r="K2954" s="141">
        <f t="shared" si="140"/>
        <v>369.25</v>
      </c>
      <c r="M2954" s="51">
        <v>2954</v>
      </c>
      <c r="N2954">
        <v>899</v>
      </c>
    </row>
    <row r="2955" spans="1:14">
      <c r="A2955" s="51">
        <v>2955</v>
      </c>
      <c r="B2955" s="51">
        <v>4.4999999999999998E-2</v>
      </c>
      <c r="C2955" s="141">
        <f t="shared" si="138"/>
        <v>132.97499999999999</v>
      </c>
      <c r="E2955" s="51">
        <v>2955</v>
      </c>
      <c r="F2955">
        <v>7.0000000000000007E-2</v>
      </c>
      <c r="G2955" s="141">
        <f t="shared" si="139"/>
        <v>206.85000000000002</v>
      </c>
      <c r="I2955" s="51">
        <v>2955</v>
      </c>
      <c r="J2955">
        <v>0.125</v>
      </c>
      <c r="K2955" s="141">
        <f t="shared" si="140"/>
        <v>369.375</v>
      </c>
      <c r="M2955" s="51">
        <v>2955</v>
      </c>
      <c r="N2955">
        <v>899</v>
      </c>
    </row>
    <row r="2956" spans="1:14">
      <c r="A2956" s="51">
        <v>2956</v>
      </c>
      <c r="B2956" s="51">
        <v>4.4999999999999998E-2</v>
      </c>
      <c r="C2956" s="141">
        <f t="shared" si="138"/>
        <v>133.01999999999998</v>
      </c>
      <c r="E2956" s="51">
        <v>2956</v>
      </c>
      <c r="F2956">
        <v>7.0000000000000007E-2</v>
      </c>
      <c r="G2956" s="141">
        <f t="shared" si="139"/>
        <v>206.92000000000002</v>
      </c>
      <c r="I2956" s="51">
        <v>2956</v>
      </c>
      <c r="J2956">
        <v>0.125</v>
      </c>
      <c r="K2956" s="141">
        <f t="shared" si="140"/>
        <v>369.5</v>
      </c>
      <c r="M2956" s="51">
        <v>2956</v>
      </c>
      <c r="N2956">
        <v>899</v>
      </c>
    </row>
    <row r="2957" spans="1:14">
      <c r="A2957" s="51">
        <v>2957</v>
      </c>
      <c r="B2957" s="51">
        <v>4.4999999999999998E-2</v>
      </c>
      <c r="C2957" s="141">
        <f t="shared" si="138"/>
        <v>133.065</v>
      </c>
      <c r="E2957" s="51">
        <v>2957</v>
      </c>
      <c r="F2957">
        <v>7.0000000000000007E-2</v>
      </c>
      <c r="G2957" s="141">
        <f t="shared" si="139"/>
        <v>206.99</v>
      </c>
      <c r="I2957" s="51">
        <v>2957</v>
      </c>
      <c r="J2957">
        <v>0.125</v>
      </c>
      <c r="K2957" s="141">
        <f t="shared" si="140"/>
        <v>369.625</v>
      </c>
      <c r="M2957" s="51">
        <v>2957</v>
      </c>
      <c r="N2957">
        <v>899</v>
      </c>
    </row>
    <row r="2958" spans="1:14">
      <c r="A2958" s="51">
        <v>2958</v>
      </c>
      <c r="B2958" s="51">
        <v>4.4999999999999998E-2</v>
      </c>
      <c r="C2958" s="141">
        <f t="shared" si="138"/>
        <v>133.10999999999999</v>
      </c>
      <c r="E2958" s="51">
        <v>2958</v>
      </c>
      <c r="F2958">
        <v>7.0000000000000007E-2</v>
      </c>
      <c r="G2958" s="141">
        <f t="shared" si="139"/>
        <v>207.06000000000003</v>
      </c>
      <c r="I2958" s="51">
        <v>2958</v>
      </c>
      <c r="J2958">
        <v>0.125</v>
      </c>
      <c r="K2958" s="141">
        <f t="shared" si="140"/>
        <v>369.75</v>
      </c>
      <c r="M2958" s="51">
        <v>2958</v>
      </c>
      <c r="N2958">
        <v>899</v>
      </c>
    </row>
    <row r="2959" spans="1:14">
      <c r="A2959" s="51">
        <v>2959</v>
      </c>
      <c r="B2959" s="51">
        <v>4.4999999999999998E-2</v>
      </c>
      <c r="C2959" s="141">
        <f t="shared" si="138"/>
        <v>133.155</v>
      </c>
      <c r="E2959" s="51">
        <v>2959</v>
      </c>
      <c r="F2959">
        <v>7.0000000000000007E-2</v>
      </c>
      <c r="G2959" s="141">
        <f t="shared" si="139"/>
        <v>207.13000000000002</v>
      </c>
      <c r="I2959" s="51">
        <v>2959</v>
      </c>
      <c r="J2959">
        <v>0.125</v>
      </c>
      <c r="K2959" s="141">
        <f t="shared" si="140"/>
        <v>369.875</v>
      </c>
      <c r="M2959" s="51">
        <v>2959</v>
      </c>
      <c r="N2959">
        <v>899</v>
      </c>
    </row>
    <row r="2960" spans="1:14">
      <c r="A2960" s="51">
        <v>2960</v>
      </c>
      <c r="B2960" s="51">
        <v>4.4999999999999998E-2</v>
      </c>
      <c r="C2960" s="141">
        <f t="shared" si="138"/>
        <v>133.19999999999999</v>
      </c>
      <c r="E2960" s="51">
        <v>2960</v>
      </c>
      <c r="F2960">
        <v>7.0000000000000007E-2</v>
      </c>
      <c r="G2960" s="141">
        <f t="shared" si="139"/>
        <v>207.20000000000002</v>
      </c>
      <c r="I2960" s="51">
        <v>2960</v>
      </c>
      <c r="J2960">
        <v>0.125</v>
      </c>
      <c r="K2960" s="141">
        <f t="shared" si="140"/>
        <v>370</v>
      </c>
      <c r="M2960" s="51">
        <v>2960</v>
      </c>
      <c r="N2960">
        <v>899</v>
      </c>
    </row>
    <row r="2961" spans="1:14">
      <c r="A2961" s="51">
        <v>2961</v>
      </c>
      <c r="B2961" s="51">
        <v>4.4999999999999998E-2</v>
      </c>
      <c r="C2961" s="141">
        <f t="shared" si="138"/>
        <v>133.245</v>
      </c>
      <c r="E2961" s="51">
        <v>2961</v>
      </c>
      <c r="F2961">
        <v>7.0000000000000007E-2</v>
      </c>
      <c r="G2961" s="141">
        <f t="shared" si="139"/>
        <v>207.27</v>
      </c>
      <c r="I2961" s="51">
        <v>2961</v>
      </c>
      <c r="J2961">
        <v>0.125</v>
      </c>
      <c r="K2961" s="141">
        <f t="shared" si="140"/>
        <v>370.125</v>
      </c>
      <c r="M2961" s="51">
        <v>2961</v>
      </c>
      <c r="N2961">
        <v>899</v>
      </c>
    </row>
    <row r="2962" spans="1:14">
      <c r="A2962" s="51">
        <v>2962</v>
      </c>
      <c r="B2962" s="51">
        <v>4.4999999999999998E-2</v>
      </c>
      <c r="C2962" s="141">
        <f t="shared" si="138"/>
        <v>133.29</v>
      </c>
      <c r="E2962" s="51">
        <v>2962</v>
      </c>
      <c r="F2962">
        <v>7.0000000000000007E-2</v>
      </c>
      <c r="G2962" s="141">
        <f t="shared" si="139"/>
        <v>207.34000000000003</v>
      </c>
      <c r="I2962" s="51">
        <v>2962</v>
      </c>
      <c r="J2962">
        <v>0.125</v>
      </c>
      <c r="K2962" s="141">
        <f t="shared" si="140"/>
        <v>370.25</v>
      </c>
      <c r="M2962" s="51">
        <v>2962</v>
      </c>
      <c r="N2962">
        <v>899</v>
      </c>
    </row>
    <row r="2963" spans="1:14">
      <c r="A2963" s="51">
        <v>2963</v>
      </c>
      <c r="B2963" s="51">
        <v>4.4999999999999998E-2</v>
      </c>
      <c r="C2963" s="141">
        <f t="shared" si="138"/>
        <v>133.33500000000001</v>
      </c>
      <c r="E2963" s="51">
        <v>2963</v>
      </c>
      <c r="F2963">
        <v>7.0000000000000007E-2</v>
      </c>
      <c r="G2963" s="141">
        <f t="shared" si="139"/>
        <v>207.41000000000003</v>
      </c>
      <c r="I2963" s="51">
        <v>2963</v>
      </c>
      <c r="J2963">
        <v>0.125</v>
      </c>
      <c r="K2963" s="141">
        <f t="shared" si="140"/>
        <v>370.375</v>
      </c>
      <c r="M2963" s="51">
        <v>2963</v>
      </c>
      <c r="N2963">
        <v>899</v>
      </c>
    </row>
    <row r="2964" spans="1:14">
      <c r="A2964" s="51">
        <v>2964</v>
      </c>
      <c r="B2964" s="51">
        <v>4.4999999999999998E-2</v>
      </c>
      <c r="C2964" s="141">
        <f t="shared" si="138"/>
        <v>133.38</v>
      </c>
      <c r="E2964" s="51">
        <v>2964</v>
      </c>
      <c r="F2964">
        <v>7.0000000000000007E-2</v>
      </c>
      <c r="G2964" s="141">
        <f t="shared" si="139"/>
        <v>207.48000000000002</v>
      </c>
      <c r="I2964" s="51">
        <v>2964</v>
      </c>
      <c r="J2964">
        <v>0.125</v>
      </c>
      <c r="K2964" s="141">
        <f t="shared" si="140"/>
        <v>370.5</v>
      </c>
      <c r="M2964" s="51">
        <v>2964</v>
      </c>
      <c r="N2964">
        <v>899</v>
      </c>
    </row>
    <row r="2965" spans="1:14">
      <c r="A2965" s="51">
        <v>2965</v>
      </c>
      <c r="B2965" s="51">
        <v>4.4999999999999998E-2</v>
      </c>
      <c r="C2965" s="141">
        <f t="shared" si="138"/>
        <v>133.42499999999998</v>
      </c>
      <c r="E2965" s="51">
        <v>2965</v>
      </c>
      <c r="F2965">
        <v>7.0000000000000007E-2</v>
      </c>
      <c r="G2965" s="141">
        <f t="shared" si="139"/>
        <v>207.55</v>
      </c>
      <c r="I2965" s="51">
        <v>2965</v>
      </c>
      <c r="J2965">
        <v>0.125</v>
      </c>
      <c r="K2965" s="141">
        <f t="shared" si="140"/>
        <v>370.625</v>
      </c>
      <c r="M2965" s="51">
        <v>2965</v>
      </c>
      <c r="N2965">
        <v>899</v>
      </c>
    </row>
    <row r="2966" spans="1:14">
      <c r="A2966" s="51">
        <v>2966</v>
      </c>
      <c r="B2966" s="51">
        <v>4.4999999999999998E-2</v>
      </c>
      <c r="C2966" s="141">
        <f t="shared" si="138"/>
        <v>133.47</v>
      </c>
      <c r="E2966" s="51">
        <v>2966</v>
      </c>
      <c r="F2966">
        <v>7.0000000000000007E-2</v>
      </c>
      <c r="G2966" s="141">
        <f t="shared" si="139"/>
        <v>207.62000000000003</v>
      </c>
      <c r="I2966" s="51">
        <v>2966</v>
      </c>
      <c r="J2966">
        <v>0.125</v>
      </c>
      <c r="K2966" s="141">
        <f t="shared" si="140"/>
        <v>370.75</v>
      </c>
      <c r="M2966" s="51">
        <v>2966</v>
      </c>
      <c r="N2966">
        <v>899</v>
      </c>
    </row>
    <row r="2967" spans="1:14">
      <c r="A2967" s="51">
        <v>2967</v>
      </c>
      <c r="B2967" s="51">
        <v>4.4999999999999998E-2</v>
      </c>
      <c r="C2967" s="141">
        <f t="shared" si="138"/>
        <v>133.51499999999999</v>
      </c>
      <c r="E2967" s="51">
        <v>2967</v>
      </c>
      <c r="F2967">
        <v>7.0000000000000007E-2</v>
      </c>
      <c r="G2967" s="141">
        <f t="shared" si="139"/>
        <v>207.69000000000003</v>
      </c>
      <c r="I2967" s="51">
        <v>2967</v>
      </c>
      <c r="J2967">
        <v>0.125</v>
      </c>
      <c r="K2967" s="141">
        <f t="shared" si="140"/>
        <v>370.875</v>
      </c>
      <c r="M2967" s="51">
        <v>2967</v>
      </c>
      <c r="N2967">
        <v>899</v>
      </c>
    </row>
    <row r="2968" spans="1:14">
      <c r="A2968" s="51">
        <v>2968</v>
      </c>
      <c r="B2968" s="51">
        <v>4.4999999999999998E-2</v>
      </c>
      <c r="C2968" s="141">
        <f t="shared" si="138"/>
        <v>133.56</v>
      </c>
      <c r="E2968" s="51">
        <v>2968</v>
      </c>
      <c r="F2968">
        <v>7.0000000000000007E-2</v>
      </c>
      <c r="G2968" s="141">
        <f t="shared" si="139"/>
        <v>207.76000000000002</v>
      </c>
      <c r="I2968" s="51">
        <v>2968</v>
      </c>
      <c r="J2968">
        <v>0.125</v>
      </c>
      <c r="K2968" s="141">
        <f t="shared" si="140"/>
        <v>371</v>
      </c>
      <c r="M2968" s="51">
        <v>2968</v>
      </c>
      <c r="N2968">
        <v>899</v>
      </c>
    </row>
    <row r="2969" spans="1:14">
      <c r="A2969" s="51">
        <v>2969</v>
      </c>
      <c r="B2969" s="51">
        <v>4.4999999999999998E-2</v>
      </c>
      <c r="C2969" s="141">
        <f t="shared" si="138"/>
        <v>133.60499999999999</v>
      </c>
      <c r="E2969" s="51">
        <v>2969</v>
      </c>
      <c r="F2969">
        <v>7.0000000000000007E-2</v>
      </c>
      <c r="G2969" s="141">
        <f t="shared" si="139"/>
        <v>207.83</v>
      </c>
      <c r="I2969" s="51">
        <v>2969</v>
      </c>
      <c r="J2969">
        <v>0.125</v>
      </c>
      <c r="K2969" s="141">
        <f t="shared" si="140"/>
        <v>371.125</v>
      </c>
      <c r="M2969" s="51">
        <v>2969</v>
      </c>
      <c r="N2969">
        <v>899</v>
      </c>
    </row>
    <row r="2970" spans="1:14">
      <c r="A2970" s="51">
        <v>2970</v>
      </c>
      <c r="B2970" s="51">
        <v>4.4999999999999998E-2</v>
      </c>
      <c r="C2970" s="141">
        <f t="shared" si="138"/>
        <v>133.65</v>
      </c>
      <c r="E2970" s="51">
        <v>2970</v>
      </c>
      <c r="F2970">
        <v>7.0000000000000007E-2</v>
      </c>
      <c r="G2970" s="141">
        <f t="shared" si="139"/>
        <v>207.9</v>
      </c>
      <c r="I2970" s="51">
        <v>2970</v>
      </c>
      <c r="J2970">
        <v>0.125</v>
      </c>
      <c r="K2970" s="141">
        <f t="shared" si="140"/>
        <v>371.25</v>
      </c>
      <c r="M2970" s="51">
        <v>2970</v>
      </c>
      <c r="N2970">
        <v>899</v>
      </c>
    </row>
    <row r="2971" spans="1:14">
      <c r="A2971" s="51">
        <v>2971</v>
      </c>
      <c r="B2971" s="51">
        <v>4.4999999999999998E-2</v>
      </c>
      <c r="C2971" s="141">
        <f t="shared" si="138"/>
        <v>133.69499999999999</v>
      </c>
      <c r="E2971" s="51">
        <v>2971</v>
      </c>
      <c r="F2971">
        <v>7.0000000000000007E-2</v>
      </c>
      <c r="G2971" s="141">
        <f t="shared" si="139"/>
        <v>207.97000000000003</v>
      </c>
      <c r="I2971" s="51">
        <v>2971</v>
      </c>
      <c r="J2971">
        <v>0.125</v>
      </c>
      <c r="K2971" s="141">
        <f t="shared" si="140"/>
        <v>371.375</v>
      </c>
      <c r="M2971" s="51">
        <v>2971</v>
      </c>
      <c r="N2971">
        <v>899</v>
      </c>
    </row>
    <row r="2972" spans="1:14">
      <c r="A2972" s="51">
        <v>2972</v>
      </c>
      <c r="B2972" s="51">
        <v>4.4999999999999998E-2</v>
      </c>
      <c r="C2972" s="141">
        <f t="shared" si="138"/>
        <v>133.74</v>
      </c>
      <c r="E2972" s="51">
        <v>2972</v>
      </c>
      <c r="F2972">
        <v>7.0000000000000007E-2</v>
      </c>
      <c r="G2972" s="141">
        <f t="shared" si="139"/>
        <v>208.04000000000002</v>
      </c>
      <c r="I2972" s="51">
        <v>2972</v>
      </c>
      <c r="J2972">
        <v>0.125</v>
      </c>
      <c r="K2972" s="141">
        <f t="shared" si="140"/>
        <v>371.5</v>
      </c>
      <c r="M2972" s="51">
        <v>2972</v>
      </c>
      <c r="N2972">
        <v>899</v>
      </c>
    </row>
    <row r="2973" spans="1:14">
      <c r="A2973" s="51">
        <v>2973</v>
      </c>
      <c r="B2973" s="51">
        <v>4.4999999999999998E-2</v>
      </c>
      <c r="C2973" s="141">
        <f t="shared" si="138"/>
        <v>133.785</v>
      </c>
      <c r="E2973" s="51">
        <v>2973</v>
      </c>
      <c r="F2973">
        <v>7.0000000000000007E-2</v>
      </c>
      <c r="G2973" s="141">
        <f t="shared" si="139"/>
        <v>208.11</v>
      </c>
      <c r="I2973" s="51">
        <v>2973</v>
      </c>
      <c r="J2973">
        <v>0.125</v>
      </c>
      <c r="K2973" s="141">
        <f t="shared" si="140"/>
        <v>371.625</v>
      </c>
      <c r="M2973" s="51">
        <v>2973</v>
      </c>
      <c r="N2973">
        <v>899</v>
      </c>
    </row>
    <row r="2974" spans="1:14">
      <c r="A2974" s="51">
        <v>2974</v>
      </c>
      <c r="B2974" s="51">
        <v>4.4999999999999998E-2</v>
      </c>
      <c r="C2974" s="141">
        <f t="shared" si="138"/>
        <v>133.82999999999998</v>
      </c>
      <c r="E2974" s="51">
        <v>2974</v>
      </c>
      <c r="F2974">
        <v>7.0000000000000007E-2</v>
      </c>
      <c r="G2974" s="141">
        <f t="shared" si="139"/>
        <v>208.18</v>
      </c>
      <c r="I2974" s="51">
        <v>2974</v>
      </c>
      <c r="J2974">
        <v>0.125</v>
      </c>
      <c r="K2974" s="141">
        <f t="shared" si="140"/>
        <v>371.75</v>
      </c>
      <c r="M2974" s="51">
        <v>2974</v>
      </c>
      <c r="N2974">
        <v>899</v>
      </c>
    </row>
    <row r="2975" spans="1:14">
      <c r="A2975" s="51">
        <v>2975</v>
      </c>
      <c r="B2975" s="51">
        <v>4.4999999999999998E-2</v>
      </c>
      <c r="C2975" s="141">
        <f t="shared" si="138"/>
        <v>133.875</v>
      </c>
      <c r="E2975" s="51">
        <v>2975</v>
      </c>
      <c r="F2975">
        <v>7.0000000000000007E-2</v>
      </c>
      <c r="G2975" s="141">
        <f t="shared" si="139"/>
        <v>208.25000000000003</v>
      </c>
      <c r="I2975" s="51">
        <v>2975</v>
      </c>
      <c r="J2975">
        <v>0.125</v>
      </c>
      <c r="K2975" s="141">
        <f t="shared" si="140"/>
        <v>371.875</v>
      </c>
      <c r="M2975" s="51">
        <v>2975</v>
      </c>
      <c r="N2975">
        <v>899</v>
      </c>
    </row>
    <row r="2976" spans="1:14">
      <c r="A2976" s="51">
        <v>2976</v>
      </c>
      <c r="B2976" s="51">
        <v>4.4999999999999998E-2</v>
      </c>
      <c r="C2976" s="141">
        <f t="shared" si="138"/>
        <v>133.91999999999999</v>
      </c>
      <c r="E2976" s="51">
        <v>2976</v>
      </c>
      <c r="F2976">
        <v>7.0000000000000007E-2</v>
      </c>
      <c r="G2976" s="141">
        <f t="shared" si="139"/>
        <v>208.32000000000002</v>
      </c>
      <c r="I2976" s="51">
        <v>2976</v>
      </c>
      <c r="J2976">
        <v>0.125</v>
      </c>
      <c r="K2976" s="141">
        <f t="shared" si="140"/>
        <v>372</v>
      </c>
      <c r="M2976" s="51">
        <v>2976</v>
      </c>
      <c r="N2976">
        <v>899</v>
      </c>
    </row>
    <row r="2977" spans="1:14">
      <c r="A2977" s="51">
        <v>2977</v>
      </c>
      <c r="B2977" s="51">
        <v>4.4999999999999998E-2</v>
      </c>
      <c r="C2977" s="141">
        <f t="shared" si="138"/>
        <v>133.965</v>
      </c>
      <c r="E2977" s="51">
        <v>2977</v>
      </c>
      <c r="F2977">
        <v>7.0000000000000007E-2</v>
      </c>
      <c r="G2977" s="141">
        <f t="shared" si="139"/>
        <v>208.39000000000001</v>
      </c>
      <c r="I2977" s="51">
        <v>2977</v>
      </c>
      <c r="J2977">
        <v>0.125</v>
      </c>
      <c r="K2977" s="141">
        <f t="shared" si="140"/>
        <v>372.125</v>
      </c>
      <c r="M2977" s="51">
        <v>2977</v>
      </c>
      <c r="N2977">
        <v>899</v>
      </c>
    </row>
    <row r="2978" spans="1:14">
      <c r="A2978" s="51">
        <v>2978</v>
      </c>
      <c r="B2978" s="51">
        <v>4.4999999999999998E-2</v>
      </c>
      <c r="C2978" s="141">
        <f t="shared" si="138"/>
        <v>134.01</v>
      </c>
      <c r="E2978" s="51">
        <v>2978</v>
      </c>
      <c r="F2978">
        <v>7.0000000000000007E-2</v>
      </c>
      <c r="G2978" s="141">
        <f t="shared" si="139"/>
        <v>208.46</v>
      </c>
      <c r="I2978" s="51">
        <v>2978</v>
      </c>
      <c r="J2978">
        <v>0.125</v>
      </c>
      <c r="K2978" s="141">
        <f t="shared" si="140"/>
        <v>372.25</v>
      </c>
      <c r="M2978" s="51">
        <v>2978</v>
      </c>
      <c r="N2978">
        <v>899</v>
      </c>
    </row>
    <row r="2979" spans="1:14">
      <c r="A2979" s="51">
        <v>2979</v>
      </c>
      <c r="B2979" s="51">
        <v>4.4999999999999998E-2</v>
      </c>
      <c r="C2979" s="141">
        <f t="shared" si="138"/>
        <v>134.05500000000001</v>
      </c>
      <c r="E2979" s="51">
        <v>2979</v>
      </c>
      <c r="F2979">
        <v>7.0000000000000007E-2</v>
      </c>
      <c r="G2979" s="141">
        <f t="shared" si="139"/>
        <v>208.53000000000003</v>
      </c>
      <c r="I2979" s="51">
        <v>2979</v>
      </c>
      <c r="J2979">
        <v>0.125</v>
      </c>
      <c r="K2979" s="141">
        <f t="shared" si="140"/>
        <v>372.375</v>
      </c>
      <c r="M2979" s="51">
        <v>2979</v>
      </c>
      <c r="N2979">
        <v>899</v>
      </c>
    </row>
    <row r="2980" spans="1:14">
      <c r="A2980" s="51">
        <v>2980</v>
      </c>
      <c r="B2980" s="51">
        <v>4.4999999999999998E-2</v>
      </c>
      <c r="C2980" s="141">
        <f t="shared" si="138"/>
        <v>134.1</v>
      </c>
      <c r="E2980" s="51">
        <v>2980</v>
      </c>
      <c r="F2980">
        <v>7.0000000000000007E-2</v>
      </c>
      <c r="G2980" s="141">
        <f t="shared" si="139"/>
        <v>208.60000000000002</v>
      </c>
      <c r="I2980" s="51">
        <v>2980</v>
      </c>
      <c r="J2980">
        <v>0.125</v>
      </c>
      <c r="K2980" s="141">
        <f t="shared" si="140"/>
        <v>372.5</v>
      </c>
      <c r="M2980" s="51">
        <v>2980</v>
      </c>
      <c r="N2980">
        <v>899</v>
      </c>
    </row>
    <row r="2981" spans="1:14">
      <c r="A2981" s="51">
        <v>2981</v>
      </c>
      <c r="B2981" s="51">
        <v>4.4999999999999998E-2</v>
      </c>
      <c r="C2981" s="141">
        <f t="shared" si="138"/>
        <v>134.14499999999998</v>
      </c>
      <c r="E2981" s="51">
        <v>2981</v>
      </c>
      <c r="F2981">
        <v>7.0000000000000007E-2</v>
      </c>
      <c r="G2981" s="141">
        <f t="shared" si="139"/>
        <v>208.67000000000002</v>
      </c>
      <c r="I2981" s="51">
        <v>2981</v>
      </c>
      <c r="J2981">
        <v>0.125</v>
      </c>
      <c r="K2981" s="141">
        <f t="shared" si="140"/>
        <v>372.625</v>
      </c>
      <c r="M2981" s="51">
        <v>2981</v>
      </c>
      <c r="N2981">
        <v>899</v>
      </c>
    </row>
    <row r="2982" spans="1:14">
      <c r="A2982" s="51">
        <v>2982</v>
      </c>
      <c r="B2982" s="51">
        <v>4.4999999999999998E-2</v>
      </c>
      <c r="C2982" s="141">
        <f t="shared" si="138"/>
        <v>134.19</v>
      </c>
      <c r="E2982" s="51">
        <v>2982</v>
      </c>
      <c r="F2982">
        <v>7.0000000000000007E-2</v>
      </c>
      <c r="G2982" s="141">
        <f t="shared" si="139"/>
        <v>208.74</v>
      </c>
      <c r="I2982" s="51">
        <v>2982</v>
      </c>
      <c r="J2982">
        <v>0.125</v>
      </c>
      <c r="K2982" s="141">
        <f t="shared" si="140"/>
        <v>372.75</v>
      </c>
      <c r="M2982" s="51">
        <v>2982</v>
      </c>
      <c r="N2982">
        <v>899</v>
      </c>
    </row>
    <row r="2983" spans="1:14">
      <c r="A2983" s="51">
        <v>2983</v>
      </c>
      <c r="B2983" s="51">
        <v>4.4999999999999998E-2</v>
      </c>
      <c r="C2983" s="141">
        <f t="shared" si="138"/>
        <v>134.23499999999999</v>
      </c>
      <c r="E2983" s="51">
        <v>2983</v>
      </c>
      <c r="F2983">
        <v>7.0000000000000007E-2</v>
      </c>
      <c r="G2983" s="141">
        <f t="shared" si="139"/>
        <v>208.81000000000003</v>
      </c>
      <c r="I2983" s="51">
        <v>2983</v>
      </c>
      <c r="J2983">
        <v>0.125</v>
      </c>
      <c r="K2983" s="141">
        <f t="shared" si="140"/>
        <v>372.875</v>
      </c>
      <c r="M2983" s="51">
        <v>2983</v>
      </c>
      <c r="N2983">
        <v>899</v>
      </c>
    </row>
    <row r="2984" spans="1:14">
      <c r="A2984" s="51">
        <v>2984</v>
      </c>
      <c r="B2984" s="51">
        <v>4.4999999999999998E-2</v>
      </c>
      <c r="C2984" s="141">
        <f t="shared" si="138"/>
        <v>134.28</v>
      </c>
      <c r="E2984" s="51">
        <v>2984</v>
      </c>
      <c r="F2984">
        <v>7.0000000000000007E-2</v>
      </c>
      <c r="G2984" s="141">
        <f t="shared" si="139"/>
        <v>208.88000000000002</v>
      </c>
      <c r="I2984" s="51">
        <v>2984</v>
      </c>
      <c r="J2984">
        <v>0.125</v>
      </c>
      <c r="K2984" s="141">
        <f t="shared" si="140"/>
        <v>373</v>
      </c>
      <c r="M2984" s="51">
        <v>2984</v>
      </c>
      <c r="N2984">
        <v>899</v>
      </c>
    </row>
    <row r="2985" spans="1:14">
      <c r="A2985" s="51">
        <v>2985</v>
      </c>
      <c r="B2985" s="51">
        <v>4.4999999999999998E-2</v>
      </c>
      <c r="C2985" s="141">
        <f t="shared" si="138"/>
        <v>134.32499999999999</v>
      </c>
      <c r="E2985" s="51">
        <v>2985</v>
      </c>
      <c r="F2985">
        <v>7.0000000000000007E-2</v>
      </c>
      <c r="G2985" s="141">
        <f t="shared" si="139"/>
        <v>208.95000000000002</v>
      </c>
      <c r="I2985" s="51">
        <v>2985</v>
      </c>
      <c r="J2985">
        <v>0.125</v>
      </c>
      <c r="K2985" s="141">
        <f t="shared" si="140"/>
        <v>373.125</v>
      </c>
      <c r="M2985" s="51">
        <v>2985</v>
      </c>
      <c r="N2985">
        <v>899</v>
      </c>
    </row>
    <row r="2986" spans="1:14">
      <c r="A2986" s="51">
        <v>2986</v>
      </c>
      <c r="B2986" s="51">
        <v>4.4999999999999998E-2</v>
      </c>
      <c r="C2986" s="141">
        <f t="shared" si="138"/>
        <v>134.37</v>
      </c>
      <c r="E2986" s="51">
        <v>2986</v>
      </c>
      <c r="F2986">
        <v>7.0000000000000007E-2</v>
      </c>
      <c r="G2986" s="141">
        <f t="shared" si="139"/>
        <v>209.02</v>
      </c>
      <c r="I2986" s="51">
        <v>2986</v>
      </c>
      <c r="J2986">
        <v>0.125</v>
      </c>
      <c r="K2986" s="141">
        <f t="shared" si="140"/>
        <v>373.25</v>
      </c>
      <c r="M2986" s="51">
        <v>2986</v>
      </c>
      <c r="N2986">
        <v>899</v>
      </c>
    </row>
    <row r="2987" spans="1:14">
      <c r="A2987" s="51">
        <v>2987</v>
      </c>
      <c r="B2987" s="51">
        <v>4.4999999999999998E-2</v>
      </c>
      <c r="C2987" s="141">
        <f t="shared" si="138"/>
        <v>134.41499999999999</v>
      </c>
      <c r="E2987" s="51">
        <v>2987</v>
      </c>
      <c r="F2987">
        <v>7.0000000000000007E-2</v>
      </c>
      <c r="G2987" s="141">
        <f t="shared" si="139"/>
        <v>209.09000000000003</v>
      </c>
      <c r="I2987" s="51">
        <v>2987</v>
      </c>
      <c r="J2987">
        <v>0.125</v>
      </c>
      <c r="K2987" s="141">
        <f t="shared" si="140"/>
        <v>373.375</v>
      </c>
      <c r="M2987" s="51">
        <v>2987</v>
      </c>
      <c r="N2987">
        <v>899</v>
      </c>
    </row>
    <row r="2988" spans="1:14">
      <c r="A2988" s="51">
        <v>2988</v>
      </c>
      <c r="B2988" s="51">
        <v>4.4999999999999998E-2</v>
      </c>
      <c r="C2988" s="141">
        <f t="shared" si="138"/>
        <v>134.46</v>
      </c>
      <c r="E2988" s="51">
        <v>2988</v>
      </c>
      <c r="F2988">
        <v>7.0000000000000007E-2</v>
      </c>
      <c r="G2988" s="141">
        <f t="shared" si="139"/>
        <v>209.16000000000003</v>
      </c>
      <c r="I2988" s="51">
        <v>2988</v>
      </c>
      <c r="J2988">
        <v>0.125</v>
      </c>
      <c r="K2988" s="141">
        <f t="shared" si="140"/>
        <v>373.5</v>
      </c>
      <c r="M2988" s="51">
        <v>2988</v>
      </c>
      <c r="N2988">
        <v>899</v>
      </c>
    </row>
    <row r="2989" spans="1:14">
      <c r="A2989" s="51">
        <v>2989</v>
      </c>
      <c r="B2989" s="51">
        <v>4.4999999999999998E-2</v>
      </c>
      <c r="C2989" s="141">
        <f t="shared" si="138"/>
        <v>134.505</v>
      </c>
      <c r="E2989" s="51">
        <v>2989</v>
      </c>
      <c r="F2989">
        <v>7.0000000000000007E-2</v>
      </c>
      <c r="G2989" s="141">
        <f t="shared" si="139"/>
        <v>209.23000000000002</v>
      </c>
      <c r="I2989" s="51">
        <v>2989</v>
      </c>
      <c r="J2989">
        <v>0.125</v>
      </c>
      <c r="K2989" s="141">
        <f t="shared" si="140"/>
        <v>373.625</v>
      </c>
      <c r="M2989" s="51">
        <v>2989</v>
      </c>
      <c r="N2989">
        <v>899</v>
      </c>
    </row>
    <row r="2990" spans="1:14">
      <c r="A2990" s="51">
        <v>2990</v>
      </c>
      <c r="B2990" s="51">
        <v>4.4999999999999998E-2</v>
      </c>
      <c r="C2990" s="141">
        <f t="shared" si="138"/>
        <v>134.54999999999998</v>
      </c>
      <c r="E2990" s="51">
        <v>2990</v>
      </c>
      <c r="F2990">
        <v>7.0000000000000007E-2</v>
      </c>
      <c r="G2990" s="141">
        <f t="shared" si="139"/>
        <v>209.3</v>
      </c>
      <c r="I2990" s="51">
        <v>2990</v>
      </c>
      <c r="J2990">
        <v>0.125</v>
      </c>
      <c r="K2990" s="141">
        <f t="shared" si="140"/>
        <v>373.75</v>
      </c>
      <c r="M2990" s="51">
        <v>2990</v>
      </c>
      <c r="N2990">
        <v>899</v>
      </c>
    </row>
    <row r="2991" spans="1:14">
      <c r="A2991" s="51">
        <v>2991</v>
      </c>
      <c r="B2991" s="51">
        <v>4.4999999999999998E-2</v>
      </c>
      <c r="C2991" s="141">
        <f t="shared" si="138"/>
        <v>134.595</v>
      </c>
      <c r="E2991" s="51">
        <v>2991</v>
      </c>
      <c r="F2991">
        <v>7.0000000000000007E-2</v>
      </c>
      <c r="G2991" s="141">
        <f t="shared" si="139"/>
        <v>209.37000000000003</v>
      </c>
      <c r="I2991" s="51">
        <v>2991</v>
      </c>
      <c r="J2991">
        <v>0.125</v>
      </c>
      <c r="K2991" s="141">
        <f t="shared" si="140"/>
        <v>373.875</v>
      </c>
      <c r="M2991" s="51">
        <v>2991</v>
      </c>
      <c r="N2991">
        <v>899</v>
      </c>
    </row>
    <row r="2992" spans="1:14">
      <c r="A2992" s="51">
        <v>2992</v>
      </c>
      <c r="B2992" s="51">
        <v>4.4999999999999998E-2</v>
      </c>
      <c r="C2992" s="141">
        <f t="shared" si="138"/>
        <v>134.63999999999999</v>
      </c>
      <c r="E2992" s="51">
        <v>2992</v>
      </c>
      <c r="F2992">
        <v>7.0000000000000007E-2</v>
      </c>
      <c r="G2992" s="141">
        <f t="shared" si="139"/>
        <v>209.44000000000003</v>
      </c>
      <c r="I2992" s="51">
        <v>2992</v>
      </c>
      <c r="J2992">
        <v>0.125</v>
      </c>
      <c r="K2992" s="141">
        <f t="shared" si="140"/>
        <v>374</v>
      </c>
      <c r="M2992" s="51">
        <v>2992</v>
      </c>
      <c r="N2992">
        <v>899</v>
      </c>
    </row>
    <row r="2993" spans="1:14">
      <c r="A2993" s="51">
        <v>2993</v>
      </c>
      <c r="B2993" s="51">
        <v>4.4999999999999998E-2</v>
      </c>
      <c r="C2993" s="141">
        <f t="shared" si="138"/>
        <v>134.685</v>
      </c>
      <c r="E2993" s="51">
        <v>2993</v>
      </c>
      <c r="F2993">
        <v>7.0000000000000007E-2</v>
      </c>
      <c r="G2993" s="141">
        <f t="shared" si="139"/>
        <v>209.51000000000002</v>
      </c>
      <c r="I2993" s="51">
        <v>2993</v>
      </c>
      <c r="J2993">
        <v>0.125</v>
      </c>
      <c r="K2993" s="141">
        <f t="shared" si="140"/>
        <v>374.125</v>
      </c>
      <c r="M2993" s="51">
        <v>2993</v>
      </c>
      <c r="N2993">
        <v>899</v>
      </c>
    </row>
    <row r="2994" spans="1:14">
      <c r="A2994" s="51">
        <v>2994</v>
      </c>
      <c r="B2994" s="51">
        <v>4.4999999999999998E-2</v>
      </c>
      <c r="C2994" s="141">
        <f t="shared" si="138"/>
        <v>134.72999999999999</v>
      </c>
      <c r="E2994" s="51">
        <v>2994</v>
      </c>
      <c r="F2994">
        <v>7.0000000000000007E-2</v>
      </c>
      <c r="G2994" s="141">
        <f t="shared" si="139"/>
        <v>209.58</v>
      </c>
      <c r="I2994" s="51">
        <v>2994</v>
      </c>
      <c r="J2994">
        <v>0.125</v>
      </c>
      <c r="K2994" s="141">
        <f t="shared" si="140"/>
        <v>374.25</v>
      </c>
      <c r="M2994" s="51">
        <v>2994</v>
      </c>
      <c r="N2994">
        <v>899</v>
      </c>
    </row>
    <row r="2995" spans="1:14">
      <c r="A2995" s="51">
        <v>2995</v>
      </c>
      <c r="B2995" s="51">
        <v>4.4999999999999998E-2</v>
      </c>
      <c r="C2995" s="141">
        <f t="shared" si="138"/>
        <v>134.77500000000001</v>
      </c>
      <c r="E2995" s="51">
        <v>2995</v>
      </c>
      <c r="F2995">
        <v>7.0000000000000007E-2</v>
      </c>
      <c r="G2995" s="141">
        <f t="shared" si="139"/>
        <v>209.65000000000003</v>
      </c>
      <c r="I2995" s="51">
        <v>2995</v>
      </c>
      <c r="J2995">
        <v>0.125</v>
      </c>
      <c r="K2995" s="141">
        <f t="shared" si="140"/>
        <v>374.375</v>
      </c>
      <c r="M2995" s="51">
        <v>2995</v>
      </c>
      <c r="N2995">
        <v>899</v>
      </c>
    </row>
    <row r="2996" spans="1:14">
      <c r="A2996" s="51">
        <v>2996</v>
      </c>
      <c r="B2996" s="51">
        <v>4.4999999999999998E-2</v>
      </c>
      <c r="C2996" s="141">
        <f t="shared" si="138"/>
        <v>134.82</v>
      </c>
      <c r="E2996" s="51">
        <v>2996</v>
      </c>
      <c r="F2996">
        <v>7.0000000000000007E-2</v>
      </c>
      <c r="G2996" s="141">
        <f t="shared" si="139"/>
        <v>209.72000000000003</v>
      </c>
      <c r="I2996" s="51">
        <v>2996</v>
      </c>
      <c r="J2996">
        <v>0.125</v>
      </c>
      <c r="K2996" s="141">
        <f t="shared" si="140"/>
        <v>374.5</v>
      </c>
      <c r="M2996" s="51">
        <v>2996</v>
      </c>
      <c r="N2996">
        <v>899</v>
      </c>
    </row>
    <row r="2997" spans="1:14">
      <c r="A2997" s="51">
        <v>2997</v>
      </c>
      <c r="B2997" s="51">
        <v>4.4999999999999998E-2</v>
      </c>
      <c r="C2997" s="141">
        <f t="shared" si="138"/>
        <v>134.86500000000001</v>
      </c>
      <c r="E2997" s="51">
        <v>2997</v>
      </c>
      <c r="F2997">
        <v>7.0000000000000007E-2</v>
      </c>
      <c r="G2997" s="141">
        <f t="shared" si="139"/>
        <v>209.79000000000002</v>
      </c>
      <c r="I2997" s="51">
        <v>2997</v>
      </c>
      <c r="J2997">
        <v>0.125</v>
      </c>
      <c r="K2997" s="141">
        <f t="shared" si="140"/>
        <v>374.625</v>
      </c>
      <c r="M2997" s="51">
        <v>2997</v>
      </c>
      <c r="N2997">
        <v>899</v>
      </c>
    </row>
    <row r="2998" spans="1:14">
      <c r="A2998" s="51">
        <v>2998</v>
      </c>
      <c r="B2998" s="51">
        <v>4.4999999999999998E-2</v>
      </c>
      <c r="C2998" s="141">
        <f t="shared" si="138"/>
        <v>134.91</v>
      </c>
      <c r="E2998" s="51">
        <v>2998</v>
      </c>
      <c r="F2998">
        <v>7.0000000000000007E-2</v>
      </c>
      <c r="G2998" s="141">
        <f t="shared" si="139"/>
        <v>209.86</v>
      </c>
      <c r="I2998" s="51">
        <v>2998</v>
      </c>
      <c r="J2998">
        <v>0.125</v>
      </c>
      <c r="K2998" s="141">
        <f t="shared" si="140"/>
        <v>374.75</v>
      </c>
      <c r="M2998" s="51">
        <v>2998</v>
      </c>
      <c r="N2998">
        <v>899</v>
      </c>
    </row>
    <row r="2999" spans="1:14">
      <c r="A2999" s="51">
        <v>2999</v>
      </c>
      <c r="B2999" s="51">
        <v>4.4999999999999998E-2</v>
      </c>
      <c r="C2999" s="141">
        <f t="shared" si="138"/>
        <v>134.95499999999998</v>
      </c>
      <c r="E2999" s="51">
        <v>2999</v>
      </c>
      <c r="F2999">
        <v>7.0000000000000007E-2</v>
      </c>
      <c r="G2999" s="141">
        <f t="shared" si="139"/>
        <v>209.93</v>
      </c>
      <c r="I2999" s="51">
        <v>2999</v>
      </c>
      <c r="J2999">
        <v>0.125</v>
      </c>
      <c r="K2999" s="141">
        <f t="shared" si="140"/>
        <v>374.875</v>
      </c>
      <c r="M2999" s="51">
        <v>2999</v>
      </c>
      <c r="N2999">
        <v>899</v>
      </c>
    </row>
    <row r="3000" spans="1:14">
      <c r="A3000" s="51">
        <v>3000</v>
      </c>
      <c r="B3000" s="51">
        <v>4.4999999999999998E-2</v>
      </c>
      <c r="C3000" s="141">
        <f t="shared" si="138"/>
        <v>135</v>
      </c>
      <c r="E3000" s="51">
        <v>3000</v>
      </c>
      <c r="F3000">
        <v>7.0000000000000007E-2</v>
      </c>
      <c r="G3000" s="141">
        <f t="shared" si="139"/>
        <v>210.00000000000003</v>
      </c>
      <c r="I3000" s="51">
        <v>3000</v>
      </c>
      <c r="J3000">
        <v>0.125</v>
      </c>
      <c r="K3000" s="141">
        <f t="shared" si="140"/>
        <v>375</v>
      </c>
      <c r="M3000" s="51">
        <v>3000</v>
      </c>
      <c r="N3000">
        <v>899</v>
      </c>
    </row>
    <row r="3001" spans="1:14">
      <c r="A3001" s="51">
        <v>3001</v>
      </c>
      <c r="B3001" s="51">
        <v>4.4999999999999998E-2</v>
      </c>
      <c r="C3001" s="141">
        <f t="shared" si="138"/>
        <v>135.04499999999999</v>
      </c>
      <c r="E3001" s="51">
        <v>3001</v>
      </c>
      <c r="F3001">
        <v>7.0000000000000007E-2</v>
      </c>
      <c r="G3001" s="141">
        <f t="shared" si="139"/>
        <v>210.07000000000002</v>
      </c>
      <c r="I3001" s="51">
        <v>3001</v>
      </c>
      <c r="J3001">
        <v>0.125</v>
      </c>
      <c r="K3001" s="141">
        <f t="shared" si="140"/>
        <v>375.125</v>
      </c>
      <c r="M3001" s="51">
        <v>3001</v>
      </c>
      <c r="N3001">
        <v>899</v>
      </c>
    </row>
    <row r="3002" spans="1:14">
      <c r="A3002" s="51">
        <v>3002</v>
      </c>
      <c r="B3002" s="51">
        <v>4.4999999999999998E-2</v>
      </c>
      <c r="C3002" s="141">
        <f t="shared" si="138"/>
        <v>135.09</v>
      </c>
      <c r="E3002" s="51">
        <v>3002</v>
      </c>
      <c r="F3002">
        <v>7.0000000000000007E-2</v>
      </c>
      <c r="G3002" s="141">
        <f t="shared" si="139"/>
        <v>210.14000000000001</v>
      </c>
      <c r="I3002" s="51">
        <v>3002</v>
      </c>
      <c r="J3002">
        <v>0.125</v>
      </c>
      <c r="K3002" s="141">
        <f t="shared" si="140"/>
        <v>375.25</v>
      </c>
      <c r="M3002" s="51">
        <v>3002</v>
      </c>
      <c r="N3002">
        <v>899</v>
      </c>
    </row>
    <row r="3003" spans="1:14">
      <c r="A3003" s="51">
        <v>3003</v>
      </c>
      <c r="B3003" s="51">
        <v>4.4999999999999998E-2</v>
      </c>
      <c r="C3003" s="141">
        <f t="shared" si="138"/>
        <v>135.13499999999999</v>
      </c>
      <c r="E3003" s="51">
        <v>3003</v>
      </c>
      <c r="F3003">
        <v>7.0000000000000007E-2</v>
      </c>
      <c r="G3003" s="141">
        <f t="shared" si="139"/>
        <v>210.21</v>
      </c>
      <c r="I3003" s="51">
        <v>3003</v>
      </c>
      <c r="J3003">
        <v>0.125</v>
      </c>
      <c r="K3003" s="141">
        <f t="shared" si="140"/>
        <v>375.375</v>
      </c>
      <c r="M3003" s="51">
        <v>3003</v>
      </c>
      <c r="N3003">
        <v>899</v>
      </c>
    </row>
    <row r="3004" spans="1:14">
      <c r="A3004" s="51">
        <v>3004</v>
      </c>
      <c r="B3004" s="51">
        <v>4.4999999999999998E-2</v>
      </c>
      <c r="C3004" s="141">
        <f t="shared" si="138"/>
        <v>135.18</v>
      </c>
      <c r="E3004" s="51">
        <v>3004</v>
      </c>
      <c r="F3004">
        <v>7.0000000000000007E-2</v>
      </c>
      <c r="G3004" s="141">
        <f t="shared" si="139"/>
        <v>210.28000000000003</v>
      </c>
      <c r="I3004" s="51">
        <v>3004</v>
      </c>
      <c r="J3004">
        <v>0.125</v>
      </c>
      <c r="K3004" s="141">
        <f t="shared" si="140"/>
        <v>375.5</v>
      </c>
      <c r="M3004" s="51">
        <v>3004</v>
      </c>
      <c r="N3004">
        <v>899</v>
      </c>
    </row>
    <row r="3005" spans="1:14">
      <c r="A3005" s="51">
        <v>3005</v>
      </c>
      <c r="B3005" s="51">
        <v>4.4999999999999998E-2</v>
      </c>
      <c r="C3005" s="141">
        <f t="shared" si="138"/>
        <v>135.22499999999999</v>
      </c>
      <c r="E3005" s="51">
        <v>3005</v>
      </c>
      <c r="F3005">
        <v>7.0000000000000007E-2</v>
      </c>
      <c r="G3005" s="141">
        <f t="shared" si="139"/>
        <v>210.35000000000002</v>
      </c>
      <c r="I3005" s="51">
        <v>3005</v>
      </c>
      <c r="J3005">
        <v>0.125</v>
      </c>
      <c r="K3005" s="141">
        <f t="shared" si="140"/>
        <v>375.625</v>
      </c>
      <c r="M3005" s="51">
        <v>3005</v>
      </c>
      <c r="N3005">
        <v>899</v>
      </c>
    </row>
    <row r="3006" spans="1:14">
      <c r="A3006" s="51">
        <v>3006</v>
      </c>
      <c r="B3006" s="51">
        <v>4.4999999999999998E-2</v>
      </c>
      <c r="C3006" s="141">
        <f t="shared" si="138"/>
        <v>135.26999999999998</v>
      </c>
      <c r="E3006" s="51">
        <v>3006</v>
      </c>
      <c r="F3006">
        <v>7.0000000000000007E-2</v>
      </c>
      <c r="G3006" s="141">
        <f t="shared" si="139"/>
        <v>210.42000000000002</v>
      </c>
      <c r="I3006" s="51">
        <v>3006</v>
      </c>
      <c r="J3006">
        <v>0.125</v>
      </c>
      <c r="K3006" s="141">
        <f t="shared" si="140"/>
        <v>375.75</v>
      </c>
      <c r="M3006" s="51">
        <v>3006</v>
      </c>
      <c r="N3006">
        <v>899</v>
      </c>
    </row>
    <row r="3007" spans="1:14">
      <c r="A3007" s="51">
        <v>3007</v>
      </c>
      <c r="B3007" s="51">
        <v>4.4999999999999998E-2</v>
      </c>
      <c r="C3007" s="141">
        <f t="shared" si="138"/>
        <v>135.315</v>
      </c>
      <c r="E3007" s="51">
        <v>3007</v>
      </c>
      <c r="F3007">
        <v>7.0000000000000007E-2</v>
      </c>
      <c r="G3007" s="141">
        <f t="shared" si="139"/>
        <v>210.49</v>
      </c>
      <c r="I3007" s="51">
        <v>3007</v>
      </c>
      <c r="J3007">
        <v>0.125</v>
      </c>
      <c r="K3007" s="141">
        <f t="shared" si="140"/>
        <v>375.875</v>
      </c>
      <c r="M3007" s="51">
        <v>3007</v>
      </c>
      <c r="N3007">
        <v>899</v>
      </c>
    </row>
    <row r="3008" spans="1:14">
      <c r="A3008" s="51">
        <v>3008</v>
      </c>
      <c r="B3008" s="51">
        <v>4.4999999999999998E-2</v>
      </c>
      <c r="C3008" s="141">
        <f t="shared" si="138"/>
        <v>135.35999999999999</v>
      </c>
      <c r="E3008" s="51">
        <v>3008</v>
      </c>
      <c r="F3008">
        <v>7.0000000000000007E-2</v>
      </c>
      <c r="G3008" s="141">
        <f t="shared" si="139"/>
        <v>210.56000000000003</v>
      </c>
      <c r="I3008" s="51">
        <v>3008</v>
      </c>
      <c r="J3008">
        <v>0.125</v>
      </c>
      <c r="K3008" s="141">
        <f t="shared" si="140"/>
        <v>376</v>
      </c>
      <c r="M3008" s="51">
        <v>3008</v>
      </c>
      <c r="N3008">
        <v>899</v>
      </c>
    </row>
    <row r="3009" spans="1:14">
      <c r="A3009" s="51">
        <v>3009</v>
      </c>
      <c r="B3009" s="51">
        <v>4.4999999999999998E-2</v>
      </c>
      <c r="C3009" s="141">
        <f t="shared" si="138"/>
        <v>135.405</v>
      </c>
      <c r="E3009" s="51">
        <v>3009</v>
      </c>
      <c r="F3009">
        <v>7.0000000000000007E-2</v>
      </c>
      <c r="G3009" s="141">
        <f t="shared" si="139"/>
        <v>210.63000000000002</v>
      </c>
      <c r="I3009" s="51">
        <v>3009</v>
      </c>
      <c r="J3009">
        <v>0.125</v>
      </c>
      <c r="K3009" s="141">
        <f t="shared" si="140"/>
        <v>376.125</v>
      </c>
      <c r="M3009" s="51">
        <v>3009</v>
      </c>
      <c r="N3009">
        <v>899</v>
      </c>
    </row>
    <row r="3010" spans="1:14">
      <c r="A3010" s="51">
        <v>3010</v>
      </c>
      <c r="B3010" s="51">
        <v>4.4999999999999998E-2</v>
      </c>
      <c r="C3010" s="141">
        <f t="shared" ref="C3010:C3073" si="141">MAX(A3010*B3010, 8.99)</f>
        <v>135.44999999999999</v>
      </c>
      <c r="E3010" s="51">
        <v>3010</v>
      </c>
      <c r="F3010">
        <v>7.0000000000000007E-2</v>
      </c>
      <c r="G3010" s="141">
        <f t="shared" ref="G3010:G3073" si="142">MAX(E3010*F3010, 9.99)</f>
        <v>210.70000000000002</v>
      </c>
      <c r="I3010" s="51">
        <v>3010</v>
      </c>
      <c r="J3010">
        <v>0.125</v>
      </c>
      <c r="K3010" s="141">
        <f t="shared" ref="K3010:K3073" si="143">MAX(I3010*J3010, 19.99)</f>
        <v>376.25</v>
      </c>
      <c r="M3010" s="51">
        <v>3010</v>
      </c>
      <c r="N3010">
        <v>899</v>
      </c>
    </row>
    <row r="3011" spans="1:14">
      <c r="A3011" s="51">
        <v>3011</v>
      </c>
      <c r="B3011" s="51">
        <v>4.4999999999999998E-2</v>
      </c>
      <c r="C3011" s="141">
        <f t="shared" si="141"/>
        <v>135.495</v>
      </c>
      <c r="E3011" s="51">
        <v>3011</v>
      </c>
      <c r="F3011">
        <v>7.0000000000000007E-2</v>
      </c>
      <c r="G3011" s="141">
        <f t="shared" si="142"/>
        <v>210.77</v>
      </c>
      <c r="I3011" s="51">
        <v>3011</v>
      </c>
      <c r="J3011">
        <v>0.125</v>
      </c>
      <c r="K3011" s="141">
        <f t="shared" si="143"/>
        <v>376.375</v>
      </c>
      <c r="M3011" s="51">
        <v>3011</v>
      </c>
      <c r="N3011">
        <v>899</v>
      </c>
    </row>
    <row r="3012" spans="1:14">
      <c r="A3012" s="51">
        <v>3012</v>
      </c>
      <c r="B3012" s="51">
        <v>4.4999999999999998E-2</v>
      </c>
      <c r="C3012" s="141">
        <f t="shared" si="141"/>
        <v>135.54</v>
      </c>
      <c r="E3012" s="51">
        <v>3012</v>
      </c>
      <c r="F3012">
        <v>7.0000000000000007E-2</v>
      </c>
      <c r="G3012" s="141">
        <f t="shared" si="142"/>
        <v>210.84000000000003</v>
      </c>
      <c r="I3012" s="51">
        <v>3012</v>
      </c>
      <c r="J3012">
        <v>0.125</v>
      </c>
      <c r="K3012" s="141">
        <f t="shared" si="143"/>
        <v>376.5</v>
      </c>
      <c r="M3012" s="51">
        <v>3012</v>
      </c>
      <c r="N3012">
        <v>899</v>
      </c>
    </row>
    <row r="3013" spans="1:14">
      <c r="A3013" s="51">
        <v>3013</v>
      </c>
      <c r="B3013" s="51">
        <v>4.4999999999999998E-2</v>
      </c>
      <c r="C3013" s="141">
        <f t="shared" si="141"/>
        <v>135.58500000000001</v>
      </c>
      <c r="E3013" s="51">
        <v>3013</v>
      </c>
      <c r="F3013">
        <v>7.0000000000000007E-2</v>
      </c>
      <c r="G3013" s="141">
        <f t="shared" si="142"/>
        <v>210.91000000000003</v>
      </c>
      <c r="I3013" s="51">
        <v>3013</v>
      </c>
      <c r="J3013">
        <v>0.125</v>
      </c>
      <c r="K3013" s="141">
        <f t="shared" si="143"/>
        <v>376.625</v>
      </c>
      <c r="M3013" s="51">
        <v>3013</v>
      </c>
      <c r="N3013">
        <v>899</v>
      </c>
    </row>
    <row r="3014" spans="1:14">
      <c r="A3014" s="51">
        <v>3014</v>
      </c>
      <c r="B3014" s="51">
        <v>4.4999999999999998E-2</v>
      </c>
      <c r="C3014" s="141">
        <f t="shared" si="141"/>
        <v>135.63</v>
      </c>
      <c r="E3014" s="51">
        <v>3014</v>
      </c>
      <c r="F3014">
        <v>7.0000000000000007E-2</v>
      </c>
      <c r="G3014" s="141">
        <f t="shared" si="142"/>
        <v>210.98000000000002</v>
      </c>
      <c r="I3014" s="51">
        <v>3014</v>
      </c>
      <c r="J3014">
        <v>0.125</v>
      </c>
      <c r="K3014" s="141">
        <f t="shared" si="143"/>
        <v>376.75</v>
      </c>
      <c r="M3014" s="51">
        <v>3014</v>
      </c>
      <c r="N3014">
        <v>899</v>
      </c>
    </row>
    <row r="3015" spans="1:14">
      <c r="A3015" s="51">
        <v>3015</v>
      </c>
      <c r="B3015" s="51">
        <v>4.4999999999999998E-2</v>
      </c>
      <c r="C3015" s="141">
        <f t="shared" si="141"/>
        <v>135.67499999999998</v>
      </c>
      <c r="E3015" s="51">
        <v>3015</v>
      </c>
      <c r="F3015">
        <v>7.0000000000000007E-2</v>
      </c>
      <c r="G3015" s="141">
        <f t="shared" si="142"/>
        <v>211.05</v>
      </c>
      <c r="I3015" s="51">
        <v>3015</v>
      </c>
      <c r="J3015">
        <v>0.125</v>
      </c>
      <c r="K3015" s="141">
        <f t="shared" si="143"/>
        <v>376.875</v>
      </c>
      <c r="M3015" s="51">
        <v>3015</v>
      </c>
      <c r="N3015">
        <v>899</v>
      </c>
    </row>
    <row r="3016" spans="1:14">
      <c r="A3016" s="51">
        <v>3016</v>
      </c>
      <c r="B3016" s="51">
        <v>4.4999999999999998E-2</v>
      </c>
      <c r="C3016" s="141">
        <f t="shared" si="141"/>
        <v>135.72</v>
      </c>
      <c r="E3016" s="51">
        <v>3016</v>
      </c>
      <c r="F3016">
        <v>7.0000000000000007E-2</v>
      </c>
      <c r="G3016" s="141">
        <f t="shared" si="142"/>
        <v>211.12000000000003</v>
      </c>
      <c r="I3016" s="51">
        <v>3016</v>
      </c>
      <c r="J3016">
        <v>0.125</v>
      </c>
      <c r="K3016" s="141">
        <f t="shared" si="143"/>
        <v>377</v>
      </c>
      <c r="M3016" s="51">
        <v>3016</v>
      </c>
      <c r="N3016">
        <v>899</v>
      </c>
    </row>
    <row r="3017" spans="1:14">
      <c r="A3017" s="51">
        <v>3017</v>
      </c>
      <c r="B3017" s="51">
        <v>4.4999999999999998E-2</v>
      </c>
      <c r="C3017" s="141">
        <f t="shared" si="141"/>
        <v>135.76499999999999</v>
      </c>
      <c r="E3017" s="51">
        <v>3017</v>
      </c>
      <c r="F3017">
        <v>7.0000000000000007E-2</v>
      </c>
      <c r="G3017" s="141">
        <f t="shared" si="142"/>
        <v>211.19000000000003</v>
      </c>
      <c r="I3017" s="51">
        <v>3017</v>
      </c>
      <c r="J3017">
        <v>0.125</v>
      </c>
      <c r="K3017" s="141">
        <f t="shared" si="143"/>
        <v>377.125</v>
      </c>
      <c r="M3017" s="51">
        <v>3017</v>
      </c>
      <c r="N3017">
        <v>899</v>
      </c>
    </row>
    <row r="3018" spans="1:14">
      <c r="A3018" s="51">
        <v>3018</v>
      </c>
      <c r="B3018" s="51">
        <v>4.4999999999999998E-2</v>
      </c>
      <c r="C3018" s="141">
        <f t="shared" si="141"/>
        <v>135.81</v>
      </c>
      <c r="E3018" s="51">
        <v>3018</v>
      </c>
      <c r="F3018">
        <v>7.0000000000000007E-2</v>
      </c>
      <c r="G3018" s="141">
        <f t="shared" si="142"/>
        <v>211.26000000000002</v>
      </c>
      <c r="I3018" s="51">
        <v>3018</v>
      </c>
      <c r="J3018">
        <v>0.125</v>
      </c>
      <c r="K3018" s="141">
        <f t="shared" si="143"/>
        <v>377.25</v>
      </c>
      <c r="M3018" s="51">
        <v>3018</v>
      </c>
      <c r="N3018">
        <v>899</v>
      </c>
    </row>
    <row r="3019" spans="1:14">
      <c r="A3019" s="51">
        <v>3019</v>
      </c>
      <c r="B3019" s="51">
        <v>4.4999999999999998E-2</v>
      </c>
      <c r="C3019" s="141">
        <f t="shared" si="141"/>
        <v>135.85499999999999</v>
      </c>
      <c r="E3019" s="51">
        <v>3019</v>
      </c>
      <c r="F3019">
        <v>7.0000000000000007E-2</v>
      </c>
      <c r="G3019" s="141">
        <f t="shared" si="142"/>
        <v>211.33</v>
      </c>
      <c r="I3019" s="51">
        <v>3019</v>
      </c>
      <c r="J3019">
        <v>0.125</v>
      </c>
      <c r="K3019" s="141">
        <f t="shared" si="143"/>
        <v>377.375</v>
      </c>
      <c r="M3019" s="51">
        <v>3019</v>
      </c>
      <c r="N3019">
        <v>899</v>
      </c>
    </row>
    <row r="3020" spans="1:14">
      <c r="A3020" s="51">
        <v>3020</v>
      </c>
      <c r="B3020" s="51">
        <v>4.4999999999999998E-2</v>
      </c>
      <c r="C3020" s="141">
        <f t="shared" si="141"/>
        <v>135.9</v>
      </c>
      <c r="E3020" s="51">
        <v>3020</v>
      </c>
      <c r="F3020">
        <v>7.0000000000000007E-2</v>
      </c>
      <c r="G3020" s="141">
        <f t="shared" si="142"/>
        <v>211.40000000000003</v>
      </c>
      <c r="I3020" s="51">
        <v>3020</v>
      </c>
      <c r="J3020">
        <v>0.125</v>
      </c>
      <c r="K3020" s="141">
        <f t="shared" si="143"/>
        <v>377.5</v>
      </c>
      <c r="M3020" s="51">
        <v>3020</v>
      </c>
      <c r="N3020">
        <v>899</v>
      </c>
    </row>
    <row r="3021" spans="1:14">
      <c r="A3021" s="51">
        <v>3021</v>
      </c>
      <c r="B3021" s="51">
        <v>4.4999999999999998E-2</v>
      </c>
      <c r="C3021" s="141">
        <f t="shared" si="141"/>
        <v>135.94499999999999</v>
      </c>
      <c r="E3021" s="51">
        <v>3021</v>
      </c>
      <c r="F3021">
        <v>7.0000000000000007E-2</v>
      </c>
      <c r="G3021" s="141">
        <f t="shared" si="142"/>
        <v>211.47000000000003</v>
      </c>
      <c r="I3021" s="51">
        <v>3021</v>
      </c>
      <c r="J3021">
        <v>0.125</v>
      </c>
      <c r="K3021" s="141">
        <f t="shared" si="143"/>
        <v>377.625</v>
      </c>
      <c r="M3021" s="51">
        <v>3021</v>
      </c>
      <c r="N3021">
        <v>899</v>
      </c>
    </row>
    <row r="3022" spans="1:14">
      <c r="A3022" s="51">
        <v>3022</v>
      </c>
      <c r="B3022" s="51">
        <v>4.4999999999999998E-2</v>
      </c>
      <c r="C3022" s="141">
        <f t="shared" si="141"/>
        <v>135.99</v>
      </c>
      <c r="E3022" s="51">
        <v>3022</v>
      </c>
      <c r="F3022">
        <v>7.0000000000000007E-2</v>
      </c>
      <c r="G3022" s="141">
        <f t="shared" si="142"/>
        <v>211.54000000000002</v>
      </c>
      <c r="I3022" s="51">
        <v>3022</v>
      </c>
      <c r="J3022">
        <v>0.125</v>
      </c>
      <c r="K3022" s="141">
        <f t="shared" si="143"/>
        <v>377.75</v>
      </c>
      <c r="M3022" s="51">
        <v>3022</v>
      </c>
      <c r="N3022">
        <v>899</v>
      </c>
    </row>
    <row r="3023" spans="1:14">
      <c r="A3023" s="51">
        <v>3023</v>
      </c>
      <c r="B3023" s="51">
        <v>4.4999999999999998E-2</v>
      </c>
      <c r="C3023" s="141">
        <f t="shared" si="141"/>
        <v>136.035</v>
      </c>
      <c r="E3023" s="51">
        <v>3023</v>
      </c>
      <c r="F3023">
        <v>7.0000000000000007E-2</v>
      </c>
      <c r="G3023" s="141">
        <f t="shared" si="142"/>
        <v>211.61</v>
      </c>
      <c r="I3023" s="51">
        <v>3023</v>
      </c>
      <c r="J3023">
        <v>0.125</v>
      </c>
      <c r="K3023" s="141">
        <f t="shared" si="143"/>
        <v>377.875</v>
      </c>
      <c r="M3023" s="51">
        <v>3023</v>
      </c>
      <c r="N3023">
        <v>899</v>
      </c>
    </row>
    <row r="3024" spans="1:14">
      <c r="A3024" s="51">
        <v>3024</v>
      </c>
      <c r="B3024" s="51">
        <v>4.4999999999999998E-2</v>
      </c>
      <c r="C3024" s="141">
        <f t="shared" si="141"/>
        <v>136.07999999999998</v>
      </c>
      <c r="E3024" s="51">
        <v>3024</v>
      </c>
      <c r="F3024">
        <v>7.0000000000000007E-2</v>
      </c>
      <c r="G3024" s="141">
        <f t="shared" si="142"/>
        <v>211.68</v>
      </c>
      <c r="I3024" s="51">
        <v>3024</v>
      </c>
      <c r="J3024">
        <v>0.125</v>
      </c>
      <c r="K3024" s="141">
        <f t="shared" si="143"/>
        <v>378</v>
      </c>
      <c r="M3024" s="51">
        <v>3024</v>
      </c>
      <c r="N3024">
        <v>899</v>
      </c>
    </row>
    <row r="3025" spans="1:14">
      <c r="A3025" s="51">
        <v>3025</v>
      </c>
      <c r="B3025" s="51">
        <v>4.4999999999999998E-2</v>
      </c>
      <c r="C3025" s="141">
        <f t="shared" si="141"/>
        <v>136.125</v>
      </c>
      <c r="E3025" s="51">
        <v>3025</v>
      </c>
      <c r="F3025">
        <v>7.0000000000000007E-2</v>
      </c>
      <c r="G3025" s="141">
        <f t="shared" si="142"/>
        <v>211.75000000000003</v>
      </c>
      <c r="I3025" s="51">
        <v>3025</v>
      </c>
      <c r="J3025">
        <v>0.125</v>
      </c>
      <c r="K3025" s="141">
        <f t="shared" si="143"/>
        <v>378.125</v>
      </c>
      <c r="M3025" s="51">
        <v>3025</v>
      </c>
      <c r="N3025">
        <v>899</v>
      </c>
    </row>
    <row r="3026" spans="1:14">
      <c r="A3026" s="51">
        <v>3026</v>
      </c>
      <c r="B3026" s="51">
        <v>4.4999999999999998E-2</v>
      </c>
      <c r="C3026" s="141">
        <f t="shared" si="141"/>
        <v>136.16999999999999</v>
      </c>
      <c r="E3026" s="51">
        <v>3026</v>
      </c>
      <c r="F3026">
        <v>7.0000000000000007E-2</v>
      </c>
      <c r="G3026" s="141">
        <f t="shared" si="142"/>
        <v>211.82000000000002</v>
      </c>
      <c r="I3026" s="51">
        <v>3026</v>
      </c>
      <c r="J3026">
        <v>0.125</v>
      </c>
      <c r="K3026" s="141">
        <f t="shared" si="143"/>
        <v>378.25</v>
      </c>
      <c r="M3026" s="51">
        <v>3026</v>
      </c>
      <c r="N3026">
        <v>899</v>
      </c>
    </row>
    <row r="3027" spans="1:14">
      <c r="A3027" s="51">
        <v>3027</v>
      </c>
      <c r="B3027" s="51">
        <v>4.4999999999999998E-2</v>
      </c>
      <c r="C3027" s="141">
        <f t="shared" si="141"/>
        <v>136.215</v>
      </c>
      <c r="E3027" s="51">
        <v>3027</v>
      </c>
      <c r="F3027">
        <v>7.0000000000000007E-2</v>
      </c>
      <c r="G3027" s="141">
        <f t="shared" si="142"/>
        <v>211.89000000000001</v>
      </c>
      <c r="I3027" s="51">
        <v>3027</v>
      </c>
      <c r="J3027">
        <v>0.125</v>
      </c>
      <c r="K3027" s="141">
        <f t="shared" si="143"/>
        <v>378.375</v>
      </c>
      <c r="M3027" s="51">
        <v>3027</v>
      </c>
      <c r="N3027">
        <v>899</v>
      </c>
    </row>
    <row r="3028" spans="1:14">
      <c r="A3028" s="51">
        <v>3028</v>
      </c>
      <c r="B3028" s="51">
        <v>4.4999999999999998E-2</v>
      </c>
      <c r="C3028" s="141">
        <f t="shared" si="141"/>
        <v>136.26</v>
      </c>
      <c r="E3028" s="51">
        <v>3028</v>
      </c>
      <c r="F3028">
        <v>7.0000000000000007E-2</v>
      </c>
      <c r="G3028" s="141">
        <f t="shared" si="142"/>
        <v>211.96</v>
      </c>
      <c r="I3028" s="51">
        <v>3028</v>
      </c>
      <c r="J3028">
        <v>0.125</v>
      </c>
      <c r="K3028" s="141">
        <f t="shared" si="143"/>
        <v>378.5</v>
      </c>
      <c r="M3028" s="51">
        <v>3028</v>
      </c>
      <c r="N3028">
        <v>899</v>
      </c>
    </row>
    <row r="3029" spans="1:14">
      <c r="A3029" s="51">
        <v>3029</v>
      </c>
      <c r="B3029" s="51">
        <v>4.4999999999999998E-2</v>
      </c>
      <c r="C3029" s="141">
        <f t="shared" si="141"/>
        <v>136.30500000000001</v>
      </c>
      <c r="E3029" s="51">
        <v>3029</v>
      </c>
      <c r="F3029">
        <v>7.0000000000000007E-2</v>
      </c>
      <c r="G3029" s="141">
        <f t="shared" si="142"/>
        <v>212.03000000000003</v>
      </c>
      <c r="I3029" s="51">
        <v>3029</v>
      </c>
      <c r="J3029">
        <v>0.125</v>
      </c>
      <c r="K3029" s="141">
        <f t="shared" si="143"/>
        <v>378.625</v>
      </c>
      <c r="M3029" s="51">
        <v>3029</v>
      </c>
      <c r="N3029">
        <v>899</v>
      </c>
    </row>
    <row r="3030" spans="1:14">
      <c r="A3030" s="51">
        <v>3030</v>
      </c>
      <c r="B3030" s="51">
        <v>4.4999999999999998E-2</v>
      </c>
      <c r="C3030" s="141">
        <f t="shared" si="141"/>
        <v>136.35</v>
      </c>
      <c r="E3030" s="51">
        <v>3030</v>
      </c>
      <c r="F3030">
        <v>7.0000000000000007E-2</v>
      </c>
      <c r="G3030" s="141">
        <f t="shared" si="142"/>
        <v>212.10000000000002</v>
      </c>
      <c r="I3030" s="51">
        <v>3030</v>
      </c>
      <c r="J3030">
        <v>0.125</v>
      </c>
      <c r="K3030" s="141">
        <f t="shared" si="143"/>
        <v>378.75</v>
      </c>
      <c r="M3030" s="51">
        <v>3030</v>
      </c>
      <c r="N3030">
        <v>899</v>
      </c>
    </row>
    <row r="3031" spans="1:14">
      <c r="A3031" s="51">
        <v>3031</v>
      </c>
      <c r="B3031" s="51">
        <v>4.4999999999999998E-2</v>
      </c>
      <c r="C3031" s="141">
        <f t="shared" si="141"/>
        <v>136.39499999999998</v>
      </c>
      <c r="E3031" s="51">
        <v>3031</v>
      </c>
      <c r="F3031">
        <v>7.0000000000000007E-2</v>
      </c>
      <c r="G3031" s="141">
        <f t="shared" si="142"/>
        <v>212.17000000000002</v>
      </c>
      <c r="I3031" s="51">
        <v>3031</v>
      </c>
      <c r="J3031">
        <v>0.125</v>
      </c>
      <c r="K3031" s="141">
        <f t="shared" si="143"/>
        <v>378.875</v>
      </c>
      <c r="M3031" s="51">
        <v>3031</v>
      </c>
      <c r="N3031">
        <v>899</v>
      </c>
    </row>
    <row r="3032" spans="1:14">
      <c r="A3032" s="51">
        <v>3032</v>
      </c>
      <c r="B3032" s="51">
        <v>4.4999999999999998E-2</v>
      </c>
      <c r="C3032" s="141">
        <f t="shared" si="141"/>
        <v>136.44</v>
      </c>
      <c r="E3032" s="51">
        <v>3032</v>
      </c>
      <c r="F3032">
        <v>7.0000000000000007E-2</v>
      </c>
      <c r="G3032" s="141">
        <f t="shared" si="142"/>
        <v>212.24</v>
      </c>
      <c r="I3032" s="51">
        <v>3032</v>
      </c>
      <c r="J3032">
        <v>0.125</v>
      </c>
      <c r="K3032" s="141">
        <f t="shared" si="143"/>
        <v>379</v>
      </c>
      <c r="M3032" s="51">
        <v>3032</v>
      </c>
      <c r="N3032">
        <v>899</v>
      </c>
    </row>
    <row r="3033" spans="1:14">
      <c r="A3033" s="51">
        <v>3033</v>
      </c>
      <c r="B3033" s="51">
        <v>4.4999999999999998E-2</v>
      </c>
      <c r="C3033" s="141">
        <f t="shared" si="141"/>
        <v>136.48499999999999</v>
      </c>
      <c r="E3033" s="51">
        <v>3033</v>
      </c>
      <c r="F3033">
        <v>7.0000000000000007E-2</v>
      </c>
      <c r="G3033" s="141">
        <f t="shared" si="142"/>
        <v>212.31000000000003</v>
      </c>
      <c r="I3033" s="51">
        <v>3033</v>
      </c>
      <c r="J3033">
        <v>0.125</v>
      </c>
      <c r="K3033" s="141">
        <f t="shared" si="143"/>
        <v>379.125</v>
      </c>
      <c r="M3033" s="51">
        <v>3033</v>
      </c>
      <c r="N3033">
        <v>899</v>
      </c>
    </row>
    <row r="3034" spans="1:14">
      <c r="A3034" s="51">
        <v>3034</v>
      </c>
      <c r="B3034" s="51">
        <v>4.4999999999999998E-2</v>
      </c>
      <c r="C3034" s="141">
        <f t="shared" si="141"/>
        <v>136.53</v>
      </c>
      <c r="E3034" s="51">
        <v>3034</v>
      </c>
      <c r="F3034">
        <v>7.0000000000000007E-2</v>
      </c>
      <c r="G3034" s="141">
        <f t="shared" si="142"/>
        <v>212.38000000000002</v>
      </c>
      <c r="I3034" s="51">
        <v>3034</v>
      </c>
      <c r="J3034">
        <v>0.125</v>
      </c>
      <c r="K3034" s="141">
        <f t="shared" si="143"/>
        <v>379.25</v>
      </c>
      <c r="M3034" s="51">
        <v>3034</v>
      </c>
      <c r="N3034">
        <v>899</v>
      </c>
    </row>
    <row r="3035" spans="1:14">
      <c r="A3035" s="51">
        <v>3035</v>
      </c>
      <c r="B3035" s="51">
        <v>4.4999999999999998E-2</v>
      </c>
      <c r="C3035" s="141">
        <f t="shared" si="141"/>
        <v>136.57499999999999</v>
      </c>
      <c r="E3035" s="51">
        <v>3035</v>
      </c>
      <c r="F3035">
        <v>7.0000000000000007E-2</v>
      </c>
      <c r="G3035" s="141">
        <f t="shared" si="142"/>
        <v>212.45000000000002</v>
      </c>
      <c r="I3035" s="51">
        <v>3035</v>
      </c>
      <c r="J3035">
        <v>0.125</v>
      </c>
      <c r="K3035" s="141">
        <f t="shared" si="143"/>
        <v>379.375</v>
      </c>
      <c r="M3035" s="51">
        <v>3035</v>
      </c>
      <c r="N3035">
        <v>899</v>
      </c>
    </row>
    <row r="3036" spans="1:14">
      <c r="A3036" s="51">
        <v>3036</v>
      </c>
      <c r="B3036" s="51">
        <v>4.4999999999999998E-2</v>
      </c>
      <c r="C3036" s="141">
        <f t="shared" si="141"/>
        <v>136.62</v>
      </c>
      <c r="E3036" s="51">
        <v>3036</v>
      </c>
      <c r="F3036">
        <v>7.0000000000000007E-2</v>
      </c>
      <c r="G3036" s="141">
        <f t="shared" si="142"/>
        <v>212.52</v>
      </c>
      <c r="I3036" s="51">
        <v>3036</v>
      </c>
      <c r="J3036">
        <v>0.125</v>
      </c>
      <c r="K3036" s="141">
        <f t="shared" si="143"/>
        <v>379.5</v>
      </c>
      <c r="M3036" s="51">
        <v>3036</v>
      </c>
      <c r="N3036">
        <v>899</v>
      </c>
    </row>
    <row r="3037" spans="1:14">
      <c r="A3037" s="51">
        <v>3037</v>
      </c>
      <c r="B3037" s="51">
        <v>4.4999999999999998E-2</v>
      </c>
      <c r="C3037" s="141">
        <f t="shared" si="141"/>
        <v>136.66499999999999</v>
      </c>
      <c r="E3037" s="51">
        <v>3037</v>
      </c>
      <c r="F3037">
        <v>7.0000000000000007E-2</v>
      </c>
      <c r="G3037" s="141">
        <f t="shared" si="142"/>
        <v>212.59000000000003</v>
      </c>
      <c r="I3037" s="51">
        <v>3037</v>
      </c>
      <c r="J3037">
        <v>0.125</v>
      </c>
      <c r="K3037" s="141">
        <f t="shared" si="143"/>
        <v>379.625</v>
      </c>
      <c r="M3037" s="51">
        <v>3037</v>
      </c>
      <c r="N3037">
        <v>899</v>
      </c>
    </row>
    <row r="3038" spans="1:14">
      <c r="A3038" s="51">
        <v>3038</v>
      </c>
      <c r="B3038" s="51">
        <v>4.4999999999999998E-2</v>
      </c>
      <c r="C3038" s="141">
        <f t="shared" si="141"/>
        <v>136.71</v>
      </c>
      <c r="E3038" s="51">
        <v>3038</v>
      </c>
      <c r="F3038">
        <v>7.0000000000000007E-2</v>
      </c>
      <c r="G3038" s="141">
        <f t="shared" si="142"/>
        <v>212.66000000000003</v>
      </c>
      <c r="I3038" s="51">
        <v>3038</v>
      </c>
      <c r="J3038">
        <v>0.125</v>
      </c>
      <c r="K3038" s="141">
        <f t="shared" si="143"/>
        <v>379.75</v>
      </c>
      <c r="M3038" s="51">
        <v>3038</v>
      </c>
      <c r="N3038">
        <v>899</v>
      </c>
    </row>
    <row r="3039" spans="1:14">
      <c r="A3039" s="51">
        <v>3039</v>
      </c>
      <c r="B3039" s="51">
        <v>4.4999999999999998E-2</v>
      </c>
      <c r="C3039" s="141">
        <f t="shared" si="141"/>
        <v>136.755</v>
      </c>
      <c r="E3039" s="51">
        <v>3039</v>
      </c>
      <c r="F3039">
        <v>7.0000000000000007E-2</v>
      </c>
      <c r="G3039" s="141">
        <f t="shared" si="142"/>
        <v>212.73000000000002</v>
      </c>
      <c r="I3039" s="51">
        <v>3039</v>
      </c>
      <c r="J3039">
        <v>0.125</v>
      </c>
      <c r="K3039" s="141">
        <f t="shared" si="143"/>
        <v>379.875</v>
      </c>
      <c r="M3039" s="51">
        <v>3039</v>
      </c>
      <c r="N3039">
        <v>899</v>
      </c>
    </row>
    <row r="3040" spans="1:14">
      <c r="A3040" s="51">
        <v>3040</v>
      </c>
      <c r="B3040" s="51">
        <v>4.4999999999999998E-2</v>
      </c>
      <c r="C3040" s="141">
        <f t="shared" si="141"/>
        <v>136.79999999999998</v>
      </c>
      <c r="E3040" s="51">
        <v>3040</v>
      </c>
      <c r="F3040">
        <v>7.0000000000000007E-2</v>
      </c>
      <c r="G3040" s="141">
        <f t="shared" si="142"/>
        <v>212.8</v>
      </c>
      <c r="I3040" s="51">
        <v>3040</v>
      </c>
      <c r="J3040">
        <v>0.125</v>
      </c>
      <c r="K3040" s="141">
        <f t="shared" si="143"/>
        <v>380</v>
      </c>
      <c r="M3040" s="51">
        <v>3040</v>
      </c>
      <c r="N3040">
        <v>899</v>
      </c>
    </row>
    <row r="3041" spans="1:14">
      <c r="A3041" s="51">
        <v>3041</v>
      </c>
      <c r="B3041" s="51">
        <v>4.4999999999999998E-2</v>
      </c>
      <c r="C3041" s="141">
        <f t="shared" si="141"/>
        <v>136.845</v>
      </c>
      <c r="E3041" s="51">
        <v>3041</v>
      </c>
      <c r="F3041">
        <v>7.0000000000000007E-2</v>
      </c>
      <c r="G3041" s="141">
        <f t="shared" si="142"/>
        <v>212.87000000000003</v>
      </c>
      <c r="I3041" s="51">
        <v>3041</v>
      </c>
      <c r="J3041">
        <v>0.125</v>
      </c>
      <c r="K3041" s="141">
        <f t="shared" si="143"/>
        <v>380.125</v>
      </c>
      <c r="M3041" s="51">
        <v>3041</v>
      </c>
      <c r="N3041">
        <v>899</v>
      </c>
    </row>
    <row r="3042" spans="1:14">
      <c r="A3042" s="51">
        <v>3042</v>
      </c>
      <c r="B3042" s="51">
        <v>4.4999999999999998E-2</v>
      </c>
      <c r="C3042" s="141">
        <f t="shared" si="141"/>
        <v>136.88999999999999</v>
      </c>
      <c r="E3042" s="51">
        <v>3042</v>
      </c>
      <c r="F3042">
        <v>7.0000000000000007E-2</v>
      </c>
      <c r="G3042" s="141">
        <f t="shared" si="142"/>
        <v>212.94000000000003</v>
      </c>
      <c r="I3042" s="51">
        <v>3042</v>
      </c>
      <c r="J3042">
        <v>0.125</v>
      </c>
      <c r="K3042" s="141">
        <f t="shared" si="143"/>
        <v>380.25</v>
      </c>
      <c r="M3042" s="51">
        <v>3042</v>
      </c>
      <c r="N3042">
        <v>899</v>
      </c>
    </row>
    <row r="3043" spans="1:14">
      <c r="A3043" s="51">
        <v>3043</v>
      </c>
      <c r="B3043" s="51">
        <v>4.4999999999999998E-2</v>
      </c>
      <c r="C3043" s="141">
        <f t="shared" si="141"/>
        <v>136.935</v>
      </c>
      <c r="E3043" s="51">
        <v>3043</v>
      </c>
      <c r="F3043">
        <v>7.0000000000000007E-2</v>
      </c>
      <c r="G3043" s="141">
        <f t="shared" si="142"/>
        <v>213.01000000000002</v>
      </c>
      <c r="I3043" s="51">
        <v>3043</v>
      </c>
      <c r="J3043">
        <v>0.125</v>
      </c>
      <c r="K3043" s="141">
        <f t="shared" si="143"/>
        <v>380.375</v>
      </c>
      <c r="M3043" s="51">
        <v>3043</v>
      </c>
      <c r="N3043">
        <v>899</v>
      </c>
    </row>
    <row r="3044" spans="1:14">
      <c r="A3044" s="51">
        <v>3044</v>
      </c>
      <c r="B3044" s="51">
        <v>4.4999999999999998E-2</v>
      </c>
      <c r="C3044" s="141">
        <f t="shared" si="141"/>
        <v>136.97999999999999</v>
      </c>
      <c r="E3044" s="51">
        <v>3044</v>
      </c>
      <c r="F3044">
        <v>7.0000000000000007E-2</v>
      </c>
      <c r="G3044" s="141">
        <f t="shared" si="142"/>
        <v>213.08</v>
      </c>
      <c r="I3044" s="51">
        <v>3044</v>
      </c>
      <c r="J3044">
        <v>0.125</v>
      </c>
      <c r="K3044" s="141">
        <f t="shared" si="143"/>
        <v>380.5</v>
      </c>
      <c r="M3044" s="51">
        <v>3044</v>
      </c>
      <c r="N3044">
        <v>899</v>
      </c>
    </row>
    <row r="3045" spans="1:14">
      <c r="A3045" s="51">
        <v>3045</v>
      </c>
      <c r="B3045" s="51">
        <v>4.4999999999999998E-2</v>
      </c>
      <c r="C3045" s="141">
        <f t="shared" si="141"/>
        <v>137.02500000000001</v>
      </c>
      <c r="E3045" s="51">
        <v>3045</v>
      </c>
      <c r="F3045">
        <v>7.0000000000000007E-2</v>
      </c>
      <c r="G3045" s="141">
        <f t="shared" si="142"/>
        <v>213.15000000000003</v>
      </c>
      <c r="I3045" s="51">
        <v>3045</v>
      </c>
      <c r="J3045">
        <v>0.125</v>
      </c>
      <c r="K3045" s="141">
        <f t="shared" si="143"/>
        <v>380.625</v>
      </c>
      <c r="M3045" s="51">
        <v>3045</v>
      </c>
      <c r="N3045">
        <v>899</v>
      </c>
    </row>
    <row r="3046" spans="1:14">
      <c r="A3046" s="51">
        <v>3046</v>
      </c>
      <c r="B3046" s="51">
        <v>4.4999999999999998E-2</v>
      </c>
      <c r="C3046" s="141">
        <f t="shared" si="141"/>
        <v>137.07</v>
      </c>
      <c r="E3046" s="51">
        <v>3046</v>
      </c>
      <c r="F3046">
        <v>7.0000000000000007E-2</v>
      </c>
      <c r="G3046" s="141">
        <f t="shared" si="142"/>
        <v>213.22000000000003</v>
      </c>
      <c r="I3046" s="51">
        <v>3046</v>
      </c>
      <c r="J3046">
        <v>0.125</v>
      </c>
      <c r="K3046" s="141">
        <f t="shared" si="143"/>
        <v>380.75</v>
      </c>
      <c r="M3046" s="51">
        <v>3046</v>
      </c>
      <c r="N3046">
        <v>899</v>
      </c>
    </row>
    <row r="3047" spans="1:14">
      <c r="A3047" s="51">
        <v>3047</v>
      </c>
      <c r="B3047" s="51">
        <v>4.4999999999999998E-2</v>
      </c>
      <c r="C3047" s="141">
        <f t="shared" si="141"/>
        <v>137.11500000000001</v>
      </c>
      <c r="E3047" s="51">
        <v>3047</v>
      </c>
      <c r="F3047">
        <v>7.0000000000000007E-2</v>
      </c>
      <c r="G3047" s="141">
        <f t="shared" si="142"/>
        <v>213.29000000000002</v>
      </c>
      <c r="I3047" s="51">
        <v>3047</v>
      </c>
      <c r="J3047">
        <v>0.125</v>
      </c>
      <c r="K3047" s="141">
        <f t="shared" si="143"/>
        <v>380.875</v>
      </c>
      <c r="M3047" s="51">
        <v>3047</v>
      </c>
      <c r="N3047">
        <v>899</v>
      </c>
    </row>
    <row r="3048" spans="1:14">
      <c r="A3048" s="51">
        <v>3048</v>
      </c>
      <c r="B3048" s="51">
        <v>4.4999999999999998E-2</v>
      </c>
      <c r="C3048" s="141">
        <f t="shared" si="141"/>
        <v>137.16</v>
      </c>
      <c r="E3048" s="51">
        <v>3048</v>
      </c>
      <c r="F3048">
        <v>7.0000000000000007E-2</v>
      </c>
      <c r="G3048" s="141">
        <f t="shared" si="142"/>
        <v>213.36</v>
      </c>
      <c r="I3048" s="51">
        <v>3048</v>
      </c>
      <c r="J3048">
        <v>0.125</v>
      </c>
      <c r="K3048" s="141">
        <f t="shared" si="143"/>
        <v>381</v>
      </c>
      <c r="M3048" s="51">
        <v>3048</v>
      </c>
      <c r="N3048">
        <v>899</v>
      </c>
    </row>
    <row r="3049" spans="1:14">
      <c r="A3049" s="51">
        <v>3049</v>
      </c>
      <c r="B3049" s="51">
        <v>4.4999999999999998E-2</v>
      </c>
      <c r="C3049" s="141">
        <f t="shared" si="141"/>
        <v>137.20499999999998</v>
      </c>
      <c r="E3049" s="51">
        <v>3049</v>
      </c>
      <c r="F3049">
        <v>7.0000000000000007E-2</v>
      </c>
      <c r="G3049" s="141">
        <f t="shared" si="142"/>
        <v>213.43</v>
      </c>
      <c r="I3049" s="51">
        <v>3049</v>
      </c>
      <c r="J3049">
        <v>0.125</v>
      </c>
      <c r="K3049" s="141">
        <f t="shared" si="143"/>
        <v>381.125</v>
      </c>
      <c r="M3049" s="51">
        <v>3049</v>
      </c>
      <c r="N3049">
        <v>899</v>
      </c>
    </row>
    <row r="3050" spans="1:14">
      <c r="A3050" s="51">
        <v>3050</v>
      </c>
      <c r="B3050" s="51">
        <v>4.4999999999999998E-2</v>
      </c>
      <c r="C3050" s="141">
        <f t="shared" si="141"/>
        <v>137.25</v>
      </c>
      <c r="E3050" s="51">
        <v>3050</v>
      </c>
      <c r="F3050">
        <v>7.0000000000000007E-2</v>
      </c>
      <c r="G3050" s="141">
        <f t="shared" si="142"/>
        <v>213.50000000000003</v>
      </c>
      <c r="I3050" s="51">
        <v>3050</v>
      </c>
      <c r="J3050">
        <v>0.125</v>
      </c>
      <c r="K3050" s="141">
        <f t="shared" si="143"/>
        <v>381.25</v>
      </c>
      <c r="M3050" s="51">
        <v>3050</v>
      </c>
      <c r="N3050">
        <v>899</v>
      </c>
    </row>
    <row r="3051" spans="1:14">
      <c r="A3051" s="51">
        <v>3051</v>
      </c>
      <c r="B3051" s="51">
        <v>4.4999999999999998E-2</v>
      </c>
      <c r="C3051" s="141">
        <f t="shared" si="141"/>
        <v>137.29499999999999</v>
      </c>
      <c r="E3051" s="51">
        <v>3051</v>
      </c>
      <c r="F3051">
        <v>7.0000000000000007E-2</v>
      </c>
      <c r="G3051" s="141">
        <f t="shared" si="142"/>
        <v>213.57000000000002</v>
      </c>
      <c r="I3051" s="51">
        <v>3051</v>
      </c>
      <c r="J3051">
        <v>0.125</v>
      </c>
      <c r="K3051" s="141">
        <f t="shared" si="143"/>
        <v>381.375</v>
      </c>
      <c r="M3051" s="51">
        <v>3051</v>
      </c>
      <c r="N3051">
        <v>899</v>
      </c>
    </row>
    <row r="3052" spans="1:14">
      <c r="A3052" s="51">
        <v>3052</v>
      </c>
      <c r="B3052" s="51">
        <v>4.4999999999999998E-2</v>
      </c>
      <c r="C3052" s="141">
        <f t="shared" si="141"/>
        <v>137.34</v>
      </c>
      <c r="E3052" s="51">
        <v>3052</v>
      </c>
      <c r="F3052">
        <v>7.0000000000000007E-2</v>
      </c>
      <c r="G3052" s="141">
        <f t="shared" si="142"/>
        <v>213.64000000000001</v>
      </c>
      <c r="I3052" s="51">
        <v>3052</v>
      </c>
      <c r="J3052">
        <v>0.125</v>
      </c>
      <c r="K3052" s="141">
        <f t="shared" si="143"/>
        <v>381.5</v>
      </c>
      <c r="M3052" s="51">
        <v>3052</v>
      </c>
      <c r="N3052">
        <v>899</v>
      </c>
    </row>
    <row r="3053" spans="1:14">
      <c r="A3053" s="51">
        <v>3053</v>
      </c>
      <c r="B3053" s="51">
        <v>4.4999999999999998E-2</v>
      </c>
      <c r="C3053" s="141">
        <f t="shared" si="141"/>
        <v>137.38499999999999</v>
      </c>
      <c r="E3053" s="51">
        <v>3053</v>
      </c>
      <c r="F3053">
        <v>7.0000000000000007E-2</v>
      </c>
      <c r="G3053" s="141">
        <f t="shared" si="142"/>
        <v>213.71</v>
      </c>
      <c r="I3053" s="51">
        <v>3053</v>
      </c>
      <c r="J3053">
        <v>0.125</v>
      </c>
      <c r="K3053" s="141">
        <f t="shared" si="143"/>
        <v>381.625</v>
      </c>
      <c r="M3053" s="51">
        <v>3053</v>
      </c>
      <c r="N3053">
        <v>899</v>
      </c>
    </row>
    <row r="3054" spans="1:14">
      <c r="A3054" s="51">
        <v>3054</v>
      </c>
      <c r="B3054" s="51">
        <v>4.4999999999999998E-2</v>
      </c>
      <c r="C3054" s="141">
        <f t="shared" si="141"/>
        <v>137.43</v>
      </c>
      <c r="E3054" s="51">
        <v>3054</v>
      </c>
      <c r="F3054">
        <v>7.0000000000000007E-2</v>
      </c>
      <c r="G3054" s="141">
        <f t="shared" si="142"/>
        <v>213.78000000000003</v>
      </c>
      <c r="I3054" s="51">
        <v>3054</v>
      </c>
      <c r="J3054">
        <v>0.125</v>
      </c>
      <c r="K3054" s="141">
        <f t="shared" si="143"/>
        <v>381.75</v>
      </c>
      <c r="M3054" s="51">
        <v>3054</v>
      </c>
      <c r="N3054">
        <v>899</v>
      </c>
    </row>
    <row r="3055" spans="1:14">
      <c r="A3055" s="51">
        <v>3055</v>
      </c>
      <c r="B3055" s="51">
        <v>4.4999999999999998E-2</v>
      </c>
      <c r="C3055" s="141">
        <f t="shared" si="141"/>
        <v>137.47499999999999</v>
      </c>
      <c r="E3055" s="51">
        <v>3055</v>
      </c>
      <c r="F3055">
        <v>7.0000000000000007E-2</v>
      </c>
      <c r="G3055" s="141">
        <f t="shared" si="142"/>
        <v>213.85000000000002</v>
      </c>
      <c r="I3055" s="51">
        <v>3055</v>
      </c>
      <c r="J3055">
        <v>0.125</v>
      </c>
      <c r="K3055" s="141">
        <f t="shared" si="143"/>
        <v>381.875</v>
      </c>
      <c r="M3055" s="51">
        <v>3055</v>
      </c>
      <c r="N3055">
        <v>899</v>
      </c>
    </row>
    <row r="3056" spans="1:14">
      <c r="A3056" s="51">
        <v>3056</v>
      </c>
      <c r="B3056" s="51">
        <v>4.4999999999999998E-2</v>
      </c>
      <c r="C3056" s="141">
        <f t="shared" si="141"/>
        <v>137.51999999999998</v>
      </c>
      <c r="E3056" s="51">
        <v>3056</v>
      </c>
      <c r="F3056">
        <v>7.0000000000000007E-2</v>
      </c>
      <c r="G3056" s="141">
        <f t="shared" si="142"/>
        <v>213.92000000000002</v>
      </c>
      <c r="I3056" s="51">
        <v>3056</v>
      </c>
      <c r="J3056">
        <v>0.125</v>
      </c>
      <c r="K3056" s="141">
        <f t="shared" si="143"/>
        <v>382</v>
      </c>
      <c r="M3056" s="51">
        <v>3056</v>
      </c>
      <c r="N3056">
        <v>899</v>
      </c>
    </row>
    <row r="3057" spans="1:14">
      <c r="A3057" s="51">
        <v>3057</v>
      </c>
      <c r="B3057" s="51">
        <v>4.4999999999999998E-2</v>
      </c>
      <c r="C3057" s="141">
        <f t="shared" si="141"/>
        <v>137.565</v>
      </c>
      <c r="E3057" s="51">
        <v>3057</v>
      </c>
      <c r="F3057">
        <v>7.0000000000000007E-2</v>
      </c>
      <c r="G3057" s="141">
        <f t="shared" si="142"/>
        <v>213.99</v>
      </c>
      <c r="I3057" s="51">
        <v>3057</v>
      </c>
      <c r="J3057">
        <v>0.125</v>
      </c>
      <c r="K3057" s="141">
        <f t="shared" si="143"/>
        <v>382.125</v>
      </c>
      <c r="M3057" s="51">
        <v>3057</v>
      </c>
      <c r="N3057">
        <v>899</v>
      </c>
    </row>
    <row r="3058" spans="1:14">
      <c r="A3058" s="51">
        <v>3058</v>
      </c>
      <c r="B3058" s="51">
        <v>4.4999999999999998E-2</v>
      </c>
      <c r="C3058" s="141">
        <f t="shared" si="141"/>
        <v>137.60999999999999</v>
      </c>
      <c r="E3058" s="51">
        <v>3058</v>
      </c>
      <c r="F3058">
        <v>7.0000000000000007E-2</v>
      </c>
      <c r="G3058" s="141">
        <f t="shared" si="142"/>
        <v>214.06000000000003</v>
      </c>
      <c r="I3058" s="51">
        <v>3058</v>
      </c>
      <c r="J3058">
        <v>0.125</v>
      </c>
      <c r="K3058" s="141">
        <f t="shared" si="143"/>
        <v>382.25</v>
      </c>
      <c r="M3058" s="51">
        <v>3058</v>
      </c>
      <c r="N3058">
        <v>899</v>
      </c>
    </row>
    <row r="3059" spans="1:14">
      <c r="A3059" s="51">
        <v>3059</v>
      </c>
      <c r="B3059" s="51">
        <v>4.4999999999999998E-2</v>
      </c>
      <c r="C3059" s="141">
        <f t="shared" si="141"/>
        <v>137.655</v>
      </c>
      <c r="E3059" s="51">
        <v>3059</v>
      </c>
      <c r="F3059">
        <v>7.0000000000000007E-2</v>
      </c>
      <c r="G3059" s="141">
        <f t="shared" si="142"/>
        <v>214.13000000000002</v>
      </c>
      <c r="I3059" s="51">
        <v>3059</v>
      </c>
      <c r="J3059">
        <v>0.125</v>
      </c>
      <c r="K3059" s="141">
        <f t="shared" si="143"/>
        <v>382.375</v>
      </c>
      <c r="M3059" s="51">
        <v>3059</v>
      </c>
      <c r="N3059">
        <v>899</v>
      </c>
    </row>
    <row r="3060" spans="1:14">
      <c r="A3060" s="51">
        <v>3060</v>
      </c>
      <c r="B3060" s="51">
        <v>4.4999999999999998E-2</v>
      </c>
      <c r="C3060" s="141">
        <f t="shared" si="141"/>
        <v>137.69999999999999</v>
      </c>
      <c r="E3060" s="51">
        <v>3060</v>
      </c>
      <c r="F3060">
        <v>7.0000000000000007E-2</v>
      </c>
      <c r="G3060" s="141">
        <f t="shared" si="142"/>
        <v>214.20000000000002</v>
      </c>
      <c r="I3060" s="51">
        <v>3060</v>
      </c>
      <c r="J3060">
        <v>0.125</v>
      </c>
      <c r="K3060" s="141">
        <f t="shared" si="143"/>
        <v>382.5</v>
      </c>
      <c r="M3060" s="51">
        <v>3060</v>
      </c>
      <c r="N3060">
        <v>899</v>
      </c>
    </row>
    <row r="3061" spans="1:14">
      <c r="A3061" s="51">
        <v>3061</v>
      </c>
      <c r="B3061" s="51">
        <v>4.4999999999999998E-2</v>
      </c>
      <c r="C3061" s="141">
        <f t="shared" si="141"/>
        <v>137.745</v>
      </c>
      <c r="E3061" s="51">
        <v>3061</v>
      </c>
      <c r="F3061">
        <v>7.0000000000000007E-2</v>
      </c>
      <c r="G3061" s="141">
        <f t="shared" si="142"/>
        <v>214.27</v>
      </c>
      <c r="I3061" s="51">
        <v>3061</v>
      </c>
      <c r="J3061">
        <v>0.125</v>
      </c>
      <c r="K3061" s="141">
        <f t="shared" si="143"/>
        <v>382.625</v>
      </c>
      <c r="M3061" s="51">
        <v>3061</v>
      </c>
      <c r="N3061">
        <v>899</v>
      </c>
    </row>
    <row r="3062" spans="1:14">
      <c r="A3062" s="51">
        <v>3062</v>
      </c>
      <c r="B3062" s="51">
        <v>4.4999999999999998E-2</v>
      </c>
      <c r="C3062" s="141">
        <f t="shared" si="141"/>
        <v>137.79</v>
      </c>
      <c r="E3062" s="51">
        <v>3062</v>
      </c>
      <c r="F3062">
        <v>7.0000000000000007E-2</v>
      </c>
      <c r="G3062" s="141">
        <f t="shared" si="142"/>
        <v>214.34000000000003</v>
      </c>
      <c r="I3062" s="51">
        <v>3062</v>
      </c>
      <c r="J3062">
        <v>0.125</v>
      </c>
      <c r="K3062" s="141">
        <f t="shared" si="143"/>
        <v>382.75</v>
      </c>
      <c r="M3062" s="51">
        <v>3062</v>
      </c>
      <c r="N3062">
        <v>899</v>
      </c>
    </row>
    <row r="3063" spans="1:14">
      <c r="A3063" s="51">
        <v>3063</v>
      </c>
      <c r="B3063" s="51">
        <v>4.4999999999999998E-2</v>
      </c>
      <c r="C3063" s="141">
        <f t="shared" si="141"/>
        <v>137.83500000000001</v>
      </c>
      <c r="E3063" s="51">
        <v>3063</v>
      </c>
      <c r="F3063">
        <v>7.0000000000000007E-2</v>
      </c>
      <c r="G3063" s="141">
        <f t="shared" si="142"/>
        <v>214.41000000000003</v>
      </c>
      <c r="I3063" s="51">
        <v>3063</v>
      </c>
      <c r="J3063">
        <v>0.125</v>
      </c>
      <c r="K3063" s="141">
        <f t="shared" si="143"/>
        <v>382.875</v>
      </c>
      <c r="M3063" s="51">
        <v>3063</v>
      </c>
      <c r="N3063">
        <v>899</v>
      </c>
    </row>
    <row r="3064" spans="1:14">
      <c r="A3064" s="51">
        <v>3064</v>
      </c>
      <c r="B3064" s="51">
        <v>4.4999999999999998E-2</v>
      </c>
      <c r="C3064" s="141">
        <f t="shared" si="141"/>
        <v>137.88</v>
      </c>
      <c r="E3064" s="51">
        <v>3064</v>
      </c>
      <c r="F3064">
        <v>7.0000000000000007E-2</v>
      </c>
      <c r="G3064" s="141">
        <f t="shared" si="142"/>
        <v>214.48000000000002</v>
      </c>
      <c r="I3064" s="51">
        <v>3064</v>
      </c>
      <c r="J3064">
        <v>0.125</v>
      </c>
      <c r="K3064" s="141">
        <f t="shared" si="143"/>
        <v>383</v>
      </c>
      <c r="M3064" s="51">
        <v>3064</v>
      </c>
      <c r="N3064">
        <v>899</v>
      </c>
    </row>
    <row r="3065" spans="1:14">
      <c r="A3065" s="51">
        <v>3065</v>
      </c>
      <c r="B3065" s="51">
        <v>4.4999999999999998E-2</v>
      </c>
      <c r="C3065" s="141">
        <f t="shared" si="141"/>
        <v>137.92499999999998</v>
      </c>
      <c r="E3065" s="51">
        <v>3065</v>
      </c>
      <c r="F3065">
        <v>7.0000000000000007E-2</v>
      </c>
      <c r="G3065" s="141">
        <f t="shared" si="142"/>
        <v>214.55</v>
      </c>
      <c r="I3065" s="51">
        <v>3065</v>
      </c>
      <c r="J3065">
        <v>0.125</v>
      </c>
      <c r="K3065" s="141">
        <f t="shared" si="143"/>
        <v>383.125</v>
      </c>
      <c r="M3065" s="51">
        <v>3065</v>
      </c>
      <c r="N3065">
        <v>899</v>
      </c>
    </row>
    <row r="3066" spans="1:14">
      <c r="A3066" s="51">
        <v>3066</v>
      </c>
      <c r="B3066" s="51">
        <v>4.4999999999999998E-2</v>
      </c>
      <c r="C3066" s="141">
        <f t="shared" si="141"/>
        <v>137.97</v>
      </c>
      <c r="E3066" s="51">
        <v>3066</v>
      </c>
      <c r="F3066">
        <v>7.0000000000000007E-2</v>
      </c>
      <c r="G3066" s="141">
        <f t="shared" si="142"/>
        <v>214.62000000000003</v>
      </c>
      <c r="I3066" s="51">
        <v>3066</v>
      </c>
      <c r="J3066">
        <v>0.125</v>
      </c>
      <c r="K3066" s="141">
        <f t="shared" si="143"/>
        <v>383.25</v>
      </c>
      <c r="M3066" s="51">
        <v>3066</v>
      </c>
      <c r="N3066">
        <v>899</v>
      </c>
    </row>
    <row r="3067" spans="1:14">
      <c r="A3067" s="51">
        <v>3067</v>
      </c>
      <c r="B3067" s="51">
        <v>4.4999999999999998E-2</v>
      </c>
      <c r="C3067" s="141">
        <f t="shared" si="141"/>
        <v>138.01499999999999</v>
      </c>
      <c r="E3067" s="51">
        <v>3067</v>
      </c>
      <c r="F3067">
        <v>7.0000000000000007E-2</v>
      </c>
      <c r="G3067" s="141">
        <f t="shared" si="142"/>
        <v>214.69000000000003</v>
      </c>
      <c r="I3067" s="51">
        <v>3067</v>
      </c>
      <c r="J3067">
        <v>0.125</v>
      </c>
      <c r="K3067" s="141">
        <f t="shared" si="143"/>
        <v>383.375</v>
      </c>
      <c r="M3067" s="51">
        <v>3067</v>
      </c>
      <c r="N3067">
        <v>899</v>
      </c>
    </row>
    <row r="3068" spans="1:14">
      <c r="A3068" s="51">
        <v>3068</v>
      </c>
      <c r="B3068" s="51">
        <v>4.4999999999999998E-2</v>
      </c>
      <c r="C3068" s="141">
        <f t="shared" si="141"/>
        <v>138.06</v>
      </c>
      <c r="E3068" s="51">
        <v>3068</v>
      </c>
      <c r="F3068">
        <v>7.0000000000000007E-2</v>
      </c>
      <c r="G3068" s="141">
        <f t="shared" si="142"/>
        <v>214.76000000000002</v>
      </c>
      <c r="I3068" s="51">
        <v>3068</v>
      </c>
      <c r="J3068">
        <v>0.125</v>
      </c>
      <c r="K3068" s="141">
        <f t="shared" si="143"/>
        <v>383.5</v>
      </c>
      <c r="M3068" s="51">
        <v>3068</v>
      </c>
      <c r="N3068">
        <v>899</v>
      </c>
    </row>
    <row r="3069" spans="1:14">
      <c r="A3069" s="51">
        <v>3069</v>
      </c>
      <c r="B3069" s="51">
        <v>4.4999999999999998E-2</v>
      </c>
      <c r="C3069" s="141">
        <f t="shared" si="141"/>
        <v>138.10499999999999</v>
      </c>
      <c r="E3069" s="51">
        <v>3069</v>
      </c>
      <c r="F3069">
        <v>7.0000000000000007E-2</v>
      </c>
      <c r="G3069" s="141">
        <f t="shared" si="142"/>
        <v>214.83</v>
      </c>
      <c r="I3069" s="51">
        <v>3069</v>
      </c>
      <c r="J3069">
        <v>0.125</v>
      </c>
      <c r="K3069" s="141">
        <f t="shared" si="143"/>
        <v>383.625</v>
      </c>
      <c r="M3069" s="51">
        <v>3069</v>
      </c>
      <c r="N3069">
        <v>899</v>
      </c>
    </row>
    <row r="3070" spans="1:14">
      <c r="A3070" s="51">
        <v>3070</v>
      </c>
      <c r="B3070" s="51">
        <v>4.4999999999999998E-2</v>
      </c>
      <c r="C3070" s="141">
        <f t="shared" si="141"/>
        <v>138.15</v>
      </c>
      <c r="E3070" s="51">
        <v>3070</v>
      </c>
      <c r="F3070">
        <v>7.0000000000000007E-2</v>
      </c>
      <c r="G3070" s="141">
        <f t="shared" si="142"/>
        <v>214.90000000000003</v>
      </c>
      <c r="I3070" s="51">
        <v>3070</v>
      </c>
      <c r="J3070">
        <v>0.125</v>
      </c>
      <c r="K3070" s="141">
        <f t="shared" si="143"/>
        <v>383.75</v>
      </c>
      <c r="M3070" s="51">
        <v>3070</v>
      </c>
      <c r="N3070">
        <v>899</v>
      </c>
    </row>
    <row r="3071" spans="1:14">
      <c r="A3071" s="51">
        <v>3071</v>
      </c>
      <c r="B3071" s="51">
        <v>4.4999999999999998E-2</v>
      </c>
      <c r="C3071" s="141">
        <f t="shared" si="141"/>
        <v>138.19499999999999</v>
      </c>
      <c r="E3071" s="51">
        <v>3071</v>
      </c>
      <c r="F3071">
        <v>7.0000000000000007E-2</v>
      </c>
      <c r="G3071" s="141">
        <f t="shared" si="142"/>
        <v>214.97000000000003</v>
      </c>
      <c r="I3071" s="51">
        <v>3071</v>
      </c>
      <c r="J3071">
        <v>0.125</v>
      </c>
      <c r="K3071" s="141">
        <f t="shared" si="143"/>
        <v>383.875</v>
      </c>
      <c r="M3071" s="51">
        <v>3071</v>
      </c>
      <c r="N3071">
        <v>899</v>
      </c>
    </row>
    <row r="3072" spans="1:14">
      <c r="A3072" s="51">
        <v>3072</v>
      </c>
      <c r="B3072" s="51">
        <v>4.4999999999999998E-2</v>
      </c>
      <c r="C3072" s="141">
        <f t="shared" si="141"/>
        <v>138.24</v>
      </c>
      <c r="E3072" s="51">
        <v>3072</v>
      </c>
      <c r="F3072">
        <v>7.0000000000000007E-2</v>
      </c>
      <c r="G3072" s="141">
        <f t="shared" si="142"/>
        <v>215.04000000000002</v>
      </c>
      <c r="I3072" s="51">
        <v>3072</v>
      </c>
      <c r="J3072">
        <v>0.125</v>
      </c>
      <c r="K3072" s="141">
        <f t="shared" si="143"/>
        <v>384</v>
      </c>
      <c r="M3072" s="51">
        <v>3072</v>
      </c>
      <c r="N3072">
        <v>899</v>
      </c>
    </row>
    <row r="3073" spans="1:14">
      <c r="A3073" s="51">
        <v>3073</v>
      </c>
      <c r="B3073" s="51">
        <v>4.4999999999999998E-2</v>
      </c>
      <c r="C3073" s="141">
        <f t="shared" si="141"/>
        <v>138.285</v>
      </c>
      <c r="E3073" s="51">
        <v>3073</v>
      </c>
      <c r="F3073">
        <v>7.0000000000000007E-2</v>
      </c>
      <c r="G3073" s="141">
        <f t="shared" si="142"/>
        <v>215.11</v>
      </c>
      <c r="I3073" s="51">
        <v>3073</v>
      </c>
      <c r="J3073">
        <v>0.125</v>
      </c>
      <c r="K3073" s="141">
        <f t="shared" si="143"/>
        <v>384.125</v>
      </c>
      <c r="M3073" s="51">
        <v>3073</v>
      </c>
      <c r="N3073">
        <v>899</v>
      </c>
    </row>
    <row r="3074" spans="1:14">
      <c r="A3074" s="51">
        <v>3074</v>
      </c>
      <c r="B3074" s="51">
        <v>4.4999999999999998E-2</v>
      </c>
      <c r="C3074" s="141">
        <f t="shared" ref="C3074:C3137" si="144">MAX(A3074*B3074, 8.99)</f>
        <v>138.32999999999998</v>
      </c>
      <c r="E3074" s="51">
        <v>3074</v>
      </c>
      <c r="F3074">
        <v>7.0000000000000007E-2</v>
      </c>
      <c r="G3074" s="141">
        <f t="shared" ref="G3074:G3137" si="145">MAX(E3074*F3074, 9.99)</f>
        <v>215.18</v>
      </c>
      <c r="I3074" s="51">
        <v>3074</v>
      </c>
      <c r="J3074">
        <v>0.125</v>
      </c>
      <c r="K3074" s="141">
        <f t="shared" ref="K3074:K3137" si="146">MAX(I3074*J3074, 19.99)</f>
        <v>384.25</v>
      </c>
      <c r="M3074" s="51">
        <v>3074</v>
      </c>
      <c r="N3074">
        <v>899</v>
      </c>
    </row>
    <row r="3075" spans="1:14">
      <c r="A3075" s="51">
        <v>3075</v>
      </c>
      <c r="B3075" s="51">
        <v>4.4999999999999998E-2</v>
      </c>
      <c r="C3075" s="141">
        <f t="shared" si="144"/>
        <v>138.375</v>
      </c>
      <c r="E3075" s="51">
        <v>3075</v>
      </c>
      <c r="F3075">
        <v>7.0000000000000007E-2</v>
      </c>
      <c r="G3075" s="141">
        <f t="shared" si="145"/>
        <v>215.25000000000003</v>
      </c>
      <c r="I3075" s="51">
        <v>3075</v>
      </c>
      <c r="J3075">
        <v>0.125</v>
      </c>
      <c r="K3075" s="141">
        <f t="shared" si="146"/>
        <v>384.375</v>
      </c>
      <c r="M3075" s="51">
        <v>3075</v>
      </c>
      <c r="N3075">
        <v>899</v>
      </c>
    </row>
    <row r="3076" spans="1:14">
      <c r="A3076" s="51">
        <v>3076</v>
      </c>
      <c r="B3076" s="51">
        <v>4.4999999999999998E-2</v>
      </c>
      <c r="C3076" s="141">
        <f t="shared" si="144"/>
        <v>138.41999999999999</v>
      </c>
      <c r="E3076" s="51">
        <v>3076</v>
      </c>
      <c r="F3076">
        <v>7.0000000000000007E-2</v>
      </c>
      <c r="G3076" s="141">
        <f t="shared" si="145"/>
        <v>215.32000000000002</v>
      </c>
      <c r="I3076" s="51">
        <v>3076</v>
      </c>
      <c r="J3076">
        <v>0.125</v>
      </c>
      <c r="K3076" s="141">
        <f t="shared" si="146"/>
        <v>384.5</v>
      </c>
      <c r="M3076" s="51">
        <v>3076</v>
      </c>
      <c r="N3076">
        <v>899</v>
      </c>
    </row>
    <row r="3077" spans="1:14">
      <c r="A3077" s="51">
        <v>3077</v>
      </c>
      <c r="B3077" s="51">
        <v>4.4999999999999998E-2</v>
      </c>
      <c r="C3077" s="141">
        <f t="shared" si="144"/>
        <v>138.465</v>
      </c>
      <c r="E3077" s="51">
        <v>3077</v>
      </c>
      <c r="F3077">
        <v>7.0000000000000007E-2</v>
      </c>
      <c r="G3077" s="141">
        <f t="shared" si="145"/>
        <v>215.39000000000001</v>
      </c>
      <c r="I3077" s="51">
        <v>3077</v>
      </c>
      <c r="J3077">
        <v>0.125</v>
      </c>
      <c r="K3077" s="141">
        <f t="shared" si="146"/>
        <v>384.625</v>
      </c>
      <c r="M3077" s="51">
        <v>3077</v>
      </c>
      <c r="N3077">
        <v>899</v>
      </c>
    </row>
    <row r="3078" spans="1:14">
      <c r="A3078" s="51">
        <v>3078</v>
      </c>
      <c r="B3078" s="51">
        <v>4.4999999999999998E-2</v>
      </c>
      <c r="C3078" s="141">
        <f t="shared" si="144"/>
        <v>138.51</v>
      </c>
      <c r="E3078" s="51">
        <v>3078</v>
      </c>
      <c r="F3078">
        <v>7.0000000000000007E-2</v>
      </c>
      <c r="G3078" s="141">
        <f t="shared" si="145"/>
        <v>215.46</v>
      </c>
      <c r="I3078" s="51">
        <v>3078</v>
      </c>
      <c r="J3078">
        <v>0.125</v>
      </c>
      <c r="K3078" s="141">
        <f t="shared" si="146"/>
        <v>384.75</v>
      </c>
      <c r="M3078" s="51">
        <v>3078</v>
      </c>
      <c r="N3078">
        <v>899</v>
      </c>
    </row>
    <row r="3079" spans="1:14">
      <c r="A3079" s="51">
        <v>3079</v>
      </c>
      <c r="B3079" s="51">
        <v>4.4999999999999998E-2</v>
      </c>
      <c r="C3079" s="141">
        <f t="shared" si="144"/>
        <v>138.55500000000001</v>
      </c>
      <c r="E3079" s="51">
        <v>3079</v>
      </c>
      <c r="F3079">
        <v>7.0000000000000007E-2</v>
      </c>
      <c r="G3079" s="141">
        <f t="shared" si="145"/>
        <v>215.53000000000003</v>
      </c>
      <c r="I3079" s="51">
        <v>3079</v>
      </c>
      <c r="J3079">
        <v>0.125</v>
      </c>
      <c r="K3079" s="141">
        <f t="shared" si="146"/>
        <v>384.875</v>
      </c>
      <c r="M3079" s="51">
        <v>3079</v>
      </c>
      <c r="N3079">
        <v>899</v>
      </c>
    </row>
    <row r="3080" spans="1:14">
      <c r="A3080" s="51">
        <v>3080</v>
      </c>
      <c r="B3080" s="51">
        <v>4.4999999999999998E-2</v>
      </c>
      <c r="C3080" s="141">
        <f t="shared" si="144"/>
        <v>138.6</v>
      </c>
      <c r="E3080" s="51">
        <v>3080</v>
      </c>
      <c r="F3080">
        <v>7.0000000000000007E-2</v>
      </c>
      <c r="G3080" s="141">
        <f t="shared" si="145"/>
        <v>215.60000000000002</v>
      </c>
      <c r="I3080" s="51">
        <v>3080</v>
      </c>
      <c r="J3080">
        <v>0.125</v>
      </c>
      <c r="K3080" s="141">
        <f t="shared" si="146"/>
        <v>385</v>
      </c>
      <c r="M3080" s="51">
        <v>3080</v>
      </c>
      <c r="N3080">
        <v>899</v>
      </c>
    </row>
    <row r="3081" spans="1:14">
      <c r="A3081" s="51">
        <v>3081</v>
      </c>
      <c r="B3081" s="51">
        <v>4.4999999999999998E-2</v>
      </c>
      <c r="C3081" s="141">
        <f t="shared" si="144"/>
        <v>138.64499999999998</v>
      </c>
      <c r="E3081" s="51">
        <v>3081</v>
      </c>
      <c r="F3081">
        <v>7.0000000000000007E-2</v>
      </c>
      <c r="G3081" s="141">
        <f t="shared" si="145"/>
        <v>215.67000000000002</v>
      </c>
      <c r="I3081" s="51">
        <v>3081</v>
      </c>
      <c r="J3081">
        <v>0.125</v>
      </c>
      <c r="K3081" s="141">
        <f t="shared" si="146"/>
        <v>385.125</v>
      </c>
      <c r="M3081" s="51">
        <v>3081</v>
      </c>
      <c r="N3081">
        <v>899</v>
      </c>
    </row>
    <row r="3082" spans="1:14">
      <c r="A3082" s="51">
        <v>3082</v>
      </c>
      <c r="B3082" s="51">
        <v>4.4999999999999998E-2</v>
      </c>
      <c r="C3082" s="141">
        <f t="shared" si="144"/>
        <v>138.69</v>
      </c>
      <c r="E3082" s="51">
        <v>3082</v>
      </c>
      <c r="F3082">
        <v>7.0000000000000007E-2</v>
      </c>
      <c r="G3082" s="141">
        <f t="shared" si="145"/>
        <v>215.74</v>
      </c>
      <c r="I3082" s="51">
        <v>3082</v>
      </c>
      <c r="J3082">
        <v>0.125</v>
      </c>
      <c r="K3082" s="141">
        <f t="shared" si="146"/>
        <v>385.25</v>
      </c>
      <c r="M3082" s="51">
        <v>3082</v>
      </c>
      <c r="N3082">
        <v>899</v>
      </c>
    </row>
    <row r="3083" spans="1:14">
      <c r="A3083" s="51">
        <v>3083</v>
      </c>
      <c r="B3083" s="51">
        <v>4.4999999999999998E-2</v>
      </c>
      <c r="C3083" s="141">
        <f t="shared" si="144"/>
        <v>138.73499999999999</v>
      </c>
      <c r="E3083" s="51">
        <v>3083</v>
      </c>
      <c r="F3083">
        <v>7.0000000000000007E-2</v>
      </c>
      <c r="G3083" s="141">
        <f t="shared" si="145"/>
        <v>215.81000000000003</v>
      </c>
      <c r="I3083" s="51">
        <v>3083</v>
      </c>
      <c r="J3083">
        <v>0.125</v>
      </c>
      <c r="K3083" s="141">
        <f t="shared" si="146"/>
        <v>385.375</v>
      </c>
      <c r="M3083" s="51">
        <v>3083</v>
      </c>
      <c r="N3083">
        <v>899</v>
      </c>
    </row>
    <row r="3084" spans="1:14">
      <c r="A3084" s="51">
        <v>3084</v>
      </c>
      <c r="B3084" s="51">
        <v>4.4999999999999998E-2</v>
      </c>
      <c r="C3084" s="141">
        <f t="shared" si="144"/>
        <v>138.78</v>
      </c>
      <c r="E3084" s="51">
        <v>3084</v>
      </c>
      <c r="F3084">
        <v>7.0000000000000007E-2</v>
      </c>
      <c r="G3084" s="141">
        <f t="shared" si="145"/>
        <v>215.88000000000002</v>
      </c>
      <c r="I3084" s="51">
        <v>3084</v>
      </c>
      <c r="J3084">
        <v>0.125</v>
      </c>
      <c r="K3084" s="141">
        <f t="shared" si="146"/>
        <v>385.5</v>
      </c>
      <c r="M3084" s="51">
        <v>3084</v>
      </c>
      <c r="N3084">
        <v>899</v>
      </c>
    </row>
    <row r="3085" spans="1:14">
      <c r="A3085" s="51">
        <v>3085</v>
      </c>
      <c r="B3085" s="51">
        <v>4.4999999999999998E-2</v>
      </c>
      <c r="C3085" s="141">
        <f t="shared" si="144"/>
        <v>138.82499999999999</v>
      </c>
      <c r="E3085" s="51">
        <v>3085</v>
      </c>
      <c r="F3085">
        <v>7.0000000000000007E-2</v>
      </c>
      <c r="G3085" s="141">
        <f t="shared" si="145"/>
        <v>215.95000000000002</v>
      </c>
      <c r="I3085" s="51">
        <v>3085</v>
      </c>
      <c r="J3085">
        <v>0.125</v>
      </c>
      <c r="K3085" s="141">
        <f t="shared" si="146"/>
        <v>385.625</v>
      </c>
      <c r="M3085" s="51">
        <v>3085</v>
      </c>
      <c r="N3085">
        <v>899</v>
      </c>
    </row>
    <row r="3086" spans="1:14">
      <c r="A3086" s="51">
        <v>3086</v>
      </c>
      <c r="B3086" s="51">
        <v>4.4999999999999998E-2</v>
      </c>
      <c r="C3086" s="141">
        <f t="shared" si="144"/>
        <v>138.87</v>
      </c>
      <c r="E3086" s="51">
        <v>3086</v>
      </c>
      <c r="F3086">
        <v>7.0000000000000007E-2</v>
      </c>
      <c r="G3086" s="141">
        <f t="shared" si="145"/>
        <v>216.02</v>
      </c>
      <c r="I3086" s="51">
        <v>3086</v>
      </c>
      <c r="J3086">
        <v>0.125</v>
      </c>
      <c r="K3086" s="141">
        <f t="shared" si="146"/>
        <v>385.75</v>
      </c>
      <c r="M3086" s="51">
        <v>3086</v>
      </c>
      <c r="N3086">
        <v>899</v>
      </c>
    </row>
    <row r="3087" spans="1:14">
      <c r="A3087" s="51">
        <v>3087</v>
      </c>
      <c r="B3087" s="51">
        <v>4.4999999999999998E-2</v>
      </c>
      <c r="C3087" s="141">
        <f t="shared" si="144"/>
        <v>138.91499999999999</v>
      </c>
      <c r="E3087" s="51">
        <v>3087</v>
      </c>
      <c r="F3087">
        <v>7.0000000000000007E-2</v>
      </c>
      <c r="G3087" s="141">
        <f t="shared" si="145"/>
        <v>216.09000000000003</v>
      </c>
      <c r="I3087" s="51">
        <v>3087</v>
      </c>
      <c r="J3087">
        <v>0.125</v>
      </c>
      <c r="K3087" s="141">
        <f t="shared" si="146"/>
        <v>385.875</v>
      </c>
      <c r="M3087" s="51">
        <v>3087</v>
      </c>
      <c r="N3087">
        <v>899</v>
      </c>
    </row>
    <row r="3088" spans="1:14">
      <c r="A3088" s="51">
        <v>3088</v>
      </c>
      <c r="B3088" s="51">
        <v>4.4999999999999998E-2</v>
      </c>
      <c r="C3088" s="141">
        <f t="shared" si="144"/>
        <v>138.96</v>
      </c>
      <c r="E3088" s="51">
        <v>3088</v>
      </c>
      <c r="F3088">
        <v>7.0000000000000007E-2</v>
      </c>
      <c r="G3088" s="141">
        <f t="shared" si="145"/>
        <v>216.16000000000003</v>
      </c>
      <c r="I3088" s="51">
        <v>3088</v>
      </c>
      <c r="J3088">
        <v>0.125</v>
      </c>
      <c r="K3088" s="141">
        <f t="shared" si="146"/>
        <v>386</v>
      </c>
      <c r="M3088" s="51">
        <v>3088</v>
      </c>
      <c r="N3088">
        <v>899</v>
      </c>
    </row>
    <row r="3089" spans="1:14">
      <c r="A3089" s="51">
        <v>3089</v>
      </c>
      <c r="B3089" s="51">
        <v>4.4999999999999998E-2</v>
      </c>
      <c r="C3089" s="141">
        <f t="shared" si="144"/>
        <v>139.005</v>
      </c>
      <c r="E3089" s="51">
        <v>3089</v>
      </c>
      <c r="F3089">
        <v>7.0000000000000007E-2</v>
      </c>
      <c r="G3089" s="141">
        <f t="shared" si="145"/>
        <v>216.23000000000002</v>
      </c>
      <c r="I3089" s="51">
        <v>3089</v>
      </c>
      <c r="J3089">
        <v>0.125</v>
      </c>
      <c r="K3089" s="141">
        <f t="shared" si="146"/>
        <v>386.125</v>
      </c>
      <c r="M3089" s="51">
        <v>3089</v>
      </c>
      <c r="N3089">
        <v>899</v>
      </c>
    </row>
    <row r="3090" spans="1:14">
      <c r="A3090" s="51">
        <v>3090</v>
      </c>
      <c r="B3090" s="51">
        <v>4.4999999999999998E-2</v>
      </c>
      <c r="C3090" s="141">
        <f t="shared" si="144"/>
        <v>139.04999999999998</v>
      </c>
      <c r="E3090" s="51">
        <v>3090</v>
      </c>
      <c r="F3090">
        <v>7.0000000000000007E-2</v>
      </c>
      <c r="G3090" s="141">
        <f t="shared" si="145"/>
        <v>216.3</v>
      </c>
      <c r="I3090" s="51">
        <v>3090</v>
      </c>
      <c r="J3090">
        <v>0.125</v>
      </c>
      <c r="K3090" s="141">
        <f t="shared" si="146"/>
        <v>386.25</v>
      </c>
      <c r="M3090" s="51">
        <v>3090</v>
      </c>
      <c r="N3090">
        <v>899</v>
      </c>
    </row>
    <row r="3091" spans="1:14">
      <c r="A3091" s="51">
        <v>3091</v>
      </c>
      <c r="B3091" s="51">
        <v>4.4999999999999998E-2</v>
      </c>
      <c r="C3091" s="141">
        <f t="shared" si="144"/>
        <v>139.095</v>
      </c>
      <c r="E3091" s="51">
        <v>3091</v>
      </c>
      <c r="F3091">
        <v>7.0000000000000007E-2</v>
      </c>
      <c r="G3091" s="141">
        <f t="shared" si="145"/>
        <v>216.37000000000003</v>
      </c>
      <c r="I3091" s="51">
        <v>3091</v>
      </c>
      <c r="J3091">
        <v>0.125</v>
      </c>
      <c r="K3091" s="141">
        <f t="shared" si="146"/>
        <v>386.375</v>
      </c>
      <c r="M3091" s="51">
        <v>3091</v>
      </c>
      <c r="N3091">
        <v>899</v>
      </c>
    </row>
    <row r="3092" spans="1:14">
      <c r="A3092" s="51">
        <v>3092</v>
      </c>
      <c r="B3092" s="51">
        <v>4.4999999999999998E-2</v>
      </c>
      <c r="C3092" s="141">
        <f t="shared" si="144"/>
        <v>139.13999999999999</v>
      </c>
      <c r="E3092" s="51">
        <v>3092</v>
      </c>
      <c r="F3092">
        <v>7.0000000000000007E-2</v>
      </c>
      <c r="G3092" s="141">
        <f t="shared" si="145"/>
        <v>216.44000000000003</v>
      </c>
      <c r="I3092" s="51">
        <v>3092</v>
      </c>
      <c r="J3092">
        <v>0.125</v>
      </c>
      <c r="K3092" s="141">
        <f t="shared" si="146"/>
        <v>386.5</v>
      </c>
      <c r="M3092" s="51">
        <v>3092</v>
      </c>
      <c r="N3092">
        <v>899</v>
      </c>
    </row>
    <row r="3093" spans="1:14">
      <c r="A3093" s="51">
        <v>3093</v>
      </c>
      <c r="B3093" s="51">
        <v>4.4999999999999998E-2</v>
      </c>
      <c r="C3093" s="141">
        <f t="shared" si="144"/>
        <v>139.185</v>
      </c>
      <c r="E3093" s="51">
        <v>3093</v>
      </c>
      <c r="F3093">
        <v>7.0000000000000007E-2</v>
      </c>
      <c r="G3093" s="141">
        <f t="shared" si="145"/>
        <v>216.51000000000002</v>
      </c>
      <c r="I3093" s="51">
        <v>3093</v>
      </c>
      <c r="J3093">
        <v>0.125</v>
      </c>
      <c r="K3093" s="141">
        <f t="shared" si="146"/>
        <v>386.625</v>
      </c>
      <c r="M3093" s="51">
        <v>3093</v>
      </c>
      <c r="N3093">
        <v>899</v>
      </c>
    </row>
    <row r="3094" spans="1:14">
      <c r="A3094" s="51">
        <v>3094</v>
      </c>
      <c r="B3094" s="51">
        <v>4.4999999999999998E-2</v>
      </c>
      <c r="C3094" s="141">
        <f t="shared" si="144"/>
        <v>139.22999999999999</v>
      </c>
      <c r="E3094" s="51">
        <v>3094</v>
      </c>
      <c r="F3094">
        <v>7.0000000000000007E-2</v>
      </c>
      <c r="G3094" s="141">
        <f t="shared" si="145"/>
        <v>216.58</v>
      </c>
      <c r="I3094" s="51">
        <v>3094</v>
      </c>
      <c r="J3094">
        <v>0.125</v>
      </c>
      <c r="K3094" s="141">
        <f t="shared" si="146"/>
        <v>386.75</v>
      </c>
      <c r="M3094" s="51">
        <v>3094</v>
      </c>
      <c r="N3094">
        <v>899</v>
      </c>
    </row>
    <row r="3095" spans="1:14">
      <c r="A3095" s="51">
        <v>3095</v>
      </c>
      <c r="B3095" s="51">
        <v>4.4999999999999998E-2</v>
      </c>
      <c r="C3095" s="141">
        <f t="shared" si="144"/>
        <v>139.27500000000001</v>
      </c>
      <c r="E3095" s="51">
        <v>3095</v>
      </c>
      <c r="F3095">
        <v>7.0000000000000007E-2</v>
      </c>
      <c r="G3095" s="141">
        <f t="shared" si="145"/>
        <v>216.65000000000003</v>
      </c>
      <c r="I3095" s="51">
        <v>3095</v>
      </c>
      <c r="J3095">
        <v>0.125</v>
      </c>
      <c r="K3095" s="141">
        <f t="shared" si="146"/>
        <v>386.875</v>
      </c>
      <c r="M3095" s="51">
        <v>3095</v>
      </c>
      <c r="N3095">
        <v>899</v>
      </c>
    </row>
    <row r="3096" spans="1:14">
      <c r="A3096" s="51">
        <v>3096</v>
      </c>
      <c r="B3096" s="51">
        <v>4.4999999999999998E-2</v>
      </c>
      <c r="C3096" s="141">
        <f t="shared" si="144"/>
        <v>139.32</v>
      </c>
      <c r="E3096" s="51">
        <v>3096</v>
      </c>
      <c r="F3096">
        <v>7.0000000000000007E-2</v>
      </c>
      <c r="G3096" s="141">
        <f t="shared" si="145"/>
        <v>216.72000000000003</v>
      </c>
      <c r="I3096" s="51">
        <v>3096</v>
      </c>
      <c r="J3096">
        <v>0.125</v>
      </c>
      <c r="K3096" s="141">
        <f t="shared" si="146"/>
        <v>387</v>
      </c>
      <c r="M3096" s="51">
        <v>3096</v>
      </c>
      <c r="N3096">
        <v>899</v>
      </c>
    </row>
    <row r="3097" spans="1:14">
      <c r="A3097" s="51">
        <v>3097</v>
      </c>
      <c r="B3097" s="51">
        <v>4.4999999999999998E-2</v>
      </c>
      <c r="C3097" s="141">
        <f t="shared" si="144"/>
        <v>139.36499999999998</v>
      </c>
      <c r="E3097" s="51">
        <v>3097</v>
      </c>
      <c r="F3097">
        <v>7.0000000000000007E-2</v>
      </c>
      <c r="G3097" s="141">
        <f t="shared" si="145"/>
        <v>216.79000000000002</v>
      </c>
      <c r="I3097" s="51">
        <v>3097</v>
      </c>
      <c r="J3097">
        <v>0.125</v>
      </c>
      <c r="K3097" s="141">
        <f t="shared" si="146"/>
        <v>387.125</v>
      </c>
      <c r="M3097" s="51">
        <v>3097</v>
      </c>
      <c r="N3097">
        <v>899</v>
      </c>
    </row>
    <row r="3098" spans="1:14">
      <c r="A3098" s="51">
        <v>3098</v>
      </c>
      <c r="B3098" s="51">
        <v>4.4999999999999998E-2</v>
      </c>
      <c r="C3098" s="141">
        <f t="shared" si="144"/>
        <v>139.41</v>
      </c>
      <c r="E3098" s="51">
        <v>3098</v>
      </c>
      <c r="F3098">
        <v>7.0000000000000007E-2</v>
      </c>
      <c r="G3098" s="141">
        <f t="shared" si="145"/>
        <v>216.86</v>
      </c>
      <c r="I3098" s="51">
        <v>3098</v>
      </c>
      <c r="J3098">
        <v>0.125</v>
      </c>
      <c r="K3098" s="141">
        <f t="shared" si="146"/>
        <v>387.25</v>
      </c>
      <c r="M3098" s="51">
        <v>3098</v>
      </c>
      <c r="N3098">
        <v>899</v>
      </c>
    </row>
    <row r="3099" spans="1:14">
      <c r="A3099" s="51">
        <v>3099</v>
      </c>
      <c r="B3099" s="51">
        <v>4.4999999999999998E-2</v>
      </c>
      <c r="C3099" s="141">
        <f t="shared" si="144"/>
        <v>139.45499999999998</v>
      </c>
      <c r="E3099" s="51">
        <v>3099</v>
      </c>
      <c r="F3099">
        <v>7.0000000000000007E-2</v>
      </c>
      <c r="G3099" s="141">
        <f t="shared" si="145"/>
        <v>216.93</v>
      </c>
      <c r="I3099" s="51">
        <v>3099</v>
      </c>
      <c r="J3099">
        <v>0.125</v>
      </c>
      <c r="K3099" s="141">
        <f t="shared" si="146"/>
        <v>387.375</v>
      </c>
      <c r="M3099" s="51">
        <v>3099</v>
      </c>
      <c r="N3099">
        <v>899</v>
      </c>
    </row>
    <row r="3100" spans="1:14">
      <c r="A3100" s="51">
        <v>3100</v>
      </c>
      <c r="B3100" s="51">
        <v>4.4999999999999998E-2</v>
      </c>
      <c r="C3100" s="141">
        <f t="shared" si="144"/>
        <v>139.5</v>
      </c>
      <c r="E3100" s="51">
        <v>3100</v>
      </c>
      <c r="F3100">
        <v>7.0000000000000007E-2</v>
      </c>
      <c r="G3100" s="141">
        <f t="shared" si="145"/>
        <v>217.00000000000003</v>
      </c>
      <c r="I3100" s="51">
        <v>3100</v>
      </c>
      <c r="J3100">
        <v>0.125</v>
      </c>
      <c r="K3100" s="141">
        <f t="shared" si="146"/>
        <v>387.5</v>
      </c>
      <c r="M3100" s="51">
        <v>3100</v>
      </c>
      <c r="N3100">
        <v>899</v>
      </c>
    </row>
    <row r="3101" spans="1:14">
      <c r="A3101" s="51">
        <v>3101</v>
      </c>
      <c r="B3101" s="51">
        <v>4.4999999999999998E-2</v>
      </c>
      <c r="C3101" s="141">
        <f t="shared" si="144"/>
        <v>139.54499999999999</v>
      </c>
      <c r="E3101" s="51">
        <v>3101</v>
      </c>
      <c r="F3101">
        <v>7.0000000000000007E-2</v>
      </c>
      <c r="G3101" s="141">
        <f t="shared" si="145"/>
        <v>217.07000000000002</v>
      </c>
      <c r="I3101" s="51">
        <v>3101</v>
      </c>
      <c r="J3101">
        <v>0.125</v>
      </c>
      <c r="K3101" s="141">
        <f t="shared" si="146"/>
        <v>387.625</v>
      </c>
      <c r="M3101" s="51">
        <v>3101</v>
      </c>
      <c r="N3101">
        <v>899</v>
      </c>
    </row>
    <row r="3102" spans="1:14">
      <c r="A3102" s="51">
        <v>3102</v>
      </c>
      <c r="B3102" s="51">
        <v>4.4999999999999998E-2</v>
      </c>
      <c r="C3102" s="141">
        <f t="shared" si="144"/>
        <v>139.59</v>
      </c>
      <c r="E3102" s="51">
        <v>3102</v>
      </c>
      <c r="F3102">
        <v>7.0000000000000007E-2</v>
      </c>
      <c r="G3102" s="141">
        <f t="shared" si="145"/>
        <v>217.14000000000001</v>
      </c>
      <c r="I3102" s="51">
        <v>3102</v>
      </c>
      <c r="J3102">
        <v>0.125</v>
      </c>
      <c r="K3102" s="141">
        <f t="shared" si="146"/>
        <v>387.75</v>
      </c>
      <c r="M3102" s="51">
        <v>3102</v>
      </c>
      <c r="N3102">
        <v>899</v>
      </c>
    </row>
    <row r="3103" spans="1:14">
      <c r="A3103" s="51">
        <v>3103</v>
      </c>
      <c r="B3103" s="51">
        <v>4.4999999999999998E-2</v>
      </c>
      <c r="C3103" s="141">
        <f t="shared" si="144"/>
        <v>139.63499999999999</v>
      </c>
      <c r="E3103" s="51">
        <v>3103</v>
      </c>
      <c r="F3103">
        <v>7.0000000000000007E-2</v>
      </c>
      <c r="G3103" s="141">
        <f t="shared" si="145"/>
        <v>217.21</v>
      </c>
      <c r="I3103" s="51">
        <v>3103</v>
      </c>
      <c r="J3103">
        <v>0.125</v>
      </c>
      <c r="K3103" s="141">
        <f t="shared" si="146"/>
        <v>387.875</v>
      </c>
      <c r="M3103" s="51">
        <v>3103</v>
      </c>
      <c r="N3103">
        <v>899</v>
      </c>
    </row>
    <row r="3104" spans="1:14">
      <c r="A3104" s="51">
        <v>3104</v>
      </c>
      <c r="B3104" s="51">
        <v>4.4999999999999998E-2</v>
      </c>
      <c r="C3104" s="141">
        <f t="shared" si="144"/>
        <v>139.68</v>
      </c>
      <c r="E3104" s="51">
        <v>3104</v>
      </c>
      <c r="F3104">
        <v>7.0000000000000007E-2</v>
      </c>
      <c r="G3104" s="141">
        <f t="shared" si="145"/>
        <v>217.28000000000003</v>
      </c>
      <c r="I3104" s="51">
        <v>3104</v>
      </c>
      <c r="J3104">
        <v>0.125</v>
      </c>
      <c r="K3104" s="141">
        <f t="shared" si="146"/>
        <v>388</v>
      </c>
      <c r="M3104" s="51">
        <v>3104</v>
      </c>
      <c r="N3104">
        <v>899</v>
      </c>
    </row>
    <row r="3105" spans="1:14">
      <c r="A3105" s="51">
        <v>3105</v>
      </c>
      <c r="B3105" s="51">
        <v>4.4999999999999998E-2</v>
      </c>
      <c r="C3105" s="141">
        <f t="shared" si="144"/>
        <v>139.72499999999999</v>
      </c>
      <c r="E3105" s="51">
        <v>3105</v>
      </c>
      <c r="F3105">
        <v>7.0000000000000007E-2</v>
      </c>
      <c r="G3105" s="141">
        <f t="shared" si="145"/>
        <v>217.35000000000002</v>
      </c>
      <c r="I3105" s="51">
        <v>3105</v>
      </c>
      <c r="J3105">
        <v>0.125</v>
      </c>
      <c r="K3105" s="141">
        <f t="shared" si="146"/>
        <v>388.125</v>
      </c>
      <c r="M3105" s="51">
        <v>3105</v>
      </c>
      <c r="N3105">
        <v>899</v>
      </c>
    </row>
    <row r="3106" spans="1:14">
      <c r="A3106" s="51">
        <v>3106</v>
      </c>
      <c r="B3106" s="51">
        <v>4.4999999999999998E-2</v>
      </c>
      <c r="C3106" s="141">
        <f t="shared" si="144"/>
        <v>139.76999999999998</v>
      </c>
      <c r="E3106" s="51">
        <v>3106</v>
      </c>
      <c r="F3106">
        <v>7.0000000000000007E-2</v>
      </c>
      <c r="G3106" s="141">
        <f t="shared" si="145"/>
        <v>217.42000000000002</v>
      </c>
      <c r="I3106" s="51">
        <v>3106</v>
      </c>
      <c r="J3106">
        <v>0.125</v>
      </c>
      <c r="K3106" s="141">
        <f t="shared" si="146"/>
        <v>388.25</v>
      </c>
      <c r="M3106" s="51">
        <v>3106</v>
      </c>
      <c r="N3106">
        <v>899</v>
      </c>
    </row>
    <row r="3107" spans="1:14">
      <c r="A3107" s="51">
        <v>3107</v>
      </c>
      <c r="B3107" s="51">
        <v>4.4999999999999998E-2</v>
      </c>
      <c r="C3107" s="141">
        <f t="shared" si="144"/>
        <v>139.815</v>
      </c>
      <c r="E3107" s="51">
        <v>3107</v>
      </c>
      <c r="F3107">
        <v>7.0000000000000007E-2</v>
      </c>
      <c r="G3107" s="141">
        <f t="shared" si="145"/>
        <v>217.49</v>
      </c>
      <c r="I3107" s="51">
        <v>3107</v>
      </c>
      <c r="J3107">
        <v>0.125</v>
      </c>
      <c r="K3107" s="141">
        <f t="shared" si="146"/>
        <v>388.375</v>
      </c>
      <c r="M3107" s="51">
        <v>3107</v>
      </c>
      <c r="N3107">
        <v>899</v>
      </c>
    </row>
    <row r="3108" spans="1:14">
      <c r="A3108" s="51">
        <v>3108</v>
      </c>
      <c r="B3108" s="51">
        <v>4.4999999999999998E-2</v>
      </c>
      <c r="C3108" s="141">
        <f t="shared" si="144"/>
        <v>139.85999999999999</v>
      </c>
      <c r="E3108" s="51">
        <v>3108</v>
      </c>
      <c r="F3108">
        <v>7.0000000000000007E-2</v>
      </c>
      <c r="G3108" s="141">
        <f t="shared" si="145"/>
        <v>217.56000000000003</v>
      </c>
      <c r="I3108" s="51">
        <v>3108</v>
      </c>
      <c r="J3108">
        <v>0.125</v>
      </c>
      <c r="K3108" s="141">
        <f t="shared" si="146"/>
        <v>388.5</v>
      </c>
      <c r="M3108" s="51">
        <v>3108</v>
      </c>
      <c r="N3108">
        <v>899</v>
      </c>
    </row>
    <row r="3109" spans="1:14">
      <c r="A3109" s="51">
        <v>3109</v>
      </c>
      <c r="B3109" s="51">
        <v>4.4999999999999998E-2</v>
      </c>
      <c r="C3109" s="141">
        <f t="shared" si="144"/>
        <v>139.905</v>
      </c>
      <c r="E3109" s="51">
        <v>3109</v>
      </c>
      <c r="F3109">
        <v>7.0000000000000007E-2</v>
      </c>
      <c r="G3109" s="141">
        <f t="shared" si="145"/>
        <v>217.63000000000002</v>
      </c>
      <c r="I3109" s="51">
        <v>3109</v>
      </c>
      <c r="J3109">
        <v>0.125</v>
      </c>
      <c r="K3109" s="141">
        <f t="shared" si="146"/>
        <v>388.625</v>
      </c>
      <c r="M3109" s="51">
        <v>3109</v>
      </c>
      <c r="N3109">
        <v>899</v>
      </c>
    </row>
    <row r="3110" spans="1:14">
      <c r="A3110" s="51">
        <v>3110</v>
      </c>
      <c r="B3110" s="51">
        <v>4.4999999999999998E-2</v>
      </c>
      <c r="C3110" s="141">
        <f t="shared" si="144"/>
        <v>139.94999999999999</v>
      </c>
      <c r="E3110" s="51">
        <v>3110</v>
      </c>
      <c r="F3110">
        <v>7.0000000000000007E-2</v>
      </c>
      <c r="G3110" s="141">
        <f t="shared" si="145"/>
        <v>217.70000000000002</v>
      </c>
      <c r="I3110" s="51">
        <v>3110</v>
      </c>
      <c r="J3110">
        <v>0.125</v>
      </c>
      <c r="K3110" s="141">
        <f t="shared" si="146"/>
        <v>388.75</v>
      </c>
      <c r="M3110" s="51">
        <v>3110</v>
      </c>
      <c r="N3110">
        <v>899</v>
      </c>
    </row>
    <row r="3111" spans="1:14">
      <c r="A3111" s="51">
        <v>3111</v>
      </c>
      <c r="B3111" s="51">
        <v>4.4999999999999998E-2</v>
      </c>
      <c r="C3111" s="141">
        <f t="shared" si="144"/>
        <v>139.995</v>
      </c>
      <c r="E3111" s="51">
        <v>3111</v>
      </c>
      <c r="F3111">
        <v>7.0000000000000007E-2</v>
      </c>
      <c r="G3111" s="141">
        <f t="shared" si="145"/>
        <v>217.77</v>
      </c>
      <c r="I3111" s="51">
        <v>3111</v>
      </c>
      <c r="J3111">
        <v>0.125</v>
      </c>
      <c r="K3111" s="141">
        <f t="shared" si="146"/>
        <v>388.875</v>
      </c>
      <c r="M3111" s="51">
        <v>3111</v>
      </c>
      <c r="N3111">
        <v>899</v>
      </c>
    </row>
    <row r="3112" spans="1:14">
      <c r="A3112" s="51">
        <v>3112</v>
      </c>
      <c r="B3112" s="51">
        <v>4.4999999999999998E-2</v>
      </c>
      <c r="C3112" s="141">
        <f t="shared" si="144"/>
        <v>140.04</v>
      </c>
      <c r="E3112" s="51">
        <v>3112</v>
      </c>
      <c r="F3112">
        <v>7.0000000000000007E-2</v>
      </c>
      <c r="G3112" s="141">
        <f t="shared" si="145"/>
        <v>217.84000000000003</v>
      </c>
      <c r="I3112" s="51">
        <v>3112</v>
      </c>
      <c r="J3112">
        <v>0.125</v>
      </c>
      <c r="K3112" s="141">
        <f t="shared" si="146"/>
        <v>389</v>
      </c>
      <c r="M3112" s="51">
        <v>3112</v>
      </c>
      <c r="N3112">
        <v>899</v>
      </c>
    </row>
    <row r="3113" spans="1:14">
      <c r="A3113" s="51">
        <v>3113</v>
      </c>
      <c r="B3113" s="51">
        <v>4.4999999999999998E-2</v>
      </c>
      <c r="C3113" s="141">
        <f t="shared" si="144"/>
        <v>140.08500000000001</v>
      </c>
      <c r="E3113" s="51">
        <v>3113</v>
      </c>
      <c r="F3113">
        <v>7.0000000000000007E-2</v>
      </c>
      <c r="G3113" s="141">
        <f t="shared" si="145"/>
        <v>217.91000000000003</v>
      </c>
      <c r="I3113" s="51">
        <v>3113</v>
      </c>
      <c r="J3113">
        <v>0.125</v>
      </c>
      <c r="K3113" s="141">
        <f t="shared" si="146"/>
        <v>389.125</v>
      </c>
      <c r="M3113" s="51">
        <v>3113</v>
      </c>
      <c r="N3113">
        <v>899</v>
      </c>
    </row>
    <row r="3114" spans="1:14">
      <c r="A3114" s="51">
        <v>3114</v>
      </c>
      <c r="B3114" s="51">
        <v>4.4999999999999998E-2</v>
      </c>
      <c r="C3114" s="141">
        <f t="shared" si="144"/>
        <v>140.13</v>
      </c>
      <c r="E3114" s="51">
        <v>3114</v>
      </c>
      <c r="F3114">
        <v>7.0000000000000007E-2</v>
      </c>
      <c r="G3114" s="141">
        <f t="shared" si="145"/>
        <v>217.98000000000002</v>
      </c>
      <c r="I3114" s="51">
        <v>3114</v>
      </c>
      <c r="J3114">
        <v>0.125</v>
      </c>
      <c r="K3114" s="141">
        <f t="shared" si="146"/>
        <v>389.25</v>
      </c>
      <c r="M3114" s="51">
        <v>3114</v>
      </c>
      <c r="N3114">
        <v>899</v>
      </c>
    </row>
    <row r="3115" spans="1:14">
      <c r="A3115" s="51">
        <v>3115</v>
      </c>
      <c r="B3115" s="51">
        <v>4.4999999999999998E-2</v>
      </c>
      <c r="C3115" s="141">
        <f t="shared" si="144"/>
        <v>140.17499999999998</v>
      </c>
      <c r="E3115" s="51">
        <v>3115</v>
      </c>
      <c r="F3115">
        <v>7.0000000000000007E-2</v>
      </c>
      <c r="G3115" s="141">
        <f t="shared" si="145"/>
        <v>218.05</v>
      </c>
      <c r="I3115" s="51">
        <v>3115</v>
      </c>
      <c r="J3115">
        <v>0.125</v>
      </c>
      <c r="K3115" s="141">
        <f t="shared" si="146"/>
        <v>389.375</v>
      </c>
      <c r="M3115" s="51">
        <v>3115</v>
      </c>
      <c r="N3115">
        <v>899</v>
      </c>
    </row>
    <row r="3116" spans="1:14">
      <c r="A3116" s="51">
        <v>3116</v>
      </c>
      <c r="B3116" s="51">
        <v>4.4999999999999998E-2</v>
      </c>
      <c r="C3116" s="141">
        <f t="shared" si="144"/>
        <v>140.22</v>
      </c>
      <c r="E3116" s="51">
        <v>3116</v>
      </c>
      <c r="F3116">
        <v>7.0000000000000007E-2</v>
      </c>
      <c r="G3116" s="141">
        <f t="shared" si="145"/>
        <v>218.12000000000003</v>
      </c>
      <c r="I3116" s="51">
        <v>3116</v>
      </c>
      <c r="J3116">
        <v>0.125</v>
      </c>
      <c r="K3116" s="141">
        <f t="shared" si="146"/>
        <v>389.5</v>
      </c>
      <c r="M3116" s="51">
        <v>3116</v>
      </c>
      <c r="N3116">
        <v>899</v>
      </c>
    </row>
    <row r="3117" spans="1:14">
      <c r="A3117" s="51">
        <v>3117</v>
      </c>
      <c r="B3117" s="51">
        <v>4.4999999999999998E-2</v>
      </c>
      <c r="C3117" s="141">
        <f t="shared" si="144"/>
        <v>140.26499999999999</v>
      </c>
      <c r="E3117" s="51">
        <v>3117</v>
      </c>
      <c r="F3117">
        <v>7.0000000000000007E-2</v>
      </c>
      <c r="G3117" s="141">
        <f t="shared" si="145"/>
        <v>218.19000000000003</v>
      </c>
      <c r="I3117" s="51">
        <v>3117</v>
      </c>
      <c r="J3117">
        <v>0.125</v>
      </c>
      <c r="K3117" s="141">
        <f t="shared" si="146"/>
        <v>389.625</v>
      </c>
      <c r="M3117" s="51">
        <v>3117</v>
      </c>
      <c r="N3117">
        <v>899</v>
      </c>
    </row>
    <row r="3118" spans="1:14">
      <c r="A3118" s="51">
        <v>3118</v>
      </c>
      <c r="B3118" s="51">
        <v>4.4999999999999998E-2</v>
      </c>
      <c r="C3118" s="141">
        <f t="shared" si="144"/>
        <v>140.31</v>
      </c>
      <c r="E3118" s="51">
        <v>3118</v>
      </c>
      <c r="F3118">
        <v>7.0000000000000007E-2</v>
      </c>
      <c r="G3118" s="141">
        <f t="shared" si="145"/>
        <v>218.26000000000002</v>
      </c>
      <c r="I3118" s="51">
        <v>3118</v>
      </c>
      <c r="J3118">
        <v>0.125</v>
      </c>
      <c r="K3118" s="141">
        <f t="shared" si="146"/>
        <v>389.75</v>
      </c>
      <c r="M3118" s="51">
        <v>3118</v>
      </c>
      <c r="N3118">
        <v>899</v>
      </c>
    </row>
    <row r="3119" spans="1:14">
      <c r="A3119" s="51">
        <v>3119</v>
      </c>
      <c r="B3119" s="51">
        <v>4.4999999999999998E-2</v>
      </c>
      <c r="C3119" s="141">
        <f t="shared" si="144"/>
        <v>140.35499999999999</v>
      </c>
      <c r="E3119" s="51">
        <v>3119</v>
      </c>
      <c r="F3119">
        <v>7.0000000000000007E-2</v>
      </c>
      <c r="G3119" s="141">
        <f t="shared" si="145"/>
        <v>218.33</v>
      </c>
      <c r="I3119" s="51">
        <v>3119</v>
      </c>
      <c r="J3119">
        <v>0.125</v>
      </c>
      <c r="K3119" s="141">
        <f t="shared" si="146"/>
        <v>389.875</v>
      </c>
      <c r="M3119" s="51">
        <v>3119</v>
      </c>
      <c r="N3119">
        <v>899</v>
      </c>
    </row>
    <row r="3120" spans="1:14">
      <c r="A3120" s="51">
        <v>3120</v>
      </c>
      <c r="B3120" s="51">
        <v>4.4999999999999998E-2</v>
      </c>
      <c r="C3120" s="141">
        <f t="shared" si="144"/>
        <v>140.4</v>
      </c>
      <c r="E3120" s="51">
        <v>3120</v>
      </c>
      <c r="F3120">
        <v>7.0000000000000007E-2</v>
      </c>
      <c r="G3120" s="141">
        <f t="shared" si="145"/>
        <v>218.40000000000003</v>
      </c>
      <c r="I3120" s="51">
        <v>3120</v>
      </c>
      <c r="J3120">
        <v>0.125</v>
      </c>
      <c r="K3120" s="141">
        <f t="shared" si="146"/>
        <v>390</v>
      </c>
      <c r="M3120" s="51">
        <v>3120</v>
      </c>
      <c r="N3120">
        <v>899</v>
      </c>
    </row>
    <row r="3121" spans="1:14">
      <c r="A3121" s="51">
        <v>3121</v>
      </c>
      <c r="B3121" s="51">
        <v>4.4999999999999998E-2</v>
      </c>
      <c r="C3121" s="141">
        <f t="shared" si="144"/>
        <v>140.44499999999999</v>
      </c>
      <c r="E3121" s="51">
        <v>3121</v>
      </c>
      <c r="F3121">
        <v>7.0000000000000007E-2</v>
      </c>
      <c r="G3121" s="141">
        <f t="shared" si="145"/>
        <v>218.47000000000003</v>
      </c>
      <c r="I3121" s="51">
        <v>3121</v>
      </c>
      <c r="J3121">
        <v>0.125</v>
      </c>
      <c r="K3121" s="141">
        <f t="shared" si="146"/>
        <v>390.125</v>
      </c>
      <c r="M3121" s="51">
        <v>3121</v>
      </c>
      <c r="N3121">
        <v>899</v>
      </c>
    </row>
    <row r="3122" spans="1:14">
      <c r="A3122" s="51">
        <v>3122</v>
      </c>
      <c r="B3122" s="51">
        <v>4.4999999999999998E-2</v>
      </c>
      <c r="C3122" s="141">
        <f t="shared" si="144"/>
        <v>140.48999999999998</v>
      </c>
      <c r="E3122" s="51">
        <v>3122</v>
      </c>
      <c r="F3122">
        <v>7.0000000000000007E-2</v>
      </c>
      <c r="G3122" s="141">
        <f t="shared" si="145"/>
        <v>218.54000000000002</v>
      </c>
      <c r="I3122" s="51">
        <v>3122</v>
      </c>
      <c r="J3122">
        <v>0.125</v>
      </c>
      <c r="K3122" s="141">
        <f t="shared" si="146"/>
        <v>390.25</v>
      </c>
      <c r="M3122" s="51">
        <v>3122</v>
      </c>
      <c r="N3122">
        <v>899</v>
      </c>
    </row>
    <row r="3123" spans="1:14">
      <c r="A3123" s="51">
        <v>3123</v>
      </c>
      <c r="B3123" s="51">
        <v>4.4999999999999998E-2</v>
      </c>
      <c r="C3123" s="141">
        <f t="shared" si="144"/>
        <v>140.535</v>
      </c>
      <c r="E3123" s="51">
        <v>3123</v>
      </c>
      <c r="F3123">
        <v>7.0000000000000007E-2</v>
      </c>
      <c r="G3123" s="141">
        <f t="shared" si="145"/>
        <v>218.61</v>
      </c>
      <c r="I3123" s="51">
        <v>3123</v>
      </c>
      <c r="J3123">
        <v>0.125</v>
      </c>
      <c r="K3123" s="141">
        <f t="shared" si="146"/>
        <v>390.375</v>
      </c>
      <c r="M3123" s="51">
        <v>3123</v>
      </c>
      <c r="N3123">
        <v>899</v>
      </c>
    </row>
    <row r="3124" spans="1:14">
      <c r="A3124" s="51">
        <v>3124</v>
      </c>
      <c r="B3124" s="51">
        <v>4.4999999999999998E-2</v>
      </c>
      <c r="C3124" s="141">
        <f t="shared" si="144"/>
        <v>140.57999999999998</v>
      </c>
      <c r="E3124" s="51">
        <v>3124</v>
      </c>
      <c r="F3124">
        <v>7.0000000000000007E-2</v>
      </c>
      <c r="G3124" s="141">
        <f t="shared" si="145"/>
        <v>218.68</v>
      </c>
      <c r="I3124" s="51">
        <v>3124</v>
      </c>
      <c r="J3124">
        <v>0.125</v>
      </c>
      <c r="K3124" s="141">
        <f t="shared" si="146"/>
        <v>390.5</v>
      </c>
      <c r="M3124" s="51">
        <v>3124</v>
      </c>
      <c r="N3124">
        <v>899</v>
      </c>
    </row>
    <row r="3125" spans="1:14">
      <c r="A3125" s="51">
        <v>3125</v>
      </c>
      <c r="B3125" s="51">
        <v>4.4999999999999998E-2</v>
      </c>
      <c r="C3125" s="141">
        <f t="shared" si="144"/>
        <v>140.625</v>
      </c>
      <c r="E3125" s="51">
        <v>3125</v>
      </c>
      <c r="F3125">
        <v>7.0000000000000007E-2</v>
      </c>
      <c r="G3125" s="141">
        <f t="shared" si="145"/>
        <v>218.75000000000003</v>
      </c>
      <c r="I3125" s="51">
        <v>3125</v>
      </c>
      <c r="J3125">
        <v>0.125</v>
      </c>
      <c r="K3125" s="141">
        <f t="shared" si="146"/>
        <v>390.625</v>
      </c>
      <c r="M3125" s="51">
        <v>3125</v>
      </c>
      <c r="N3125">
        <v>899</v>
      </c>
    </row>
    <row r="3126" spans="1:14">
      <c r="A3126" s="51">
        <v>3126</v>
      </c>
      <c r="B3126" s="51">
        <v>4.4999999999999998E-2</v>
      </c>
      <c r="C3126" s="141">
        <f t="shared" si="144"/>
        <v>140.66999999999999</v>
      </c>
      <c r="E3126" s="51">
        <v>3126</v>
      </c>
      <c r="F3126">
        <v>7.0000000000000007E-2</v>
      </c>
      <c r="G3126" s="141">
        <f t="shared" si="145"/>
        <v>218.82000000000002</v>
      </c>
      <c r="I3126" s="51">
        <v>3126</v>
      </c>
      <c r="J3126">
        <v>0.125</v>
      </c>
      <c r="K3126" s="141">
        <f t="shared" si="146"/>
        <v>390.75</v>
      </c>
      <c r="M3126" s="51">
        <v>3126</v>
      </c>
      <c r="N3126">
        <v>899</v>
      </c>
    </row>
    <row r="3127" spans="1:14">
      <c r="A3127" s="51">
        <v>3127</v>
      </c>
      <c r="B3127" s="51">
        <v>4.4999999999999998E-2</v>
      </c>
      <c r="C3127" s="141">
        <f t="shared" si="144"/>
        <v>140.715</v>
      </c>
      <c r="E3127" s="51">
        <v>3127</v>
      </c>
      <c r="F3127">
        <v>7.0000000000000007E-2</v>
      </c>
      <c r="G3127" s="141">
        <f t="shared" si="145"/>
        <v>218.89000000000001</v>
      </c>
      <c r="I3127" s="51">
        <v>3127</v>
      </c>
      <c r="J3127">
        <v>0.125</v>
      </c>
      <c r="K3127" s="141">
        <f t="shared" si="146"/>
        <v>390.875</v>
      </c>
      <c r="M3127" s="51">
        <v>3127</v>
      </c>
      <c r="N3127">
        <v>899</v>
      </c>
    </row>
    <row r="3128" spans="1:14">
      <c r="A3128" s="51">
        <v>3128</v>
      </c>
      <c r="B3128" s="51">
        <v>4.4999999999999998E-2</v>
      </c>
      <c r="C3128" s="141">
        <f t="shared" si="144"/>
        <v>140.76</v>
      </c>
      <c r="E3128" s="51">
        <v>3128</v>
      </c>
      <c r="F3128">
        <v>7.0000000000000007E-2</v>
      </c>
      <c r="G3128" s="141">
        <f t="shared" si="145"/>
        <v>218.96</v>
      </c>
      <c r="I3128" s="51">
        <v>3128</v>
      </c>
      <c r="J3128">
        <v>0.125</v>
      </c>
      <c r="K3128" s="141">
        <f t="shared" si="146"/>
        <v>391</v>
      </c>
      <c r="M3128" s="51">
        <v>3128</v>
      </c>
      <c r="N3128">
        <v>899</v>
      </c>
    </row>
    <row r="3129" spans="1:14">
      <c r="A3129" s="51">
        <v>3129</v>
      </c>
      <c r="B3129" s="51">
        <v>4.4999999999999998E-2</v>
      </c>
      <c r="C3129" s="141">
        <f t="shared" si="144"/>
        <v>140.80500000000001</v>
      </c>
      <c r="E3129" s="51">
        <v>3129</v>
      </c>
      <c r="F3129">
        <v>7.0000000000000007E-2</v>
      </c>
      <c r="G3129" s="141">
        <f t="shared" si="145"/>
        <v>219.03000000000003</v>
      </c>
      <c r="I3129" s="51">
        <v>3129</v>
      </c>
      <c r="J3129">
        <v>0.125</v>
      </c>
      <c r="K3129" s="141">
        <f t="shared" si="146"/>
        <v>391.125</v>
      </c>
      <c r="M3129" s="51">
        <v>3129</v>
      </c>
      <c r="N3129">
        <v>899</v>
      </c>
    </row>
    <row r="3130" spans="1:14">
      <c r="A3130" s="51">
        <v>3130</v>
      </c>
      <c r="B3130" s="51">
        <v>4.4999999999999998E-2</v>
      </c>
      <c r="C3130" s="141">
        <f t="shared" si="144"/>
        <v>140.85</v>
      </c>
      <c r="E3130" s="51">
        <v>3130</v>
      </c>
      <c r="F3130">
        <v>7.0000000000000007E-2</v>
      </c>
      <c r="G3130" s="141">
        <f t="shared" si="145"/>
        <v>219.10000000000002</v>
      </c>
      <c r="I3130" s="51">
        <v>3130</v>
      </c>
      <c r="J3130">
        <v>0.125</v>
      </c>
      <c r="K3130" s="141">
        <f t="shared" si="146"/>
        <v>391.25</v>
      </c>
      <c r="M3130" s="51">
        <v>3130</v>
      </c>
      <c r="N3130">
        <v>899</v>
      </c>
    </row>
    <row r="3131" spans="1:14">
      <c r="A3131" s="51">
        <v>3131</v>
      </c>
      <c r="B3131" s="51">
        <v>4.4999999999999998E-2</v>
      </c>
      <c r="C3131" s="141">
        <f t="shared" si="144"/>
        <v>140.89499999999998</v>
      </c>
      <c r="E3131" s="51">
        <v>3131</v>
      </c>
      <c r="F3131">
        <v>7.0000000000000007E-2</v>
      </c>
      <c r="G3131" s="141">
        <f t="shared" si="145"/>
        <v>219.17000000000002</v>
      </c>
      <c r="I3131" s="51">
        <v>3131</v>
      </c>
      <c r="J3131">
        <v>0.125</v>
      </c>
      <c r="K3131" s="141">
        <f t="shared" si="146"/>
        <v>391.375</v>
      </c>
      <c r="M3131" s="51">
        <v>3131</v>
      </c>
      <c r="N3131">
        <v>899</v>
      </c>
    </row>
    <row r="3132" spans="1:14">
      <c r="A3132" s="51">
        <v>3132</v>
      </c>
      <c r="B3132" s="51">
        <v>4.4999999999999998E-2</v>
      </c>
      <c r="C3132" s="141">
        <f t="shared" si="144"/>
        <v>140.94</v>
      </c>
      <c r="E3132" s="51">
        <v>3132</v>
      </c>
      <c r="F3132">
        <v>7.0000000000000007E-2</v>
      </c>
      <c r="G3132" s="141">
        <f t="shared" si="145"/>
        <v>219.24</v>
      </c>
      <c r="I3132" s="51">
        <v>3132</v>
      </c>
      <c r="J3132">
        <v>0.125</v>
      </c>
      <c r="K3132" s="141">
        <f t="shared" si="146"/>
        <v>391.5</v>
      </c>
      <c r="M3132" s="51">
        <v>3132</v>
      </c>
      <c r="N3132">
        <v>899</v>
      </c>
    </row>
    <row r="3133" spans="1:14">
      <c r="A3133" s="51">
        <v>3133</v>
      </c>
      <c r="B3133" s="51">
        <v>4.4999999999999998E-2</v>
      </c>
      <c r="C3133" s="141">
        <f t="shared" si="144"/>
        <v>140.98499999999999</v>
      </c>
      <c r="E3133" s="51">
        <v>3133</v>
      </c>
      <c r="F3133">
        <v>7.0000000000000007E-2</v>
      </c>
      <c r="G3133" s="141">
        <f t="shared" si="145"/>
        <v>219.31000000000003</v>
      </c>
      <c r="I3133" s="51">
        <v>3133</v>
      </c>
      <c r="J3133">
        <v>0.125</v>
      </c>
      <c r="K3133" s="141">
        <f t="shared" si="146"/>
        <v>391.625</v>
      </c>
      <c r="M3133" s="51">
        <v>3133</v>
      </c>
      <c r="N3133">
        <v>899</v>
      </c>
    </row>
    <row r="3134" spans="1:14">
      <c r="A3134" s="51">
        <v>3134</v>
      </c>
      <c r="B3134" s="51">
        <v>4.4999999999999998E-2</v>
      </c>
      <c r="C3134" s="141">
        <f t="shared" si="144"/>
        <v>141.03</v>
      </c>
      <c r="E3134" s="51">
        <v>3134</v>
      </c>
      <c r="F3134">
        <v>7.0000000000000007E-2</v>
      </c>
      <c r="G3134" s="141">
        <f t="shared" si="145"/>
        <v>219.38000000000002</v>
      </c>
      <c r="I3134" s="51">
        <v>3134</v>
      </c>
      <c r="J3134">
        <v>0.125</v>
      </c>
      <c r="K3134" s="141">
        <f t="shared" si="146"/>
        <v>391.75</v>
      </c>
      <c r="M3134" s="51">
        <v>3134</v>
      </c>
      <c r="N3134">
        <v>899</v>
      </c>
    </row>
    <row r="3135" spans="1:14">
      <c r="A3135" s="51">
        <v>3135</v>
      </c>
      <c r="B3135" s="51">
        <v>4.4999999999999998E-2</v>
      </c>
      <c r="C3135" s="141">
        <f t="shared" si="144"/>
        <v>141.07499999999999</v>
      </c>
      <c r="E3135" s="51">
        <v>3135</v>
      </c>
      <c r="F3135">
        <v>7.0000000000000007E-2</v>
      </c>
      <c r="G3135" s="141">
        <f t="shared" si="145"/>
        <v>219.45000000000002</v>
      </c>
      <c r="I3135" s="51">
        <v>3135</v>
      </c>
      <c r="J3135">
        <v>0.125</v>
      </c>
      <c r="K3135" s="141">
        <f t="shared" si="146"/>
        <v>391.875</v>
      </c>
      <c r="M3135" s="51">
        <v>3135</v>
      </c>
      <c r="N3135">
        <v>899</v>
      </c>
    </row>
    <row r="3136" spans="1:14">
      <c r="A3136" s="51">
        <v>3136</v>
      </c>
      <c r="B3136" s="51">
        <v>4.4999999999999998E-2</v>
      </c>
      <c r="C3136" s="141">
        <f t="shared" si="144"/>
        <v>141.12</v>
      </c>
      <c r="E3136" s="51">
        <v>3136</v>
      </c>
      <c r="F3136">
        <v>7.0000000000000007E-2</v>
      </c>
      <c r="G3136" s="141">
        <f t="shared" si="145"/>
        <v>219.52</v>
      </c>
      <c r="I3136" s="51">
        <v>3136</v>
      </c>
      <c r="J3136">
        <v>0.125</v>
      </c>
      <c r="K3136" s="141">
        <f t="shared" si="146"/>
        <v>392</v>
      </c>
      <c r="M3136" s="51">
        <v>3136</v>
      </c>
      <c r="N3136">
        <v>899</v>
      </c>
    </row>
    <row r="3137" spans="1:14">
      <c r="A3137" s="51">
        <v>3137</v>
      </c>
      <c r="B3137" s="51">
        <v>4.4999999999999998E-2</v>
      </c>
      <c r="C3137" s="141">
        <f t="shared" si="144"/>
        <v>141.16499999999999</v>
      </c>
      <c r="E3137" s="51">
        <v>3137</v>
      </c>
      <c r="F3137">
        <v>7.0000000000000007E-2</v>
      </c>
      <c r="G3137" s="141">
        <f t="shared" si="145"/>
        <v>219.59000000000003</v>
      </c>
      <c r="I3137" s="51">
        <v>3137</v>
      </c>
      <c r="J3137">
        <v>0.125</v>
      </c>
      <c r="K3137" s="141">
        <f t="shared" si="146"/>
        <v>392.125</v>
      </c>
      <c r="M3137" s="51">
        <v>3137</v>
      </c>
      <c r="N3137">
        <v>899</v>
      </c>
    </row>
    <row r="3138" spans="1:14">
      <c r="A3138" s="51">
        <v>3138</v>
      </c>
      <c r="B3138" s="51">
        <v>4.4999999999999998E-2</v>
      </c>
      <c r="C3138" s="141">
        <f t="shared" ref="C3138:C3201" si="147">MAX(A3138*B3138, 8.99)</f>
        <v>141.21</v>
      </c>
      <c r="E3138" s="51">
        <v>3138</v>
      </c>
      <c r="F3138">
        <v>7.0000000000000007E-2</v>
      </c>
      <c r="G3138" s="141">
        <f t="shared" ref="G3138:G3201" si="148">MAX(E3138*F3138, 9.99)</f>
        <v>219.66000000000003</v>
      </c>
      <c r="I3138" s="51">
        <v>3138</v>
      </c>
      <c r="J3138">
        <v>0.125</v>
      </c>
      <c r="K3138" s="141">
        <f t="shared" ref="K3138:K3201" si="149">MAX(I3138*J3138, 19.99)</f>
        <v>392.25</v>
      </c>
      <c r="M3138" s="51">
        <v>3138</v>
      </c>
      <c r="N3138">
        <v>899</v>
      </c>
    </row>
    <row r="3139" spans="1:14">
      <c r="A3139" s="51">
        <v>3139</v>
      </c>
      <c r="B3139" s="51">
        <v>4.4999999999999998E-2</v>
      </c>
      <c r="C3139" s="141">
        <f t="shared" si="147"/>
        <v>141.255</v>
      </c>
      <c r="E3139" s="51">
        <v>3139</v>
      </c>
      <c r="F3139">
        <v>7.0000000000000007E-2</v>
      </c>
      <c r="G3139" s="141">
        <f t="shared" si="148"/>
        <v>219.73000000000002</v>
      </c>
      <c r="I3139" s="51">
        <v>3139</v>
      </c>
      <c r="J3139">
        <v>0.125</v>
      </c>
      <c r="K3139" s="141">
        <f t="shared" si="149"/>
        <v>392.375</v>
      </c>
      <c r="M3139" s="51">
        <v>3139</v>
      </c>
      <c r="N3139">
        <v>899</v>
      </c>
    </row>
    <row r="3140" spans="1:14">
      <c r="A3140" s="51">
        <v>3140</v>
      </c>
      <c r="B3140" s="51">
        <v>4.4999999999999998E-2</v>
      </c>
      <c r="C3140" s="141">
        <f t="shared" si="147"/>
        <v>141.29999999999998</v>
      </c>
      <c r="E3140" s="51">
        <v>3140</v>
      </c>
      <c r="F3140">
        <v>7.0000000000000007E-2</v>
      </c>
      <c r="G3140" s="141">
        <f t="shared" si="148"/>
        <v>219.8</v>
      </c>
      <c r="I3140" s="51">
        <v>3140</v>
      </c>
      <c r="J3140">
        <v>0.125</v>
      </c>
      <c r="K3140" s="141">
        <f t="shared" si="149"/>
        <v>392.5</v>
      </c>
      <c r="M3140" s="51">
        <v>3140</v>
      </c>
      <c r="N3140">
        <v>899</v>
      </c>
    </row>
    <row r="3141" spans="1:14">
      <c r="A3141" s="51">
        <v>3141</v>
      </c>
      <c r="B3141" s="51">
        <v>4.4999999999999998E-2</v>
      </c>
      <c r="C3141" s="141">
        <f t="shared" si="147"/>
        <v>141.345</v>
      </c>
      <c r="E3141" s="51">
        <v>3141</v>
      </c>
      <c r="F3141">
        <v>7.0000000000000007E-2</v>
      </c>
      <c r="G3141" s="141">
        <f t="shared" si="148"/>
        <v>219.87000000000003</v>
      </c>
      <c r="I3141" s="51">
        <v>3141</v>
      </c>
      <c r="J3141">
        <v>0.125</v>
      </c>
      <c r="K3141" s="141">
        <f t="shared" si="149"/>
        <v>392.625</v>
      </c>
      <c r="M3141" s="51">
        <v>3141</v>
      </c>
      <c r="N3141">
        <v>899</v>
      </c>
    </row>
    <row r="3142" spans="1:14">
      <c r="A3142" s="51">
        <v>3142</v>
      </c>
      <c r="B3142" s="51">
        <v>4.4999999999999998E-2</v>
      </c>
      <c r="C3142" s="141">
        <f t="shared" si="147"/>
        <v>141.38999999999999</v>
      </c>
      <c r="E3142" s="51">
        <v>3142</v>
      </c>
      <c r="F3142">
        <v>7.0000000000000007E-2</v>
      </c>
      <c r="G3142" s="141">
        <f t="shared" si="148"/>
        <v>219.94000000000003</v>
      </c>
      <c r="I3142" s="51">
        <v>3142</v>
      </c>
      <c r="J3142">
        <v>0.125</v>
      </c>
      <c r="K3142" s="141">
        <f t="shared" si="149"/>
        <v>392.75</v>
      </c>
      <c r="M3142" s="51">
        <v>3142</v>
      </c>
      <c r="N3142">
        <v>899</v>
      </c>
    </row>
    <row r="3143" spans="1:14">
      <c r="A3143" s="51">
        <v>3143</v>
      </c>
      <c r="B3143" s="51">
        <v>4.4999999999999998E-2</v>
      </c>
      <c r="C3143" s="141">
        <f t="shared" si="147"/>
        <v>141.435</v>
      </c>
      <c r="E3143" s="51">
        <v>3143</v>
      </c>
      <c r="F3143">
        <v>7.0000000000000007E-2</v>
      </c>
      <c r="G3143" s="141">
        <f t="shared" si="148"/>
        <v>220.01000000000002</v>
      </c>
      <c r="I3143" s="51">
        <v>3143</v>
      </c>
      <c r="J3143">
        <v>0.125</v>
      </c>
      <c r="K3143" s="141">
        <f t="shared" si="149"/>
        <v>392.875</v>
      </c>
      <c r="M3143" s="51">
        <v>3143</v>
      </c>
      <c r="N3143">
        <v>899</v>
      </c>
    </row>
    <row r="3144" spans="1:14">
      <c r="A3144" s="51">
        <v>3144</v>
      </c>
      <c r="B3144" s="51">
        <v>4.4999999999999998E-2</v>
      </c>
      <c r="C3144" s="141">
        <f t="shared" si="147"/>
        <v>141.47999999999999</v>
      </c>
      <c r="E3144" s="51">
        <v>3144</v>
      </c>
      <c r="F3144">
        <v>7.0000000000000007E-2</v>
      </c>
      <c r="G3144" s="141">
        <f t="shared" si="148"/>
        <v>220.08</v>
      </c>
      <c r="I3144" s="51">
        <v>3144</v>
      </c>
      <c r="J3144">
        <v>0.125</v>
      </c>
      <c r="K3144" s="141">
        <f t="shared" si="149"/>
        <v>393</v>
      </c>
      <c r="M3144" s="51">
        <v>3144</v>
      </c>
      <c r="N3144">
        <v>899</v>
      </c>
    </row>
    <row r="3145" spans="1:14">
      <c r="A3145" s="51">
        <v>3145</v>
      </c>
      <c r="B3145" s="51">
        <v>4.4999999999999998E-2</v>
      </c>
      <c r="C3145" s="141">
        <f t="shared" si="147"/>
        <v>141.52500000000001</v>
      </c>
      <c r="E3145" s="51">
        <v>3145</v>
      </c>
      <c r="F3145">
        <v>7.0000000000000007E-2</v>
      </c>
      <c r="G3145" s="141">
        <f t="shared" si="148"/>
        <v>220.15000000000003</v>
      </c>
      <c r="I3145" s="51">
        <v>3145</v>
      </c>
      <c r="J3145">
        <v>0.125</v>
      </c>
      <c r="K3145" s="141">
        <f t="shared" si="149"/>
        <v>393.125</v>
      </c>
      <c r="M3145" s="51">
        <v>3145</v>
      </c>
      <c r="N3145">
        <v>899</v>
      </c>
    </row>
    <row r="3146" spans="1:14">
      <c r="A3146" s="51">
        <v>3146</v>
      </c>
      <c r="B3146" s="51">
        <v>4.4999999999999998E-2</v>
      </c>
      <c r="C3146" s="141">
        <f t="shared" si="147"/>
        <v>141.57</v>
      </c>
      <c r="E3146" s="51">
        <v>3146</v>
      </c>
      <c r="F3146">
        <v>7.0000000000000007E-2</v>
      </c>
      <c r="G3146" s="141">
        <f t="shared" si="148"/>
        <v>220.22000000000003</v>
      </c>
      <c r="I3146" s="51">
        <v>3146</v>
      </c>
      <c r="J3146">
        <v>0.125</v>
      </c>
      <c r="K3146" s="141">
        <f t="shared" si="149"/>
        <v>393.25</v>
      </c>
      <c r="M3146" s="51">
        <v>3146</v>
      </c>
      <c r="N3146">
        <v>899</v>
      </c>
    </row>
    <row r="3147" spans="1:14">
      <c r="A3147" s="51">
        <v>3147</v>
      </c>
      <c r="B3147" s="51">
        <v>4.4999999999999998E-2</v>
      </c>
      <c r="C3147" s="141">
        <f t="shared" si="147"/>
        <v>141.61499999999998</v>
      </c>
      <c r="E3147" s="51">
        <v>3147</v>
      </c>
      <c r="F3147">
        <v>7.0000000000000007E-2</v>
      </c>
      <c r="G3147" s="141">
        <f t="shared" si="148"/>
        <v>220.29000000000002</v>
      </c>
      <c r="I3147" s="51">
        <v>3147</v>
      </c>
      <c r="J3147">
        <v>0.125</v>
      </c>
      <c r="K3147" s="141">
        <f t="shared" si="149"/>
        <v>393.375</v>
      </c>
      <c r="M3147" s="51">
        <v>3147</v>
      </c>
      <c r="N3147">
        <v>899</v>
      </c>
    </row>
    <row r="3148" spans="1:14">
      <c r="A3148" s="51">
        <v>3148</v>
      </c>
      <c r="B3148" s="51">
        <v>4.4999999999999998E-2</v>
      </c>
      <c r="C3148" s="141">
        <f t="shared" si="147"/>
        <v>141.66</v>
      </c>
      <c r="E3148" s="51">
        <v>3148</v>
      </c>
      <c r="F3148">
        <v>7.0000000000000007E-2</v>
      </c>
      <c r="G3148" s="141">
        <f t="shared" si="148"/>
        <v>220.36</v>
      </c>
      <c r="I3148" s="51">
        <v>3148</v>
      </c>
      <c r="J3148">
        <v>0.125</v>
      </c>
      <c r="K3148" s="141">
        <f t="shared" si="149"/>
        <v>393.5</v>
      </c>
      <c r="M3148" s="51">
        <v>3148</v>
      </c>
      <c r="N3148">
        <v>899</v>
      </c>
    </row>
    <row r="3149" spans="1:14">
      <c r="A3149" s="51">
        <v>3149</v>
      </c>
      <c r="B3149" s="51">
        <v>4.4999999999999998E-2</v>
      </c>
      <c r="C3149" s="141">
        <f t="shared" si="147"/>
        <v>141.70499999999998</v>
      </c>
      <c r="E3149" s="51">
        <v>3149</v>
      </c>
      <c r="F3149">
        <v>7.0000000000000007E-2</v>
      </c>
      <c r="G3149" s="141">
        <f t="shared" si="148"/>
        <v>220.43</v>
      </c>
      <c r="I3149" s="51">
        <v>3149</v>
      </c>
      <c r="J3149">
        <v>0.125</v>
      </c>
      <c r="K3149" s="141">
        <f t="shared" si="149"/>
        <v>393.625</v>
      </c>
      <c r="M3149" s="51">
        <v>3149</v>
      </c>
      <c r="N3149">
        <v>899</v>
      </c>
    </row>
    <row r="3150" spans="1:14">
      <c r="A3150" s="51">
        <v>3150</v>
      </c>
      <c r="B3150" s="51">
        <v>4.4999999999999998E-2</v>
      </c>
      <c r="C3150" s="141">
        <f t="shared" si="147"/>
        <v>141.75</v>
      </c>
      <c r="E3150" s="51">
        <v>3150</v>
      </c>
      <c r="F3150">
        <v>7.0000000000000007E-2</v>
      </c>
      <c r="G3150" s="141">
        <f t="shared" si="148"/>
        <v>220.50000000000003</v>
      </c>
      <c r="I3150" s="51">
        <v>3150</v>
      </c>
      <c r="J3150">
        <v>0.125</v>
      </c>
      <c r="K3150" s="141">
        <f t="shared" si="149"/>
        <v>393.75</v>
      </c>
      <c r="M3150" s="51">
        <v>3150</v>
      </c>
      <c r="N3150">
        <v>899</v>
      </c>
    </row>
    <row r="3151" spans="1:14">
      <c r="A3151" s="51">
        <v>3151</v>
      </c>
      <c r="B3151" s="51">
        <v>4.4999999999999998E-2</v>
      </c>
      <c r="C3151" s="141">
        <f t="shared" si="147"/>
        <v>141.79499999999999</v>
      </c>
      <c r="E3151" s="51">
        <v>3151</v>
      </c>
      <c r="F3151">
        <v>7.0000000000000007E-2</v>
      </c>
      <c r="G3151" s="141">
        <f t="shared" si="148"/>
        <v>220.57000000000002</v>
      </c>
      <c r="I3151" s="51">
        <v>3151</v>
      </c>
      <c r="J3151">
        <v>0.125</v>
      </c>
      <c r="K3151" s="141">
        <f t="shared" si="149"/>
        <v>393.875</v>
      </c>
      <c r="M3151" s="51">
        <v>3151</v>
      </c>
      <c r="N3151">
        <v>899</v>
      </c>
    </row>
    <row r="3152" spans="1:14">
      <c r="A3152" s="51">
        <v>3152</v>
      </c>
      <c r="B3152" s="51">
        <v>4.4999999999999998E-2</v>
      </c>
      <c r="C3152" s="141">
        <f t="shared" si="147"/>
        <v>141.84</v>
      </c>
      <c r="E3152" s="51">
        <v>3152</v>
      </c>
      <c r="F3152">
        <v>7.0000000000000007E-2</v>
      </c>
      <c r="G3152" s="141">
        <f t="shared" si="148"/>
        <v>220.64000000000001</v>
      </c>
      <c r="I3152" s="51">
        <v>3152</v>
      </c>
      <c r="J3152">
        <v>0.125</v>
      </c>
      <c r="K3152" s="141">
        <f t="shared" si="149"/>
        <v>394</v>
      </c>
      <c r="M3152" s="51">
        <v>3152</v>
      </c>
      <c r="N3152">
        <v>899</v>
      </c>
    </row>
    <row r="3153" spans="1:14">
      <c r="A3153" s="51">
        <v>3153</v>
      </c>
      <c r="B3153" s="51">
        <v>4.4999999999999998E-2</v>
      </c>
      <c r="C3153" s="141">
        <f t="shared" si="147"/>
        <v>141.88499999999999</v>
      </c>
      <c r="E3153" s="51">
        <v>3153</v>
      </c>
      <c r="F3153">
        <v>7.0000000000000007E-2</v>
      </c>
      <c r="G3153" s="141">
        <f t="shared" si="148"/>
        <v>220.71</v>
      </c>
      <c r="I3153" s="51">
        <v>3153</v>
      </c>
      <c r="J3153">
        <v>0.125</v>
      </c>
      <c r="K3153" s="141">
        <f t="shared" si="149"/>
        <v>394.125</v>
      </c>
      <c r="M3153" s="51">
        <v>3153</v>
      </c>
      <c r="N3153">
        <v>899</v>
      </c>
    </row>
    <row r="3154" spans="1:14">
      <c r="A3154" s="51">
        <v>3154</v>
      </c>
      <c r="B3154" s="51">
        <v>4.4999999999999998E-2</v>
      </c>
      <c r="C3154" s="141">
        <f t="shared" si="147"/>
        <v>141.93</v>
      </c>
      <c r="E3154" s="51">
        <v>3154</v>
      </c>
      <c r="F3154">
        <v>7.0000000000000007E-2</v>
      </c>
      <c r="G3154" s="141">
        <f t="shared" si="148"/>
        <v>220.78000000000003</v>
      </c>
      <c r="I3154" s="51">
        <v>3154</v>
      </c>
      <c r="J3154">
        <v>0.125</v>
      </c>
      <c r="K3154" s="141">
        <f t="shared" si="149"/>
        <v>394.25</v>
      </c>
      <c r="M3154" s="51">
        <v>3154</v>
      </c>
      <c r="N3154">
        <v>899</v>
      </c>
    </row>
    <row r="3155" spans="1:14">
      <c r="A3155" s="51">
        <v>3155</v>
      </c>
      <c r="B3155" s="51">
        <v>4.4999999999999998E-2</v>
      </c>
      <c r="C3155" s="141">
        <f t="shared" si="147"/>
        <v>141.97499999999999</v>
      </c>
      <c r="E3155" s="51">
        <v>3155</v>
      </c>
      <c r="F3155">
        <v>7.0000000000000007E-2</v>
      </c>
      <c r="G3155" s="141">
        <f t="shared" si="148"/>
        <v>220.85000000000002</v>
      </c>
      <c r="I3155" s="51">
        <v>3155</v>
      </c>
      <c r="J3155">
        <v>0.125</v>
      </c>
      <c r="K3155" s="141">
        <f t="shared" si="149"/>
        <v>394.375</v>
      </c>
      <c r="M3155" s="51">
        <v>3155</v>
      </c>
      <c r="N3155">
        <v>899</v>
      </c>
    </row>
    <row r="3156" spans="1:14">
      <c r="A3156" s="51">
        <v>3156</v>
      </c>
      <c r="B3156" s="51">
        <v>4.4999999999999998E-2</v>
      </c>
      <c r="C3156" s="141">
        <f t="shared" si="147"/>
        <v>142.01999999999998</v>
      </c>
      <c r="E3156" s="51">
        <v>3156</v>
      </c>
      <c r="F3156">
        <v>7.0000000000000007E-2</v>
      </c>
      <c r="G3156" s="141">
        <f t="shared" si="148"/>
        <v>220.92000000000002</v>
      </c>
      <c r="I3156" s="51">
        <v>3156</v>
      </c>
      <c r="J3156">
        <v>0.125</v>
      </c>
      <c r="K3156" s="141">
        <f t="shared" si="149"/>
        <v>394.5</v>
      </c>
      <c r="M3156" s="51">
        <v>3156</v>
      </c>
      <c r="N3156">
        <v>899</v>
      </c>
    </row>
    <row r="3157" spans="1:14">
      <c r="A3157" s="51">
        <v>3157</v>
      </c>
      <c r="B3157" s="51">
        <v>4.4999999999999998E-2</v>
      </c>
      <c r="C3157" s="141">
        <f t="shared" si="147"/>
        <v>142.065</v>
      </c>
      <c r="E3157" s="51">
        <v>3157</v>
      </c>
      <c r="F3157">
        <v>7.0000000000000007E-2</v>
      </c>
      <c r="G3157" s="141">
        <f t="shared" si="148"/>
        <v>220.99</v>
      </c>
      <c r="I3157" s="51">
        <v>3157</v>
      </c>
      <c r="J3157">
        <v>0.125</v>
      </c>
      <c r="K3157" s="141">
        <f t="shared" si="149"/>
        <v>394.625</v>
      </c>
      <c r="M3157" s="51">
        <v>3157</v>
      </c>
      <c r="N3157">
        <v>899</v>
      </c>
    </row>
    <row r="3158" spans="1:14">
      <c r="A3158" s="51">
        <v>3158</v>
      </c>
      <c r="B3158" s="51">
        <v>4.4999999999999998E-2</v>
      </c>
      <c r="C3158" s="141">
        <f t="shared" si="147"/>
        <v>142.10999999999999</v>
      </c>
      <c r="E3158" s="51">
        <v>3158</v>
      </c>
      <c r="F3158">
        <v>7.0000000000000007E-2</v>
      </c>
      <c r="G3158" s="141">
        <f t="shared" si="148"/>
        <v>221.06000000000003</v>
      </c>
      <c r="I3158" s="51">
        <v>3158</v>
      </c>
      <c r="J3158">
        <v>0.125</v>
      </c>
      <c r="K3158" s="141">
        <f t="shared" si="149"/>
        <v>394.75</v>
      </c>
      <c r="M3158" s="51">
        <v>3158</v>
      </c>
      <c r="N3158">
        <v>899</v>
      </c>
    </row>
    <row r="3159" spans="1:14">
      <c r="A3159" s="51">
        <v>3159</v>
      </c>
      <c r="B3159" s="51">
        <v>4.4999999999999998E-2</v>
      </c>
      <c r="C3159" s="141">
        <f t="shared" si="147"/>
        <v>142.155</v>
      </c>
      <c r="E3159" s="51">
        <v>3159</v>
      </c>
      <c r="F3159">
        <v>7.0000000000000007E-2</v>
      </c>
      <c r="G3159" s="141">
        <f t="shared" si="148"/>
        <v>221.13000000000002</v>
      </c>
      <c r="I3159" s="51">
        <v>3159</v>
      </c>
      <c r="J3159">
        <v>0.125</v>
      </c>
      <c r="K3159" s="141">
        <f t="shared" si="149"/>
        <v>394.875</v>
      </c>
      <c r="M3159" s="51">
        <v>3159</v>
      </c>
      <c r="N3159">
        <v>899</v>
      </c>
    </row>
    <row r="3160" spans="1:14">
      <c r="A3160" s="51">
        <v>3160</v>
      </c>
      <c r="B3160" s="51">
        <v>4.4999999999999998E-2</v>
      </c>
      <c r="C3160" s="141">
        <f t="shared" si="147"/>
        <v>142.19999999999999</v>
      </c>
      <c r="E3160" s="51">
        <v>3160</v>
      </c>
      <c r="F3160">
        <v>7.0000000000000007E-2</v>
      </c>
      <c r="G3160" s="141">
        <f t="shared" si="148"/>
        <v>221.20000000000002</v>
      </c>
      <c r="I3160" s="51">
        <v>3160</v>
      </c>
      <c r="J3160">
        <v>0.125</v>
      </c>
      <c r="K3160" s="141">
        <f t="shared" si="149"/>
        <v>395</v>
      </c>
      <c r="M3160" s="51">
        <v>3160</v>
      </c>
      <c r="N3160">
        <v>899</v>
      </c>
    </row>
    <row r="3161" spans="1:14">
      <c r="A3161" s="51">
        <v>3161</v>
      </c>
      <c r="B3161" s="51">
        <v>4.4999999999999998E-2</v>
      </c>
      <c r="C3161" s="141">
        <f t="shared" si="147"/>
        <v>142.245</v>
      </c>
      <c r="E3161" s="51">
        <v>3161</v>
      </c>
      <c r="F3161">
        <v>7.0000000000000007E-2</v>
      </c>
      <c r="G3161" s="141">
        <f t="shared" si="148"/>
        <v>221.27</v>
      </c>
      <c r="I3161" s="51">
        <v>3161</v>
      </c>
      <c r="J3161">
        <v>0.125</v>
      </c>
      <c r="K3161" s="141">
        <f t="shared" si="149"/>
        <v>395.125</v>
      </c>
      <c r="M3161" s="51">
        <v>3161</v>
      </c>
      <c r="N3161">
        <v>899</v>
      </c>
    </row>
    <row r="3162" spans="1:14">
      <c r="A3162" s="51">
        <v>3162</v>
      </c>
      <c r="B3162" s="51">
        <v>4.4999999999999998E-2</v>
      </c>
      <c r="C3162" s="141">
        <f t="shared" si="147"/>
        <v>142.29</v>
      </c>
      <c r="E3162" s="51">
        <v>3162</v>
      </c>
      <c r="F3162">
        <v>7.0000000000000007E-2</v>
      </c>
      <c r="G3162" s="141">
        <f t="shared" si="148"/>
        <v>221.34000000000003</v>
      </c>
      <c r="I3162" s="51">
        <v>3162</v>
      </c>
      <c r="J3162">
        <v>0.125</v>
      </c>
      <c r="K3162" s="141">
        <f t="shared" si="149"/>
        <v>395.25</v>
      </c>
      <c r="M3162" s="51">
        <v>3162</v>
      </c>
      <c r="N3162">
        <v>899</v>
      </c>
    </row>
    <row r="3163" spans="1:14">
      <c r="A3163" s="51">
        <v>3163</v>
      </c>
      <c r="B3163" s="51">
        <v>4.4999999999999998E-2</v>
      </c>
      <c r="C3163" s="141">
        <f t="shared" si="147"/>
        <v>142.33500000000001</v>
      </c>
      <c r="E3163" s="51">
        <v>3163</v>
      </c>
      <c r="F3163">
        <v>7.0000000000000007E-2</v>
      </c>
      <c r="G3163" s="141">
        <f t="shared" si="148"/>
        <v>221.41000000000003</v>
      </c>
      <c r="I3163" s="51">
        <v>3163</v>
      </c>
      <c r="J3163">
        <v>0.125</v>
      </c>
      <c r="K3163" s="141">
        <f t="shared" si="149"/>
        <v>395.375</v>
      </c>
      <c r="M3163" s="51">
        <v>3163</v>
      </c>
      <c r="N3163">
        <v>899</v>
      </c>
    </row>
    <row r="3164" spans="1:14">
      <c r="A3164" s="51">
        <v>3164</v>
      </c>
      <c r="B3164" s="51">
        <v>4.4999999999999998E-2</v>
      </c>
      <c r="C3164" s="141">
        <f t="shared" si="147"/>
        <v>142.38</v>
      </c>
      <c r="E3164" s="51">
        <v>3164</v>
      </c>
      <c r="F3164">
        <v>7.0000000000000007E-2</v>
      </c>
      <c r="G3164" s="141">
        <f t="shared" si="148"/>
        <v>221.48000000000002</v>
      </c>
      <c r="I3164" s="51">
        <v>3164</v>
      </c>
      <c r="J3164">
        <v>0.125</v>
      </c>
      <c r="K3164" s="141">
        <f t="shared" si="149"/>
        <v>395.5</v>
      </c>
      <c r="M3164" s="51">
        <v>3164</v>
      </c>
      <c r="N3164">
        <v>899</v>
      </c>
    </row>
    <row r="3165" spans="1:14">
      <c r="A3165" s="51">
        <v>3165</v>
      </c>
      <c r="B3165" s="51">
        <v>4.4999999999999998E-2</v>
      </c>
      <c r="C3165" s="141">
        <f t="shared" si="147"/>
        <v>142.42499999999998</v>
      </c>
      <c r="E3165" s="51">
        <v>3165</v>
      </c>
      <c r="F3165">
        <v>7.0000000000000007E-2</v>
      </c>
      <c r="G3165" s="141">
        <f t="shared" si="148"/>
        <v>221.55</v>
      </c>
      <c r="I3165" s="51">
        <v>3165</v>
      </c>
      <c r="J3165">
        <v>0.125</v>
      </c>
      <c r="K3165" s="141">
        <f t="shared" si="149"/>
        <v>395.625</v>
      </c>
      <c r="M3165" s="51">
        <v>3165</v>
      </c>
      <c r="N3165">
        <v>899</v>
      </c>
    </row>
    <row r="3166" spans="1:14">
      <c r="A3166" s="51">
        <v>3166</v>
      </c>
      <c r="B3166" s="51">
        <v>4.4999999999999998E-2</v>
      </c>
      <c r="C3166" s="141">
        <f t="shared" si="147"/>
        <v>142.47</v>
      </c>
      <c r="E3166" s="51">
        <v>3166</v>
      </c>
      <c r="F3166">
        <v>7.0000000000000007E-2</v>
      </c>
      <c r="G3166" s="141">
        <f t="shared" si="148"/>
        <v>221.62000000000003</v>
      </c>
      <c r="I3166" s="51">
        <v>3166</v>
      </c>
      <c r="J3166">
        <v>0.125</v>
      </c>
      <c r="K3166" s="141">
        <f t="shared" si="149"/>
        <v>395.75</v>
      </c>
      <c r="M3166" s="51">
        <v>3166</v>
      </c>
      <c r="N3166">
        <v>899</v>
      </c>
    </row>
    <row r="3167" spans="1:14">
      <c r="A3167" s="51">
        <v>3167</v>
      </c>
      <c r="B3167" s="51">
        <v>4.4999999999999998E-2</v>
      </c>
      <c r="C3167" s="141">
        <f t="shared" si="147"/>
        <v>142.51499999999999</v>
      </c>
      <c r="E3167" s="51">
        <v>3167</v>
      </c>
      <c r="F3167">
        <v>7.0000000000000007E-2</v>
      </c>
      <c r="G3167" s="141">
        <f t="shared" si="148"/>
        <v>221.69000000000003</v>
      </c>
      <c r="I3167" s="51">
        <v>3167</v>
      </c>
      <c r="J3167">
        <v>0.125</v>
      </c>
      <c r="K3167" s="141">
        <f t="shared" si="149"/>
        <v>395.875</v>
      </c>
      <c r="M3167" s="51">
        <v>3167</v>
      </c>
      <c r="N3167">
        <v>899</v>
      </c>
    </row>
    <row r="3168" spans="1:14">
      <c r="A3168" s="51">
        <v>3168</v>
      </c>
      <c r="B3168" s="51">
        <v>4.4999999999999998E-2</v>
      </c>
      <c r="C3168" s="141">
        <f t="shared" si="147"/>
        <v>142.56</v>
      </c>
      <c r="E3168" s="51">
        <v>3168</v>
      </c>
      <c r="F3168">
        <v>7.0000000000000007E-2</v>
      </c>
      <c r="G3168" s="141">
        <f t="shared" si="148"/>
        <v>221.76000000000002</v>
      </c>
      <c r="I3168" s="51">
        <v>3168</v>
      </c>
      <c r="J3168">
        <v>0.125</v>
      </c>
      <c r="K3168" s="141">
        <f t="shared" si="149"/>
        <v>396</v>
      </c>
      <c r="M3168" s="51">
        <v>3168</v>
      </c>
      <c r="N3168">
        <v>899</v>
      </c>
    </row>
    <row r="3169" spans="1:14">
      <c r="A3169" s="51">
        <v>3169</v>
      </c>
      <c r="B3169" s="51">
        <v>4.4999999999999998E-2</v>
      </c>
      <c r="C3169" s="141">
        <f t="shared" si="147"/>
        <v>142.60499999999999</v>
      </c>
      <c r="E3169" s="51">
        <v>3169</v>
      </c>
      <c r="F3169">
        <v>7.0000000000000007E-2</v>
      </c>
      <c r="G3169" s="141">
        <f t="shared" si="148"/>
        <v>221.83</v>
      </c>
      <c r="I3169" s="51">
        <v>3169</v>
      </c>
      <c r="J3169">
        <v>0.125</v>
      </c>
      <c r="K3169" s="141">
        <f t="shared" si="149"/>
        <v>396.125</v>
      </c>
      <c r="M3169" s="51">
        <v>3169</v>
      </c>
      <c r="N3169">
        <v>899</v>
      </c>
    </row>
    <row r="3170" spans="1:14">
      <c r="A3170" s="51">
        <v>3170</v>
      </c>
      <c r="B3170" s="51">
        <v>4.4999999999999998E-2</v>
      </c>
      <c r="C3170" s="141">
        <f t="shared" si="147"/>
        <v>142.65</v>
      </c>
      <c r="E3170" s="51">
        <v>3170</v>
      </c>
      <c r="F3170">
        <v>7.0000000000000007E-2</v>
      </c>
      <c r="G3170" s="141">
        <f t="shared" si="148"/>
        <v>221.90000000000003</v>
      </c>
      <c r="I3170" s="51">
        <v>3170</v>
      </c>
      <c r="J3170">
        <v>0.125</v>
      </c>
      <c r="K3170" s="141">
        <f t="shared" si="149"/>
        <v>396.25</v>
      </c>
      <c r="M3170" s="51">
        <v>3170</v>
      </c>
      <c r="N3170">
        <v>899</v>
      </c>
    </row>
    <row r="3171" spans="1:14">
      <c r="A3171" s="51">
        <v>3171</v>
      </c>
      <c r="B3171" s="51">
        <v>4.4999999999999998E-2</v>
      </c>
      <c r="C3171" s="141">
        <f t="shared" si="147"/>
        <v>142.69499999999999</v>
      </c>
      <c r="E3171" s="51">
        <v>3171</v>
      </c>
      <c r="F3171">
        <v>7.0000000000000007E-2</v>
      </c>
      <c r="G3171" s="141">
        <f t="shared" si="148"/>
        <v>221.97000000000003</v>
      </c>
      <c r="I3171" s="51">
        <v>3171</v>
      </c>
      <c r="J3171">
        <v>0.125</v>
      </c>
      <c r="K3171" s="141">
        <f t="shared" si="149"/>
        <v>396.375</v>
      </c>
      <c r="M3171" s="51">
        <v>3171</v>
      </c>
      <c r="N3171">
        <v>899</v>
      </c>
    </row>
    <row r="3172" spans="1:14">
      <c r="A3172" s="51">
        <v>3172</v>
      </c>
      <c r="B3172" s="51">
        <v>4.4999999999999998E-2</v>
      </c>
      <c r="C3172" s="141">
        <f t="shared" si="147"/>
        <v>142.73999999999998</v>
      </c>
      <c r="E3172" s="51">
        <v>3172</v>
      </c>
      <c r="F3172">
        <v>7.0000000000000007E-2</v>
      </c>
      <c r="G3172" s="141">
        <f t="shared" si="148"/>
        <v>222.04000000000002</v>
      </c>
      <c r="I3172" s="51">
        <v>3172</v>
      </c>
      <c r="J3172">
        <v>0.125</v>
      </c>
      <c r="K3172" s="141">
        <f t="shared" si="149"/>
        <v>396.5</v>
      </c>
      <c r="M3172" s="51">
        <v>3172</v>
      </c>
      <c r="N3172">
        <v>899</v>
      </c>
    </row>
    <row r="3173" spans="1:14">
      <c r="A3173" s="51">
        <v>3173</v>
      </c>
      <c r="B3173" s="51">
        <v>4.4999999999999998E-2</v>
      </c>
      <c r="C3173" s="141">
        <f t="shared" si="147"/>
        <v>142.785</v>
      </c>
      <c r="E3173" s="51">
        <v>3173</v>
      </c>
      <c r="F3173">
        <v>7.0000000000000007E-2</v>
      </c>
      <c r="G3173" s="141">
        <f t="shared" si="148"/>
        <v>222.11</v>
      </c>
      <c r="I3173" s="51">
        <v>3173</v>
      </c>
      <c r="J3173">
        <v>0.125</v>
      </c>
      <c r="K3173" s="141">
        <f t="shared" si="149"/>
        <v>396.625</v>
      </c>
      <c r="M3173" s="51">
        <v>3173</v>
      </c>
      <c r="N3173">
        <v>899</v>
      </c>
    </row>
    <row r="3174" spans="1:14">
      <c r="A3174" s="51">
        <v>3174</v>
      </c>
      <c r="B3174" s="51">
        <v>4.4999999999999998E-2</v>
      </c>
      <c r="C3174" s="141">
        <f t="shared" si="147"/>
        <v>142.82999999999998</v>
      </c>
      <c r="E3174" s="51">
        <v>3174</v>
      </c>
      <c r="F3174">
        <v>7.0000000000000007E-2</v>
      </c>
      <c r="G3174" s="141">
        <f t="shared" si="148"/>
        <v>222.18000000000004</v>
      </c>
      <c r="I3174" s="51">
        <v>3174</v>
      </c>
      <c r="J3174">
        <v>0.125</v>
      </c>
      <c r="K3174" s="141">
        <f t="shared" si="149"/>
        <v>396.75</v>
      </c>
      <c r="M3174" s="51">
        <v>3174</v>
      </c>
      <c r="N3174">
        <v>899</v>
      </c>
    </row>
    <row r="3175" spans="1:14">
      <c r="A3175" s="51">
        <v>3175</v>
      </c>
      <c r="B3175" s="51">
        <v>4.4999999999999998E-2</v>
      </c>
      <c r="C3175" s="141">
        <f t="shared" si="147"/>
        <v>142.875</v>
      </c>
      <c r="E3175" s="51">
        <v>3175</v>
      </c>
      <c r="F3175">
        <v>7.0000000000000007E-2</v>
      </c>
      <c r="G3175" s="141">
        <f t="shared" si="148"/>
        <v>222.25000000000003</v>
      </c>
      <c r="I3175" s="51">
        <v>3175</v>
      </c>
      <c r="J3175">
        <v>0.125</v>
      </c>
      <c r="K3175" s="141">
        <f t="shared" si="149"/>
        <v>396.875</v>
      </c>
      <c r="M3175" s="51">
        <v>3175</v>
      </c>
      <c r="N3175">
        <v>899</v>
      </c>
    </row>
    <row r="3176" spans="1:14">
      <c r="A3176" s="51">
        <v>3176</v>
      </c>
      <c r="B3176" s="51">
        <v>4.4999999999999998E-2</v>
      </c>
      <c r="C3176" s="141">
        <f t="shared" si="147"/>
        <v>142.91999999999999</v>
      </c>
      <c r="E3176" s="51">
        <v>3176</v>
      </c>
      <c r="F3176">
        <v>7.0000000000000007E-2</v>
      </c>
      <c r="G3176" s="141">
        <f t="shared" si="148"/>
        <v>222.32000000000002</v>
      </c>
      <c r="I3176" s="51">
        <v>3176</v>
      </c>
      <c r="J3176">
        <v>0.125</v>
      </c>
      <c r="K3176" s="141">
        <f t="shared" si="149"/>
        <v>397</v>
      </c>
      <c r="M3176" s="51">
        <v>3176</v>
      </c>
      <c r="N3176">
        <v>899</v>
      </c>
    </row>
    <row r="3177" spans="1:14">
      <c r="A3177" s="51">
        <v>3177</v>
      </c>
      <c r="B3177" s="51">
        <v>4.4999999999999998E-2</v>
      </c>
      <c r="C3177" s="141">
        <f t="shared" si="147"/>
        <v>142.965</v>
      </c>
      <c r="E3177" s="51">
        <v>3177</v>
      </c>
      <c r="F3177">
        <v>7.0000000000000007E-2</v>
      </c>
      <c r="G3177" s="141">
        <f t="shared" si="148"/>
        <v>222.39000000000001</v>
      </c>
      <c r="I3177" s="51">
        <v>3177</v>
      </c>
      <c r="J3177">
        <v>0.125</v>
      </c>
      <c r="K3177" s="141">
        <f t="shared" si="149"/>
        <v>397.125</v>
      </c>
      <c r="M3177" s="51">
        <v>3177</v>
      </c>
      <c r="N3177">
        <v>899</v>
      </c>
    </row>
    <row r="3178" spans="1:14">
      <c r="A3178" s="51">
        <v>3178</v>
      </c>
      <c r="B3178" s="51">
        <v>4.4999999999999998E-2</v>
      </c>
      <c r="C3178" s="141">
        <f t="shared" si="147"/>
        <v>143.01</v>
      </c>
      <c r="E3178" s="51">
        <v>3178</v>
      </c>
      <c r="F3178">
        <v>7.0000000000000007E-2</v>
      </c>
      <c r="G3178" s="141">
        <f t="shared" si="148"/>
        <v>222.46</v>
      </c>
      <c r="I3178" s="51">
        <v>3178</v>
      </c>
      <c r="J3178">
        <v>0.125</v>
      </c>
      <c r="K3178" s="141">
        <f t="shared" si="149"/>
        <v>397.25</v>
      </c>
      <c r="M3178" s="51">
        <v>3178</v>
      </c>
      <c r="N3178">
        <v>899</v>
      </c>
    </row>
    <row r="3179" spans="1:14">
      <c r="A3179" s="51">
        <v>3179</v>
      </c>
      <c r="B3179" s="51">
        <v>4.4999999999999998E-2</v>
      </c>
      <c r="C3179" s="141">
        <f t="shared" si="147"/>
        <v>143.05500000000001</v>
      </c>
      <c r="E3179" s="51">
        <v>3179</v>
      </c>
      <c r="F3179">
        <v>7.0000000000000007E-2</v>
      </c>
      <c r="G3179" s="141">
        <f t="shared" si="148"/>
        <v>222.53000000000003</v>
      </c>
      <c r="I3179" s="51">
        <v>3179</v>
      </c>
      <c r="J3179">
        <v>0.125</v>
      </c>
      <c r="K3179" s="141">
        <f t="shared" si="149"/>
        <v>397.375</v>
      </c>
      <c r="M3179" s="51">
        <v>3179</v>
      </c>
      <c r="N3179">
        <v>899</v>
      </c>
    </row>
    <row r="3180" spans="1:14">
      <c r="A3180" s="51">
        <v>3180</v>
      </c>
      <c r="B3180" s="51">
        <v>4.4999999999999998E-2</v>
      </c>
      <c r="C3180" s="141">
        <f t="shared" si="147"/>
        <v>143.1</v>
      </c>
      <c r="E3180" s="51">
        <v>3180</v>
      </c>
      <c r="F3180">
        <v>7.0000000000000007E-2</v>
      </c>
      <c r="G3180" s="141">
        <f t="shared" si="148"/>
        <v>222.60000000000002</v>
      </c>
      <c r="I3180" s="51">
        <v>3180</v>
      </c>
      <c r="J3180">
        <v>0.125</v>
      </c>
      <c r="K3180" s="141">
        <f t="shared" si="149"/>
        <v>397.5</v>
      </c>
      <c r="M3180" s="51">
        <v>3180</v>
      </c>
      <c r="N3180">
        <v>899</v>
      </c>
    </row>
    <row r="3181" spans="1:14">
      <c r="A3181" s="51">
        <v>3181</v>
      </c>
      <c r="B3181" s="51">
        <v>4.4999999999999998E-2</v>
      </c>
      <c r="C3181" s="141">
        <f t="shared" si="147"/>
        <v>143.14499999999998</v>
      </c>
      <c r="E3181" s="51">
        <v>3181</v>
      </c>
      <c r="F3181">
        <v>7.0000000000000007E-2</v>
      </c>
      <c r="G3181" s="141">
        <f t="shared" si="148"/>
        <v>222.67000000000002</v>
      </c>
      <c r="I3181" s="51">
        <v>3181</v>
      </c>
      <c r="J3181">
        <v>0.125</v>
      </c>
      <c r="K3181" s="141">
        <f t="shared" si="149"/>
        <v>397.625</v>
      </c>
      <c r="M3181" s="51">
        <v>3181</v>
      </c>
      <c r="N3181">
        <v>899</v>
      </c>
    </row>
    <row r="3182" spans="1:14">
      <c r="A3182" s="51">
        <v>3182</v>
      </c>
      <c r="B3182" s="51">
        <v>4.4999999999999998E-2</v>
      </c>
      <c r="C3182" s="141">
        <f t="shared" si="147"/>
        <v>143.19</v>
      </c>
      <c r="E3182" s="51">
        <v>3182</v>
      </c>
      <c r="F3182">
        <v>7.0000000000000007E-2</v>
      </c>
      <c r="G3182" s="141">
        <f t="shared" si="148"/>
        <v>222.74</v>
      </c>
      <c r="I3182" s="51">
        <v>3182</v>
      </c>
      <c r="J3182">
        <v>0.125</v>
      </c>
      <c r="K3182" s="141">
        <f t="shared" si="149"/>
        <v>397.75</v>
      </c>
      <c r="M3182" s="51">
        <v>3182</v>
      </c>
      <c r="N3182">
        <v>899</v>
      </c>
    </row>
    <row r="3183" spans="1:14">
      <c r="A3183" s="51">
        <v>3183</v>
      </c>
      <c r="B3183" s="51">
        <v>4.4999999999999998E-2</v>
      </c>
      <c r="C3183" s="141">
        <f t="shared" si="147"/>
        <v>143.23499999999999</v>
      </c>
      <c r="E3183" s="51">
        <v>3183</v>
      </c>
      <c r="F3183">
        <v>7.0000000000000007E-2</v>
      </c>
      <c r="G3183" s="141">
        <f t="shared" si="148"/>
        <v>222.81000000000003</v>
      </c>
      <c r="I3183" s="51">
        <v>3183</v>
      </c>
      <c r="J3183">
        <v>0.125</v>
      </c>
      <c r="K3183" s="141">
        <f t="shared" si="149"/>
        <v>397.875</v>
      </c>
      <c r="M3183" s="51">
        <v>3183</v>
      </c>
      <c r="N3183">
        <v>899</v>
      </c>
    </row>
    <row r="3184" spans="1:14">
      <c r="A3184" s="51">
        <v>3184</v>
      </c>
      <c r="B3184" s="51">
        <v>4.4999999999999998E-2</v>
      </c>
      <c r="C3184" s="141">
        <f t="shared" si="147"/>
        <v>143.28</v>
      </c>
      <c r="E3184" s="51">
        <v>3184</v>
      </c>
      <c r="F3184">
        <v>7.0000000000000007E-2</v>
      </c>
      <c r="G3184" s="141">
        <f t="shared" si="148"/>
        <v>222.88000000000002</v>
      </c>
      <c r="I3184" s="51">
        <v>3184</v>
      </c>
      <c r="J3184">
        <v>0.125</v>
      </c>
      <c r="K3184" s="141">
        <f t="shared" si="149"/>
        <v>398</v>
      </c>
      <c r="M3184" s="51">
        <v>3184</v>
      </c>
      <c r="N3184">
        <v>899</v>
      </c>
    </row>
    <row r="3185" spans="1:14">
      <c r="A3185" s="51">
        <v>3185</v>
      </c>
      <c r="B3185" s="51">
        <v>4.4999999999999998E-2</v>
      </c>
      <c r="C3185" s="141">
        <f t="shared" si="147"/>
        <v>143.32499999999999</v>
      </c>
      <c r="E3185" s="51">
        <v>3185</v>
      </c>
      <c r="F3185">
        <v>7.0000000000000007E-2</v>
      </c>
      <c r="G3185" s="141">
        <f t="shared" si="148"/>
        <v>222.95000000000002</v>
      </c>
      <c r="I3185" s="51">
        <v>3185</v>
      </c>
      <c r="J3185">
        <v>0.125</v>
      </c>
      <c r="K3185" s="141">
        <f t="shared" si="149"/>
        <v>398.125</v>
      </c>
      <c r="M3185" s="51">
        <v>3185</v>
      </c>
      <c r="N3185">
        <v>899</v>
      </c>
    </row>
    <row r="3186" spans="1:14">
      <c r="A3186" s="51">
        <v>3186</v>
      </c>
      <c r="B3186" s="51">
        <v>4.4999999999999998E-2</v>
      </c>
      <c r="C3186" s="141">
        <f t="shared" si="147"/>
        <v>143.37</v>
      </c>
      <c r="E3186" s="51">
        <v>3186</v>
      </c>
      <c r="F3186">
        <v>7.0000000000000007E-2</v>
      </c>
      <c r="G3186" s="141">
        <f t="shared" si="148"/>
        <v>223.02</v>
      </c>
      <c r="I3186" s="51">
        <v>3186</v>
      </c>
      <c r="J3186">
        <v>0.125</v>
      </c>
      <c r="K3186" s="141">
        <f t="shared" si="149"/>
        <v>398.25</v>
      </c>
      <c r="M3186" s="51">
        <v>3186</v>
      </c>
      <c r="N3186">
        <v>899</v>
      </c>
    </row>
    <row r="3187" spans="1:14">
      <c r="A3187" s="51">
        <v>3187</v>
      </c>
      <c r="B3187" s="51">
        <v>4.4999999999999998E-2</v>
      </c>
      <c r="C3187" s="141">
        <f t="shared" si="147"/>
        <v>143.41499999999999</v>
      </c>
      <c r="E3187" s="51">
        <v>3187</v>
      </c>
      <c r="F3187">
        <v>7.0000000000000007E-2</v>
      </c>
      <c r="G3187" s="141">
        <f t="shared" si="148"/>
        <v>223.09000000000003</v>
      </c>
      <c r="I3187" s="51">
        <v>3187</v>
      </c>
      <c r="J3187">
        <v>0.125</v>
      </c>
      <c r="K3187" s="141">
        <f t="shared" si="149"/>
        <v>398.375</v>
      </c>
      <c r="M3187" s="51">
        <v>3187</v>
      </c>
      <c r="N3187">
        <v>899</v>
      </c>
    </row>
    <row r="3188" spans="1:14">
      <c r="A3188" s="51">
        <v>3188</v>
      </c>
      <c r="B3188" s="51">
        <v>4.4999999999999998E-2</v>
      </c>
      <c r="C3188" s="141">
        <f t="shared" si="147"/>
        <v>143.46</v>
      </c>
      <c r="E3188" s="51">
        <v>3188</v>
      </c>
      <c r="F3188">
        <v>7.0000000000000007E-2</v>
      </c>
      <c r="G3188" s="141">
        <f t="shared" si="148"/>
        <v>223.16000000000003</v>
      </c>
      <c r="I3188" s="51">
        <v>3188</v>
      </c>
      <c r="J3188">
        <v>0.125</v>
      </c>
      <c r="K3188" s="141">
        <f t="shared" si="149"/>
        <v>398.5</v>
      </c>
      <c r="M3188" s="51">
        <v>3188</v>
      </c>
      <c r="N3188">
        <v>899</v>
      </c>
    </row>
    <row r="3189" spans="1:14">
      <c r="A3189" s="51">
        <v>3189</v>
      </c>
      <c r="B3189" s="51">
        <v>4.4999999999999998E-2</v>
      </c>
      <c r="C3189" s="141">
        <f t="shared" si="147"/>
        <v>143.505</v>
      </c>
      <c r="E3189" s="51">
        <v>3189</v>
      </c>
      <c r="F3189">
        <v>7.0000000000000007E-2</v>
      </c>
      <c r="G3189" s="141">
        <f t="shared" si="148"/>
        <v>223.23000000000002</v>
      </c>
      <c r="I3189" s="51">
        <v>3189</v>
      </c>
      <c r="J3189">
        <v>0.125</v>
      </c>
      <c r="K3189" s="141">
        <f t="shared" si="149"/>
        <v>398.625</v>
      </c>
      <c r="M3189" s="51">
        <v>3189</v>
      </c>
      <c r="N3189">
        <v>899</v>
      </c>
    </row>
    <row r="3190" spans="1:14">
      <c r="A3190" s="51">
        <v>3190</v>
      </c>
      <c r="B3190" s="51">
        <v>4.4999999999999998E-2</v>
      </c>
      <c r="C3190" s="141">
        <f t="shared" si="147"/>
        <v>143.54999999999998</v>
      </c>
      <c r="E3190" s="51">
        <v>3190</v>
      </c>
      <c r="F3190">
        <v>7.0000000000000007E-2</v>
      </c>
      <c r="G3190" s="141">
        <f t="shared" si="148"/>
        <v>223.3</v>
      </c>
      <c r="I3190" s="51">
        <v>3190</v>
      </c>
      <c r="J3190">
        <v>0.125</v>
      </c>
      <c r="K3190" s="141">
        <f t="shared" si="149"/>
        <v>398.75</v>
      </c>
      <c r="M3190" s="51">
        <v>3190</v>
      </c>
      <c r="N3190">
        <v>899</v>
      </c>
    </row>
    <row r="3191" spans="1:14">
      <c r="A3191" s="51">
        <v>3191</v>
      </c>
      <c r="B3191" s="51">
        <v>4.4999999999999998E-2</v>
      </c>
      <c r="C3191" s="141">
        <f t="shared" si="147"/>
        <v>143.595</v>
      </c>
      <c r="E3191" s="51">
        <v>3191</v>
      </c>
      <c r="F3191">
        <v>7.0000000000000007E-2</v>
      </c>
      <c r="G3191" s="141">
        <f t="shared" si="148"/>
        <v>223.37000000000003</v>
      </c>
      <c r="I3191" s="51">
        <v>3191</v>
      </c>
      <c r="J3191">
        <v>0.125</v>
      </c>
      <c r="K3191" s="141">
        <f t="shared" si="149"/>
        <v>398.875</v>
      </c>
      <c r="M3191" s="51">
        <v>3191</v>
      </c>
      <c r="N3191">
        <v>899</v>
      </c>
    </row>
    <row r="3192" spans="1:14">
      <c r="A3192" s="51">
        <v>3192</v>
      </c>
      <c r="B3192" s="51">
        <v>4.4999999999999998E-2</v>
      </c>
      <c r="C3192" s="141">
        <f t="shared" si="147"/>
        <v>143.63999999999999</v>
      </c>
      <c r="E3192" s="51">
        <v>3192</v>
      </c>
      <c r="F3192">
        <v>7.0000000000000007E-2</v>
      </c>
      <c r="G3192" s="141">
        <f t="shared" si="148"/>
        <v>223.44000000000003</v>
      </c>
      <c r="I3192" s="51">
        <v>3192</v>
      </c>
      <c r="J3192">
        <v>0.125</v>
      </c>
      <c r="K3192" s="141">
        <f t="shared" si="149"/>
        <v>399</v>
      </c>
      <c r="M3192" s="51">
        <v>3192</v>
      </c>
      <c r="N3192">
        <v>899</v>
      </c>
    </row>
    <row r="3193" spans="1:14">
      <c r="A3193" s="51">
        <v>3193</v>
      </c>
      <c r="B3193" s="51">
        <v>4.4999999999999998E-2</v>
      </c>
      <c r="C3193" s="141">
        <f t="shared" si="147"/>
        <v>143.685</v>
      </c>
      <c r="E3193" s="51">
        <v>3193</v>
      </c>
      <c r="F3193">
        <v>7.0000000000000007E-2</v>
      </c>
      <c r="G3193" s="141">
        <f t="shared" si="148"/>
        <v>223.51000000000002</v>
      </c>
      <c r="I3193" s="51">
        <v>3193</v>
      </c>
      <c r="J3193">
        <v>0.125</v>
      </c>
      <c r="K3193" s="141">
        <f t="shared" si="149"/>
        <v>399.125</v>
      </c>
      <c r="M3193" s="51">
        <v>3193</v>
      </c>
      <c r="N3193">
        <v>899</v>
      </c>
    </row>
    <row r="3194" spans="1:14">
      <c r="A3194" s="51">
        <v>3194</v>
      </c>
      <c r="B3194" s="51">
        <v>4.4999999999999998E-2</v>
      </c>
      <c r="C3194" s="141">
        <f t="shared" si="147"/>
        <v>143.72999999999999</v>
      </c>
      <c r="E3194" s="51">
        <v>3194</v>
      </c>
      <c r="F3194">
        <v>7.0000000000000007E-2</v>
      </c>
      <c r="G3194" s="141">
        <f t="shared" si="148"/>
        <v>223.58</v>
      </c>
      <c r="I3194" s="51">
        <v>3194</v>
      </c>
      <c r="J3194">
        <v>0.125</v>
      </c>
      <c r="K3194" s="141">
        <f t="shared" si="149"/>
        <v>399.25</v>
      </c>
      <c r="M3194" s="51">
        <v>3194</v>
      </c>
      <c r="N3194">
        <v>899</v>
      </c>
    </row>
    <row r="3195" spans="1:14">
      <c r="A3195" s="51">
        <v>3195</v>
      </c>
      <c r="B3195" s="51">
        <v>4.4999999999999998E-2</v>
      </c>
      <c r="C3195" s="141">
        <f t="shared" si="147"/>
        <v>143.77500000000001</v>
      </c>
      <c r="E3195" s="51">
        <v>3195</v>
      </c>
      <c r="F3195">
        <v>7.0000000000000007E-2</v>
      </c>
      <c r="G3195" s="141">
        <f t="shared" si="148"/>
        <v>223.65000000000003</v>
      </c>
      <c r="I3195" s="51">
        <v>3195</v>
      </c>
      <c r="J3195">
        <v>0.125</v>
      </c>
      <c r="K3195" s="141">
        <f t="shared" si="149"/>
        <v>399.375</v>
      </c>
      <c r="M3195" s="51">
        <v>3195</v>
      </c>
      <c r="N3195">
        <v>899</v>
      </c>
    </row>
    <row r="3196" spans="1:14">
      <c r="A3196" s="51">
        <v>3196</v>
      </c>
      <c r="B3196" s="51">
        <v>4.4999999999999998E-2</v>
      </c>
      <c r="C3196" s="141">
        <f t="shared" si="147"/>
        <v>143.82</v>
      </c>
      <c r="E3196" s="51">
        <v>3196</v>
      </c>
      <c r="F3196">
        <v>7.0000000000000007E-2</v>
      </c>
      <c r="G3196" s="141">
        <f t="shared" si="148"/>
        <v>223.72000000000003</v>
      </c>
      <c r="I3196" s="51">
        <v>3196</v>
      </c>
      <c r="J3196">
        <v>0.125</v>
      </c>
      <c r="K3196" s="141">
        <f t="shared" si="149"/>
        <v>399.5</v>
      </c>
      <c r="M3196" s="51">
        <v>3196</v>
      </c>
      <c r="N3196">
        <v>899</v>
      </c>
    </row>
    <row r="3197" spans="1:14">
      <c r="A3197" s="51">
        <v>3197</v>
      </c>
      <c r="B3197" s="51">
        <v>4.4999999999999998E-2</v>
      </c>
      <c r="C3197" s="141">
        <f t="shared" si="147"/>
        <v>143.86499999999998</v>
      </c>
      <c r="E3197" s="51">
        <v>3197</v>
      </c>
      <c r="F3197">
        <v>7.0000000000000007E-2</v>
      </c>
      <c r="G3197" s="141">
        <f t="shared" si="148"/>
        <v>223.79000000000002</v>
      </c>
      <c r="I3197" s="51">
        <v>3197</v>
      </c>
      <c r="J3197">
        <v>0.125</v>
      </c>
      <c r="K3197" s="141">
        <f t="shared" si="149"/>
        <v>399.625</v>
      </c>
      <c r="M3197" s="51">
        <v>3197</v>
      </c>
      <c r="N3197">
        <v>899</v>
      </c>
    </row>
    <row r="3198" spans="1:14">
      <c r="A3198" s="51">
        <v>3198</v>
      </c>
      <c r="B3198" s="51">
        <v>4.4999999999999998E-2</v>
      </c>
      <c r="C3198" s="141">
        <f t="shared" si="147"/>
        <v>143.91</v>
      </c>
      <c r="E3198" s="51">
        <v>3198</v>
      </c>
      <c r="F3198">
        <v>7.0000000000000007E-2</v>
      </c>
      <c r="G3198" s="141">
        <f t="shared" si="148"/>
        <v>223.86</v>
      </c>
      <c r="I3198" s="51">
        <v>3198</v>
      </c>
      <c r="J3198">
        <v>0.125</v>
      </c>
      <c r="K3198" s="141">
        <f t="shared" si="149"/>
        <v>399.75</v>
      </c>
      <c r="M3198" s="51">
        <v>3198</v>
      </c>
      <c r="N3198">
        <v>899</v>
      </c>
    </row>
    <row r="3199" spans="1:14">
      <c r="A3199" s="51">
        <v>3199</v>
      </c>
      <c r="B3199" s="51">
        <v>4.4999999999999998E-2</v>
      </c>
      <c r="C3199" s="141">
        <f t="shared" si="147"/>
        <v>143.95499999999998</v>
      </c>
      <c r="E3199" s="51">
        <v>3199</v>
      </c>
      <c r="F3199">
        <v>7.0000000000000007E-2</v>
      </c>
      <c r="G3199" s="141">
        <f t="shared" si="148"/>
        <v>223.93000000000004</v>
      </c>
      <c r="I3199" s="51">
        <v>3199</v>
      </c>
      <c r="J3199">
        <v>0.125</v>
      </c>
      <c r="K3199" s="141">
        <f t="shared" si="149"/>
        <v>399.875</v>
      </c>
      <c r="M3199" s="51">
        <v>3199</v>
      </c>
      <c r="N3199">
        <v>899</v>
      </c>
    </row>
    <row r="3200" spans="1:14">
      <c r="A3200" s="51">
        <v>3200</v>
      </c>
      <c r="B3200" s="51">
        <v>4.4999999999999998E-2</v>
      </c>
      <c r="C3200" s="141">
        <f t="shared" si="147"/>
        <v>144</v>
      </c>
      <c r="E3200" s="51">
        <v>3200</v>
      </c>
      <c r="F3200">
        <v>7.0000000000000007E-2</v>
      </c>
      <c r="G3200" s="141">
        <f t="shared" si="148"/>
        <v>224.00000000000003</v>
      </c>
      <c r="I3200" s="51">
        <v>3200</v>
      </c>
      <c r="J3200">
        <v>0.125</v>
      </c>
      <c r="K3200" s="141">
        <f t="shared" si="149"/>
        <v>400</v>
      </c>
      <c r="M3200" s="51">
        <v>3200</v>
      </c>
      <c r="N3200">
        <v>899</v>
      </c>
    </row>
    <row r="3201" spans="1:14">
      <c r="A3201" s="51">
        <v>3201</v>
      </c>
      <c r="B3201" s="51">
        <v>4.4999999999999998E-2</v>
      </c>
      <c r="C3201" s="141">
        <f t="shared" si="147"/>
        <v>144.04499999999999</v>
      </c>
      <c r="E3201" s="51">
        <v>3201</v>
      </c>
      <c r="F3201">
        <v>7.0000000000000007E-2</v>
      </c>
      <c r="G3201" s="141">
        <f t="shared" si="148"/>
        <v>224.07000000000002</v>
      </c>
      <c r="I3201" s="51">
        <v>3201</v>
      </c>
      <c r="J3201">
        <v>0.125</v>
      </c>
      <c r="K3201" s="141">
        <f t="shared" si="149"/>
        <v>400.125</v>
      </c>
      <c r="M3201" s="51">
        <v>3201</v>
      </c>
      <c r="N3201">
        <v>899</v>
      </c>
    </row>
    <row r="3202" spans="1:14">
      <c r="A3202" s="51">
        <v>3202</v>
      </c>
      <c r="B3202" s="51">
        <v>4.4999999999999998E-2</v>
      </c>
      <c r="C3202" s="141">
        <f t="shared" ref="C3202:C3265" si="150">MAX(A3202*B3202, 8.99)</f>
        <v>144.09</v>
      </c>
      <c r="E3202" s="51">
        <v>3202</v>
      </c>
      <c r="F3202">
        <v>7.0000000000000007E-2</v>
      </c>
      <c r="G3202" s="141">
        <f t="shared" ref="G3202:G3265" si="151">MAX(E3202*F3202, 9.99)</f>
        <v>224.14000000000001</v>
      </c>
      <c r="I3202" s="51">
        <v>3202</v>
      </c>
      <c r="J3202">
        <v>0.125</v>
      </c>
      <c r="K3202" s="141">
        <f t="shared" ref="K3202:K3265" si="152">MAX(I3202*J3202, 19.99)</f>
        <v>400.25</v>
      </c>
      <c r="M3202" s="51">
        <v>3202</v>
      </c>
      <c r="N3202">
        <v>899</v>
      </c>
    </row>
    <row r="3203" spans="1:14">
      <c r="A3203" s="51">
        <v>3203</v>
      </c>
      <c r="B3203" s="51">
        <v>4.4999999999999998E-2</v>
      </c>
      <c r="C3203" s="141">
        <f t="shared" si="150"/>
        <v>144.13499999999999</v>
      </c>
      <c r="E3203" s="51">
        <v>3203</v>
      </c>
      <c r="F3203">
        <v>7.0000000000000007E-2</v>
      </c>
      <c r="G3203" s="141">
        <f t="shared" si="151"/>
        <v>224.21</v>
      </c>
      <c r="I3203" s="51">
        <v>3203</v>
      </c>
      <c r="J3203">
        <v>0.125</v>
      </c>
      <c r="K3203" s="141">
        <f t="shared" si="152"/>
        <v>400.375</v>
      </c>
      <c r="M3203" s="51">
        <v>3203</v>
      </c>
      <c r="N3203">
        <v>899</v>
      </c>
    </row>
    <row r="3204" spans="1:14">
      <c r="A3204" s="51">
        <v>3204</v>
      </c>
      <c r="B3204" s="51">
        <v>4.4999999999999998E-2</v>
      </c>
      <c r="C3204" s="141">
        <f t="shared" si="150"/>
        <v>144.18</v>
      </c>
      <c r="E3204" s="51">
        <v>3204</v>
      </c>
      <c r="F3204">
        <v>7.0000000000000007E-2</v>
      </c>
      <c r="G3204" s="141">
        <f t="shared" si="151"/>
        <v>224.28000000000003</v>
      </c>
      <c r="I3204" s="51">
        <v>3204</v>
      </c>
      <c r="J3204">
        <v>0.125</v>
      </c>
      <c r="K3204" s="141">
        <f t="shared" si="152"/>
        <v>400.5</v>
      </c>
      <c r="M3204" s="51">
        <v>3204</v>
      </c>
      <c r="N3204">
        <v>899</v>
      </c>
    </row>
    <row r="3205" spans="1:14">
      <c r="A3205" s="51">
        <v>3205</v>
      </c>
      <c r="B3205" s="51">
        <v>4.4999999999999998E-2</v>
      </c>
      <c r="C3205" s="141">
        <f t="shared" si="150"/>
        <v>144.22499999999999</v>
      </c>
      <c r="E3205" s="51">
        <v>3205</v>
      </c>
      <c r="F3205">
        <v>7.0000000000000007E-2</v>
      </c>
      <c r="G3205" s="141">
        <f t="shared" si="151"/>
        <v>224.35000000000002</v>
      </c>
      <c r="I3205" s="51">
        <v>3205</v>
      </c>
      <c r="J3205">
        <v>0.125</v>
      </c>
      <c r="K3205" s="141">
        <f t="shared" si="152"/>
        <v>400.625</v>
      </c>
      <c r="M3205" s="51">
        <v>3205</v>
      </c>
      <c r="N3205">
        <v>899</v>
      </c>
    </row>
    <row r="3206" spans="1:14">
      <c r="A3206" s="51">
        <v>3206</v>
      </c>
      <c r="B3206" s="51">
        <v>4.4999999999999998E-2</v>
      </c>
      <c r="C3206" s="141">
        <f t="shared" si="150"/>
        <v>144.26999999999998</v>
      </c>
      <c r="E3206" s="51">
        <v>3206</v>
      </c>
      <c r="F3206">
        <v>7.0000000000000007E-2</v>
      </c>
      <c r="G3206" s="141">
        <f t="shared" si="151"/>
        <v>224.42000000000002</v>
      </c>
      <c r="I3206" s="51">
        <v>3206</v>
      </c>
      <c r="J3206">
        <v>0.125</v>
      </c>
      <c r="K3206" s="141">
        <f t="shared" si="152"/>
        <v>400.75</v>
      </c>
      <c r="M3206" s="51">
        <v>3206</v>
      </c>
      <c r="N3206">
        <v>899</v>
      </c>
    </row>
    <row r="3207" spans="1:14">
      <c r="A3207" s="51">
        <v>3207</v>
      </c>
      <c r="B3207" s="51">
        <v>4.4999999999999998E-2</v>
      </c>
      <c r="C3207" s="141">
        <f t="shared" si="150"/>
        <v>144.315</v>
      </c>
      <c r="E3207" s="51">
        <v>3207</v>
      </c>
      <c r="F3207">
        <v>7.0000000000000007E-2</v>
      </c>
      <c r="G3207" s="141">
        <f t="shared" si="151"/>
        <v>224.49</v>
      </c>
      <c r="I3207" s="51">
        <v>3207</v>
      </c>
      <c r="J3207">
        <v>0.125</v>
      </c>
      <c r="K3207" s="141">
        <f t="shared" si="152"/>
        <v>400.875</v>
      </c>
      <c r="M3207" s="51">
        <v>3207</v>
      </c>
      <c r="N3207">
        <v>899</v>
      </c>
    </row>
    <row r="3208" spans="1:14">
      <c r="A3208" s="51">
        <v>3208</v>
      </c>
      <c r="B3208" s="51">
        <v>4.4999999999999998E-2</v>
      </c>
      <c r="C3208" s="141">
        <f t="shared" si="150"/>
        <v>144.35999999999999</v>
      </c>
      <c r="E3208" s="51">
        <v>3208</v>
      </c>
      <c r="F3208">
        <v>7.0000000000000007E-2</v>
      </c>
      <c r="G3208" s="141">
        <f t="shared" si="151"/>
        <v>224.56000000000003</v>
      </c>
      <c r="I3208" s="51">
        <v>3208</v>
      </c>
      <c r="J3208">
        <v>0.125</v>
      </c>
      <c r="K3208" s="141">
        <f t="shared" si="152"/>
        <v>401</v>
      </c>
      <c r="M3208" s="51">
        <v>3208</v>
      </c>
      <c r="N3208">
        <v>899</v>
      </c>
    </row>
    <row r="3209" spans="1:14">
      <c r="A3209" s="51">
        <v>3209</v>
      </c>
      <c r="B3209" s="51">
        <v>4.4999999999999998E-2</v>
      </c>
      <c r="C3209" s="141">
        <f t="shared" si="150"/>
        <v>144.405</v>
      </c>
      <c r="E3209" s="51">
        <v>3209</v>
      </c>
      <c r="F3209">
        <v>7.0000000000000007E-2</v>
      </c>
      <c r="G3209" s="141">
        <f t="shared" si="151"/>
        <v>224.63000000000002</v>
      </c>
      <c r="I3209" s="51">
        <v>3209</v>
      </c>
      <c r="J3209">
        <v>0.125</v>
      </c>
      <c r="K3209" s="141">
        <f t="shared" si="152"/>
        <v>401.125</v>
      </c>
      <c r="M3209" s="51">
        <v>3209</v>
      </c>
      <c r="N3209">
        <v>899</v>
      </c>
    </row>
    <row r="3210" spans="1:14">
      <c r="A3210" s="51">
        <v>3210</v>
      </c>
      <c r="B3210" s="51">
        <v>4.4999999999999998E-2</v>
      </c>
      <c r="C3210" s="141">
        <f t="shared" si="150"/>
        <v>144.44999999999999</v>
      </c>
      <c r="E3210" s="51">
        <v>3210</v>
      </c>
      <c r="F3210">
        <v>7.0000000000000007E-2</v>
      </c>
      <c r="G3210" s="141">
        <f t="shared" si="151"/>
        <v>224.70000000000002</v>
      </c>
      <c r="I3210" s="51">
        <v>3210</v>
      </c>
      <c r="J3210">
        <v>0.125</v>
      </c>
      <c r="K3210" s="141">
        <f t="shared" si="152"/>
        <v>401.25</v>
      </c>
      <c r="M3210" s="51">
        <v>3210</v>
      </c>
      <c r="N3210">
        <v>899</v>
      </c>
    </row>
    <row r="3211" spans="1:14">
      <c r="A3211" s="51">
        <v>3211</v>
      </c>
      <c r="B3211" s="51">
        <v>4.4999999999999998E-2</v>
      </c>
      <c r="C3211" s="141">
        <f t="shared" si="150"/>
        <v>144.495</v>
      </c>
      <c r="E3211" s="51">
        <v>3211</v>
      </c>
      <c r="F3211">
        <v>7.0000000000000007E-2</v>
      </c>
      <c r="G3211" s="141">
        <f t="shared" si="151"/>
        <v>224.77</v>
      </c>
      <c r="I3211" s="51">
        <v>3211</v>
      </c>
      <c r="J3211">
        <v>0.125</v>
      </c>
      <c r="K3211" s="141">
        <f t="shared" si="152"/>
        <v>401.375</v>
      </c>
      <c r="M3211" s="51">
        <v>3211</v>
      </c>
      <c r="N3211">
        <v>899</v>
      </c>
    </row>
    <row r="3212" spans="1:14">
      <c r="A3212" s="51">
        <v>3212</v>
      </c>
      <c r="B3212" s="51">
        <v>4.4999999999999998E-2</v>
      </c>
      <c r="C3212" s="141">
        <f t="shared" si="150"/>
        <v>144.54</v>
      </c>
      <c r="E3212" s="51">
        <v>3212</v>
      </c>
      <c r="F3212">
        <v>7.0000000000000007E-2</v>
      </c>
      <c r="G3212" s="141">
        <f t="shared" si="151"/>
        <v>224.84000000000003</v>
      </c>
      <c r="I3212" s="51">
        <v>3212</v>
      </c>
      <c r="J3212">
        <v>0.125</v>
      </c>
      <c r="K3212" s="141">
        <f t="shared" si="152"/>
        <v>401.5</v>
      </c>
      <c r="M3212" s="51">
        <v>3212</v>
      </c>
      <c r="N3212">
        <v>899</v>
      </c>
    </row>
    <row r="3213" spans="1:14">
      <c r="A3213" s="51">
        <v>3213</v>
      </c>
      <c r="B3213" s="51">
        <v>4.4999999999999998E-2</v>
      </c>
      <c r="C3213" s="141">
        <f t="shared" si="150"/>
        <v>144.58500000000001</v>
      </c>
      <c r="E3213" s="51">
        <v>3213</v>
      </c>
      <c r="F3213">
        <v>7.0000000000000007E-2</v>
      </c>
      <c r="G3213" s="141">
        <f t="shared" si="151"/>
        <v>224.91000000000003</v>
      </c>
      <c r="I3213" s="51">
        <v>3213</v>
      </c>
      <c r="J3213">
        <v>0.125</v>
      </c>
      <c r="K3213" s="141">
        <f t="shared" si="152"/>
        <v>401.625</v>
      </c>
      <c r="M3213" s="51">
        <v>3213</v>
      </c>
      <c r="N3213">
        <v>899</v>
      </c>
    </row>
    <row r="3214" spans="1:14">
      <c r="A3214" s="51">
        <v>3214</v>
      </c>
      <c r="B3214" s="51">
        <v>4.4999999999999998E-2</v>
      </c>
      <c r="C3214" s="141">
        <f t="shared" si="150"/>
        <v>144.63</v>
      </c>
      <c r="E3214" s="51">
        <v>3214</v>
      </c>
      <c r="F3214">
        <v>7.0000000000000007E-2</v>
      </c>
      <c r="G3214" s="141">
        <f t="shared" si="151"/>
        <v>224.98000000000002</v>
      </c>
      <c r="I3214" s="51">
        <v>3214</v>
      </c>
      <c r="J3214">
        <v>0.125</v>
      </c>
      <c r="K3214" s="141">
        <f t="shared" si="152"/>
        <v>401.75</v>
      </c>
      <c r="M3214" s="51">
        <v>3214</v>
      </c>
      <c r="N3214">
        <v>899</v>
      </c>
    </row>
    <row r="3215" spans="1:14">
      <c r="A3215" s="51">
        <v>3215</v>
      </c>
      <c r="B3215" s="51">
        <v>4.4999999999999998E-2</v>
      </c>
      <c r="C3215" s="141">
        <f t="shared" si="150"/>
        <v>144.67499999999998</v>
      </c>
      <c r="E3215" s="51">
        <v>3215</v>
      </c>
      <c r="F3215">
        <v>7.0000000000000007E-2</v>
      </c>
      <c r="G3215" s="141">
        <f t="shared" si="151"/>
        <v>225.05</v>
      </c>
      <c r="I3215" s="51">
        <v>3215</v>
      </c>
      <c r="J3215">
        <v>0.125</v>
      </c>
      <c r="K3215" s="141">
        <f t="shared" si="152"/>
        <v>401.875</v>
      </c>
      <c r="M3215" s="51">
        <v>3215</v>
      </c>
      <c r="N3215">
        <v>899</v>
      </c>
    </row>
    <row r="3216" spans="1:14">
      <c r="A3216" s="51">
        <v>3216</v>
      </c>
      <c r="B3216" s="51">
        <v>4.4999999999999998E-2</v>
      </c>
      <c r="C3216" s="141">
        <f t="shared" si="150"/>
        <v>144.72</v>
      </c>
      <c r="E3216" s="51">
        <v>3216</v>
      </c>
      <c r="F3216">
        <v>7.0000000000000007E-2</v>
      </c>
      <c r="G3216" s="141">
        <f t="shared" si="151"/>
        <v>225.12000000000003</v>
      </c>
      <c r="I3216" s="51">
        <v>3216</v>
      </c>
      <c r="J3216">
        <v>0.125</v>
      </c>
      <c r="K3216" s="141">
        <f t="shared" si="152"/>
        <v>402</v>
      </c>
      <c r="M3216" s="51">
        <v>3216</v>
      </c>
      <c r="N3216">
        <v>899</v>
      </c>
    </row>
    <row r="3217" spans="1:14">
      <c r="A3217" s="51">
        <v>3217</v>
      </c>
      <c r="B3217" s="51">
        <v>4.4999999999999998E-2</v>
      </c>
      <c r="C3217" s="141">
        <f t="shared" si="150"/>
        <v>144.76499999999999</v>
      </c>
      <c r="E3217" s="51">
        <v>3217</v>
      </c>
      <c r="F3217">
        <v>7.0000000000000007E-2</v>
      </c>
      <c r="G3217" s="141">
        <f t="shared" si="151"/>
        <v>225.19000000000003</v>
      </c>
      <c r="I3217" s="51">
        <v>3217</v>
      </c>
      <c r="J3217">
        <v>0.125</v>
      </c>
      <c r="K3217" s="141">
        <f t="shared" si="152"/>
        <v>402.125</v>
      </c>
      <c r="M3217" s="51">
        <v>3217</v>
      </c>
      <c r="N3217">
        <v>899</v>
      </c>
    </row>
    <row r="3218" spans="1:14">
      <c r="A3218" s="51">
        <v>3218</v>
      </c>
      <c r="B3218" s="51">
        <v>4.4999999999999998E-2</v>
      </c>
      <c r="C3218" s="141">
        <f t="shared" si="150"/>
        <v>144.81</v>
      </c>
      <c r="E3218" s="51">
        <v>3218</v>
      </c>
      <c r="F3218">
        <v>7.0000000000000007E-2</v>
      </c>
      <c r="G3218" s="141">
        <f t="shared" si="151"/>
        <v>225.26000000000002</v>
      </c>
      <c r="I3218" s="51">
        <v>3218</v>
      </c>
      <c r="J3218">
        <v>0.125</v>
      </c>
      <c r="K3218" s="141">
        <f t="shared" si="152"/>
        <v>402.25</v>
      </c>
      <c r="M3218" s="51">
        <v>3218</v>
      </c>
      <c r="N3218">
        <v>899</v>
      </c>
    </row>
    <row r="3219" spans="1:14">
      <c r="A3219" s="51">
        <v>3219</v>
      </c>
      <c r="B3219" s="51">
        <v>4.4999999999999998E-2</v>
      </c>
      <c r="C3219" s="141">
        <f t="shared" si="150"/>
        <v>144.85499999999999</v>
      </c>
      <c r="E3219" s="51">
        <v>3219</v>
      </c>
      <c r="F3219">
        <v>7.0000000000000007E-2</v>
      </c>
      <c r="G3219" s="141">
        <f t="shared" si="151"/>
        <v>225.33</v>
      </c>
      <c r="I3219" s="51">
        <v>3219</v>
      </c>
      <c r="J3219">
        <v>0.125</v>
      </c>
      <c r="K3219" s="141">
        <f t="shared" si="152"/>
        <v>402.375</v>
      </c>
      <c r="M3219" s="51">
        <v>3219</v>
      </c>
      <c r="N3219">
        <v>899</v>
      </c>
    </row>
    <row r="3220" spans="1:14">
      <c r="A3220" s="51">
        <v>3220</v>
      </c>
      <c r="B3220" s="51">
        <v>4.4999999999999998E-2</v>
      </c>
      <c r="C3220" s="141">
        <f t="shared" si="150"/>
        <v>144.9</v>
      </c>
      <c r="E3220" s="51">
        <v>3220</v>
      </c>
      <c r="F3220">
        <v>7.0000000000000007E-2</v>
      </c>
      <c r="G3220" s="141">
        <f t="shared" si="151"/>
        <v>225.40000000000003</v>
      </c>
      <c r="I3220" s="51">
        <v>3220</v>
      </c>
      <c r="J3220">
        <v>0.125</v>
      </c>
      <c r="K3220" s="141">
        <f t="shared" si="152"/>
        <v>402.5</v>
      </c>
      <c r="M3220" s="51">
        <v>3220</v>
      </c>
      <c r="N3220">
        <v>899</v>
      </c>
    </row>
    <row r="3221" spans="1:14">
      <c r="A3221" s="51">
        <v>3221</v>
      </c>
      <c r="B3221" s="51">
        <v>4.4999999999999998E-2</v>
      </c>
      <c r="C3221" s="141">
        <f t="shared" si="150"/>
        <v>144.94499999999999</v>
      </c>
      <c r="E3221" s="51">
        <v>3221</v>
      </c>
      <c r="F3221">
        <v>7.0000000000000007E-2</v>
      </c>
      <c r="G3221" s="141">
        <f t="shared" si="151"/>
        <v>225.47000000000003</v>
      </c>
      <c r="I3221" s="51">
        <v>3221</v>
      </c>
      <c r="J3221">
        <v>0.125</v>
      </c>
      <c r="K3221" s="141">
        <f t="shared" si="152"/>
        <v>402.625</v>
      </c>
      <c r="M3221" s="51">
        <v>3221</v>
      </c>
      <c r="N3221">
        <v>899</v>
      </c>
    </row>
    <row r="3222" spans="1:14">
      <c r="A3222" s="51">
        <v>3222</v>
      </c>
      <c r="B3222" s="51">
        <v>4.4999999999999998E-2</v>
      </c>
      <c r="C3222" s="141">
        <f t="shared" si="150"/>
        <v>144.98999999999998</v>
      </c>
      <c r="E3222" s="51">
        <v>3222</v>
      </c>
      <c r="F3222">
        <v>7.0000000000000007E-2</v>
      </c>
      <c r="G3222" s="141">
        <f t="shared" si="151"/>
        <v>225.54000000000002</v>
      </c>
      <c r="I3222" s="51">
        <v>3222</v>
      </c>
      <c r="J3222">
        <v>0.125</v>
      </c>
      <c r="K3222" s="141">
        <f t="shared" si="152"/>
        <v>402.75</v>
      </c>
      <c r="M3222" s="51">
        <v>3222</v>
      </c>
      <c r="N3222">
        <v>899</v>
      </c>
    </row>
    <row r="3223" spans="1:14">
      <c r="A3223" s="51">
        <v>3223</v>
      </c>
      <c r="B3223" s="51">
        <v>4.4999999999999998E-2</v>
      </c>
      <c r="C3223" s="141">
        <f t="shared" si="150"/>
        <v>145.035</v>
      </c>
      <c r="E3223" s="51">
        <v>3223</v>
      </c>
      <c r="F3223">
        <v>7.0000000000000007E-2</v>
      </c>
      <c r="G3223" s="141">
        <f t="shared" si="151"/>
        <v>225.61</v>
      </c>
      <c r="I3223" s="51">
        <v>3223</v>
      </c>
      <c r="J3223">
        <v>0.125</v>
      </c>
      <c r="K3223" s="141">
        <f t="shared" si="152"/>
        <v>402.875</v>
      </c>
      <c r="M3223" s="51">
        <v>3223</v>
      </c>
      <c r="N3223">
        <v>899</v>
      </c>
    </row>
    <row r="3224" spans="1:14">
      <c r="A3224" s="51">
        <v>3224</v>
      </c>
      <c r="B3224" s="51">
        <v>4.4999999999999998E-2</v>
      </c>
      <c r="C3224" s="141">
        <f t="shared" si="150"/>
        <v>145.07999999999998</v>
      </c>
      <c r="E3224" s="51">
        <v>3224</v>
      </c>
      <c r="F3224">
        <v>7.0000000000000007E-2</v>
      </c>
      <c r="G3224" s="141">
        <f t="shared" si="151"/>
        <v>225.68000000000004</v>
      </c>
      <c r="I3224" s="51">
        <v>3224</v>
      </c>
      <c r="J3224">
        <v>0.125</v>
      </c>
      <c r="K3224" s="141">
        <f t="shared" si="152"/>
        <v>403</v>
      </c>
      <c r="M3224" s="51">
        <v>3224</v>
      </c>
      <c r="N3224">
        <v>899</v>
      </c>
    </row>
    <row r="3225" spans="1:14">
      <c r="A3225" s="51">
        <v>3225</v>
      </c>
      <c r="B3225" s="51">
        <v>4.4999999999999998E-2</v>
      </c>
      <c r="C3225" s="141">
        <f t="shared" si="150"/>
        <v>145.125</v>
      </c>
      <c r="E3225" s="51">
        <v>3225</v>
      </c>
      <c r="F3225">
        <v>7.0000000000000007E-2</v>
      </c>
      <c r="G3225" s="141">
        <f t="shared" si="151"/>
        <v>225.75000000000003</v>
      </c>
      <c r="I3225" s="51">
        <v>3225</v>
      </c>
      <c r="J3225">
        <v>0.125</v>
      </c>
      <c r="K3225" s="141">
        <f t="shared" si="152"/>
        <v>403.125</v>
      </c>
      <c r="M3225" s="51">
        <v>3225</v>
      </c>
      <c r="N3225">
        <v>899</v>
      </c>
    </row>
    <row r="3226" spans="1:14">
      <c r="A3226" s="51">
        <v>3226</v>
      </c>
      <c r="B3226" s="51">
        <v>4.4999999999999998E-2</v>
      </c>
      <c r="C3226" s="141">
        <f t="shared" si="150"/>
        <v>145.16999999999999</v>
      </c>
      <c r="E3226" s="51">
        <v>3226</v>
      </c>
      <c r="F3226">
        <v>7.0000000000000007E-2</v>
      </c>
      <c r="G3226" s="141">
        <f t="shared" si="151"/>
        <v>225.82000000000002</v>
      </c>
      <c r="I3226" s="51">
        <v>3226</v>
      </c>
      <c r="J3226">
        <v>0.125</v>
      </c>
      <c r="K3226" s="141">
        <f t="shared" si="152"/>
        <v>403.25</v>
      </c>
      <c r="M3226" s="51">
        <v>3226</v>
      </c>
      <c r="N3226">
        <v>899</v>
      </c>
    </row>
    <row r="3227" spans="1:14">
      <c r="A3227" s="51">
        <v>3227</v>
      </c>
      <c r="B3227" s="51">
        <v>4.4999999999999998E-2</v>
      </c>
      <c r="C3227" s="141">
        <f t="shared" si="150"/>
        <v>145.215</v>
      </c>
      <c r="E3227" s="51">
        <v>3227</v>
      </c>
      <c r="F3227">
        <v>7.0000000000000007E-2</v>
      </c>
      <c r="G3227" s="141">
        <f t="shared" si="151"/>
        <v>225.89000000000001</v>
      </c>
      <c r="I3227" s="51">
        <v>3227</v>
      </c>
      <c r="J3227">
        <v>0.125</v>
      </c>
      <c r="K3227" s="141">
        <f t="shared" si="152"/>
        <v>403.375</v>
      </c>
      <c r="M3227" s="51">
        <v>3227</v>
      </c>
      <c r="N3227">
        <v>899</v>
      </c>
    </row>
    <row r="3228" spans="1:14">
      <c r="A3228" s="51">
        <v>3228</v>
      </c>
      <c r="B3228" s="51">
        <v>4.4999999999999998E-2</v>
      </c>
      <c r="C3228" s="141">
        <f t="shared" si="150"/>
        <v>145.26</v>
      </c>
      <c r="E3228" s="51">
        <v>3228</v>
      </c>
      <c r="F3228">
        <v>7.0000000000000007E-2</v>
      </c>
      <c r="G3228" s="141">
        <f t="shared" si="151"/>
        <v>225.96</v>
      </c>
      <c r="I3228" s="51">
        <v>3228</v>
      </c>
      <c r="J3228">
        <v>0.125</v>
      </c>
      <c r="K3228" s="141">
        <f t="shared" si="152"/>
        <v>403.5</v>
      </c>
      <c r="M3228" s="51">
        <v>3228</v>
      </c>
      <c r="N3228">
        <v>899</v>
      </c>
    </row>
    <row r="3229" spans="1:14">
      <c r="A3229" s="51">
        <v>3229</v>
      </c>
      <c r="B3229" s="51">
        <v>4.4999999999999998E-2</v>
      </c>
      <c r="C3229" s="141">
        <f t="shared" si="150"/>
        <v>145.30500000000001</v>
      </c>
      <c r="E3229" s="51">
        <v>3229</v>
      </c>
      <c r="F3229">
        <v>7.0000000000000007E-2</v>
      </c>
      <c r="G3229" s="141">
        <f t="shared" si="151"/>
        <v>226.03000000000003</v>
      </c>
      <c r="I3229" s="51">
        <v>3229</v>
      </c>
      <c r="J3229">
        <v>0.125</v>
      </c>
      <c r="K3229" s="141">
        <f t="shared" si="152"/>
        <v>403.625</v>
      </c>
      <c r="M3229" s="51">
        <v>3229</v>
      </c>
      <c r="N3229">
        <v>899</v>
      </c>
    </row>
    <row r="3230" spans="1:14">
      <c r="A3230" s="51">
        <v>3230</v>
      </c>
      <c r="B3230" s="51">
        <v>4.4999999999999998E-2</v>
      </c>
      <c r="C3230" s="141">
        <f t="shared" si="150"/>
        <v>145.35</v>
      </c>
      <c r="E3230" s="51">
        <v>3230</v>
      </c>
      <c r="F3230">
        <v>7.0000000000000007E-2</v>
      </c>
      <c r="G3230" s="141">
        <f t="shared" si="151"/>
        <v>226.10000000000002</v>
      </c>
      <c r="I3230" s="51">
        <v>3230</v>
      </c>
      <c r="J3230">
        <v>0.125</v>
      </c>
      <c r="K3230" s="141">
        <f t="shared" si="152"/>
        <v>403.75</v>
      </c>
      <c r="M3230" s="51">
        <v>3230</v>
      </c>
      <c r="N3230">
        <v>899</v>
      </c>
    </row>
    <row r="3231" spans="1:14">
      <c r="A3231" s="51">
        <v>3231</v>
      </c>
      <c r="B3231" s="51">
        <v>4.4999999999999998E-2</v>
      </c>
      <c r="C3231" s="141">
        <f t="shared" si="150"/>
        <v>145.39499999999998</v>
      </c>
      <c r="E3231" s="51">
        <v>3231</v>
      </c>
      <c r="F3231">
        <v>7.0000000000000007E-2</v>
      </c>
      <c r="G3231" s="141">
        <f t="shared" si="151"/>
        <v>226.17000000000002</v>
      </c>
      <c r="I3231" s="51">
        <v>3231</v>
      </c>
      <c r="J3231">
        <v>0.125</v>
      </c>
      <c r="K3231" s="141">
        <f t="shared" si="152"/>
        <v>403.875</v>
      </c>
      <c r="M3231" s="51">
        <v>3231</v>
      </c>
      <c r="N3231">
        <v>899</v>
      </c>
    </row>
    <row r="3232" spans="1:14">
      <c r="A3232" s="51">
        <v>3232</v>
      </c>
      <c r="B3232" s="51">
        <v>4.4999999999999998E-2</v>
      </c>
      <c r="C3232" s="141">
        <f t="shared" si="150"/>
        <v>145.44</v>
      </c>
      <c r="E3232" s="51">
        <v>3232</v>
      </c>
      <c r="F3232">
        <v>7.0000000000000007E-2</v>
      </c>
      <c r="G3232" s="141">
        <f t="shared" si="151"/>
        <v>226.24</v>
      </c>
      <c r="I3232" s="51">
        <v>3232</v>
      </c>
      <c r="J3232">
        <v>0.125</v>
      </c>
      <c r="K3232" s="141">
        <f t="shared" si="152"/>
        <v>404</v>
      </c>
      <c r="M3232" s="51">
        <v>3232</v>
      </c>
      <c r="N3232">
        <v>899</v>
      </c>
    </row>
    <row r="3233" spans="1:14">
      <c r="A3233" s="51">
        <v>3233</v>
      </c>
      <c r="B3233" s="51">
        <v>4.4999999999999998E-2</v>
      </c>
      <c r="C3233" s="141">
        <f t="shared" si="150"/>
        <v>145.48499999999999</v>
      </c>
      <c r="E3233" s="51">
        <v>3233</v>
      </c>
      <c r="F3233">
        <v>7.0000000000000007E-2</v>
      </c>
      <c r="G3233" s="141">
        <f t="shared" si="151"/>
        <v>226.31000000000003</v>
      </c>
      <c r="I3233" s="51">
        <v>3233</v>
      </c>
      <c r="J3233">
        <v>0.125</v>
      </c>
      <c r="K3233" s="141">
        <f t="shared" si="152"/>
        <v>404.125</v>
      </c>
      <c r="M3233" s="51">
        <v>3233</v>
      </c>
      <c r="N3233">
        <v>899</v>
      </c>
    </row>
    <row r="3234" spans="1:14">
      <c r="A3234" s="51">
        <v>3234</v>
      </c>
      <c r="B3234" s="51">
        <v>4.4999999999999998E-2</v>
      </c>
      <c r="C3234" s="141">
        <f t="shared" si="150"/>
        <v>145.53</v>
      </c>
      <c r="E3234" s="51">
        <v>3234</v>
      </c>
      <c r="F3234">
        <v>7.0000000000000007E-2</v>
      </c>
      <c r="G3234" s="141">
        <f t="shared" si="151"/>
        <v>226.38000000000002</v>
      </c>
      <c r="I3234" s="51">
        <v>3234</v>
      </c>
      <c r="J3234">
        <v>0.125</v>
      </c>
      <c r="K3234" s="141">
        <f t="shared" si="152"/>
        <v>404.25</v>
      </c>
      <c r="M3234" s="51">
        <v>3234</v>
      </c>
      <c r="N3234">
        <v>899</v>
      </c>
    </row>
    <row r="3235" spans="1:14">
      <c r="A3235" s="51">
        <v>3235</v>
      </c>
      <c r="B3235" s="51">
        <v>4.4999999999999998E-2</v>
      </c>
      <c r="C3235" s="141">
        <f t="shared" si="150"/>
        <v>145.57499999999999</v>
      </c>
      <c r="E3235" s="51">
        <v>3235</v>
      </c>
      <c r="F3235">
        <v>7.0000000000000007E-2</v>
      </c>
      <c r="G3235" s="141">
        <f t="shared" si="151"/>
        <v>226.45000000000002</v>
      </c>
      <c r="I3235" s="51">
        <v>3235</v>
      </c>
      <c r="J3235">
        <v>0.125</v>
      </c>
      <c r="K3235" s="141">
        <f t="shared" si="152"/>
        <v>404.375</v>
      </c>
      <c r="M3235" s="51">
        <v>3235</v>
      </c>
      <c r="N3235">
        <v>899</v>
      </c>
    </row>
    <row r="3236" spans="1:14">
      <c r="A3236" s="51">
        <v>3236</v>
      </c>
      <c r="B3236" s="51">
        <v>4.4999999999999998E-2</v>
      </c>
      <c r="C3236" s="141">
        <f t="shared" si="150"/>
        <v>145.62</v>
      </c>
      <c r="E3236" s="51">
        <v>3236</v>
      </c>
      <c r="F3236">
        <v>7.0000000000000007E-2</v>
      </c>
      <c r="G3236" s="141">
        <f t="shared" si="151"/>
        <v>226.52</v>
      </c>
      <c r="I3236" s="51">
        <v>3236</v>
      </c>
      <c r="J3236">
        <v>0.125</v>
      </c>
      <c r="K3236" s="141">
        <f t="shared" si="152"/>
        <v>404.5</v>
      </c>
      <c r="M3236" s="51">
        <v>3236</v>
      </c>
      <c r="N3236">
        <v>899</v>
      </c>
    </row>
    <row r="3237" spans="1:14">
      <c r="A3237" s="51">
        <v>3237</v>
      </c>
      <c r="B3237" s="51">
        <v>4.4999999999999998E-2</v>
      </c>
      <c r="C3237" s="141">
        <f t="shared" si="150"/>
        <v>145.66499999999999</v>
      </c>
      <c r="E3237" s="51">
        <v>3237</v>
      </c>
      <c r="F3237">
        <v>7.0000000000000007E-2</v>
      </c>
      <c r="G3237" s="141">
        <f t="shared" si="151"/>
        <v>226.59000000000003</v>
      </c>
      <c r="I3237" s="51">
        <v>3237</v>
      </c>
      <c r="J3237">
        <v>0.125</v>
      </c>
      <c r="K3237" s="141">
        <f t="shared" si="152"/>
        <v>404.625</v>
      </c>
      <c r="M3237" s="51">
        <v>3237</v>
      </c>
      <c r="N3237">
        <v>899</v>
      </c>
    </row>
    <row r="3238" spans="1:14">
      <c r="A3238" s="51">
        <v>3238</v>
      </c>
      <c r="B3238" s="51">
        <v>4.4999999999999998E-2</v>
      </c>
      <c r="C3238" s="141">
        <f t="shared" si="150"/>
        <v>145.71</v>
      </c>
      <c r="E3238" s="51">
        <v>3238</v>
      </c>
      <c r="F3238">
        <v>7.0000000000000007E-2</v>
      </c>
      <c r="G3238" s="141">
        <f t="shared" si="151"/>
        <v>226.66000000000003</v>
      </c>
      <c r="I3238" s="51">
        <v>3238</v>
      </c>
      <c r="J3238">
        <v>0.125</v>
      </c>
      <c r="K3238" s="141">
        <f t="shared" si="152"/>
        <v>404.75</v>
      </c>
      <c r="M3238" s="51">
        <v>3238</v>
      </c>
      <c r="N3238">
        <v>899</v>
      </c>
    </row>
    <row r="3239" spans="1:14">
      <c r="A3239" s="51">
        <v>3239</v>
      </c>
      <c r="B3239" s="51">
        <v>4.4999999999999998E-2</v>
      </c>
      <c r="C3239" s="141">
        <f t="shared" si="150"/>
        <v>145.755</v>
      </c>
      <c r="E3239" s="51">
        <v>3239</v>
      </c>
      <c r="F3239">
        <v>7.0000000000000007E-2</v>
      </c>
      <c r="G3239" s="141">
        <f t="shared" si="151"/>
        <v>226.73000000000002</v>
      </c>
      <c r="I3239" s="51">
        <v>3239</v>
      </c>
      <c r="J3239">
        <v>0.125</v>
      </c>
      <c r="K3239" s="141">
        <f t="shared" si="152"/>
        <v>404.875</v>
      </c>
      <c r="M3239" s="51">
        <v>3239</v>
      </c>
      <c r="N3239">
        <v>899</v>
      </c>
    </row>
    <row r="3240" spans="1:14">
      <c r="A3240" s="51">
        <v>3240</v>
      </c>
      <c r="B3240" s="51">
        <v>4.4999999999999998E-2</v>
      </c>
      <c r="C3240" s="141">
        <f t="shared" si="150"/>
        <v>145.79999999999998</v>
      </c>
      <c r="E3240" s="51">
        <v>3240</v>
      </c>
      <c r="F3240">
        <v>7.0000000000000007E-2</v>
      </c>
      <c r="G3240" s="141">
        <f t="shared" si="151"/>
        <v>226.8</v>
      </c>
      <c r="I3240" s="51">
        <v>3240</v>
      </c>
      <c r="J3240">
        <v>0.125</v>
      </c>
      <c r="K3240" s="141">
        <f t="shared" si="152"/>
        <v>405</v>
      </c>
      <c r="M3240" s="51">
        <v>3240</v>
      </c>
      <c r="N3240">
        <v>899</v>
      </c>
    </row>
    <row r="3241" spans="1:14">
      <c r="A3241" s="51">
        <v>3241</v>
      </c>
      <c r="B3241" s="51">
        <v>4.4999999999999998E-2</v>
      </c>
      <c r="C3241" s="141">
        <f t="shared" si="150"/>
        <v>145.845</v>
      </c>
      <c r="E3241" s="51">
        <v>3241</v>
      </c>
      <c r="F3241">
        <v>7.0000000000000007E-2</v>
      </c>
      <c r="G3241" s="141">
        <f t="shared" si="151"/>
        <v>226.87000000000003</v>
      </c>
      <c r="I3241" s="51">
        <v>3241</v>
      </c>
      <c r="J3241">
        <v>0.125</v>
      </c>
      <c r="K3241" s="141">
        <f t="shared" si="152"/>
        <v>405.125</v>
      </c>
      <c r="M3241" s="51">
        <v>3241</v>
      </c>
      <c r="N3241">
        <v>899</v>
      </c>
    </row>
    <row r="3242" spans="1:14">
      <c r="A3242" s="51">
        <v>3242</v>
      </c>
      <c r="B3242" s="51">
        <v>4.4999999999999998E-2</v>
      </c>
      <c r="C3242" s="141">
        <f t="shared" si="150"/>
        <v>145.88999999999999</v>
      </c>
      <c r="E3242" s="51">
        <v>3242</v>
      </c>
      <c r="F3242">
        <v>7.0000000000000007E-2</v>
      </c>
      <c r="G3242" s="141">
        <f t="shared" si="151"/>
        <v>226.94000000000003</v>
      </c>
      <c r="I3242" s="51">
        <v>3242</v>
      </c>
      <c r="J3242">
        <v>0.125</v>
      </c>
      <c r="K3242" s="141">
        <f t="shared" si="152"/>
        <v>405.25</v>
      </c>
      <c r="M3242" s="51">
        <v>3242</v>
      </c>
      <c r="N3242">
        <v>899</v>
      </c>
    </row>
    <row r="3243" spans="1:14">
      <c r="A3243" s="51">
        <v>3243</v>
      </c>
      <c r="B3243" s="51">
        <v>4.4999999999999998E-2</v>
      </c>
      <c r="C3243" s="141">
        <f t="shared" si="150"/>
        <v>145.935</v>
      </c>
      <c r="E3243" s="51">
        <v>3243</v>
      </c>
      <c r="F3243">
        <v>7.0000000000000007E-2</v>
      </c>
      <c r="G3243" s="141">
        <f t="shared" si="151"/>
        <v>227.01000000000002</v>
      </c>
      <c r="I3243" s="51">
        <v>3243</v>
      </c>
      <c r="J3243">
        <v>0.125</v>
      </c>
      <c r="K3243" s="141">
        <f t="shared" si="152"/>
        <v>405.375</v>
      </c>
      <c r="M3243" s="51">
        <v>3243</v>
      </c>
      <c r="N3243">
        <v>899</v>
      </c>
    </row>
    <row r="3244" spans="1:14">
      <c r="A3244" s="51">
        <v>3244</v>
      </c>
      <c r="B3244" s="51">
        <v>4.4999999999999998E-2</v>
      </c>
      <c r="C3244" s="141">
        <f t="shared" si="150"/>
        <v>145.97999999999999</v>
      </c>
      <c r="E3244" s="51">
        <v>3244</v>
      </c>
      <c r="F3244">
        <v>7.0000000000000007E-2</v>
      </c>
      <c r="G3244" s="141">
        <f t="shared" si="151"/>
        <v>227.08</v>
      </c>
      <c r="I3244" s="51">
        <v>3244</v>
      </c>
      <c r="J3244">
        <v>0.125</v>
      </c>
      <c r="K3244" s="141">
        <f t="shared" si="152"/>
        <v>405.5</v>
      </c>
      <c r="M3244" s="51">
        <v>3244</v>
      </c>
      <c r="N3244">
        <v>899</v>
      </c>
    </row>
    <row r="3245" spans="1:14">
      <c r="A3245" s="51">
        <v>3245</v>
      </c>
      <c r="B3245" s="51">
        <v>4.4999999999999998E-2</v>
      </c>
      <c r="C3245" s="141">
        <f t="shared" si="150"/>
        <v>146.02500000000001</v>
      </c>
      <c r="E3245" s="51">
        <v>3245</v>
      </c>
      <c r="F3245">
        <v>7.0000000000000007E-2</v>
      </c>
      <c r="G3245" s="141">
        <f t="shared" si="151"/>
        <v>227.15000000000003</v>
      </c>
      <c r="I3245" s="51">
        <v>3245</v>
      </c>
      <c r="J3245">
        <v>0.125</v>
      </c>
      <c r="K3245" s="141">
        <f t="shared" si="152"/>
        <v>405.625</v>
      </c>
      <c r="M3245" s="51">
        <v>3245</v>
      </c>
      <c r="N3245">
        <v>899</v>
      </c>
    </row>
    <row r="3246" spans="1:14">
      <c r="A3246" s="51">
        <v>3246</v>
      </c>
      <c r="B3246" s="51">
        <v>4.4999999999999998E-2</v>
      </c>
      <c r="C3246" s="141">
        <f t="shared" si="150"/>
        <v>146.07</v>
      </c>
      <c r="E3246" s="51">
        <v>3246</v>
      </c>
      <c r="F3246">
        <v>7.0000000000000007E-2</v>
      </c>
      <c r="G3246" s="141">
        <f t="shared" si="151"/>
        <v>227.22000000000003</v>
      </c>
      <c r="I3246" s="51">
        <v>3246</v>
      </c>
      <c r="J3246">
        <v>0.125</v>
      </c>
      <c r="K3246" s="141">
        <f t="shared" si="152"/>
        <v>405.75</v>
      </c>
      <c r="M3246" s="51">
        <v>3246</v>
      </c>
      <c r="N3246">
        <v>899</v>
      </c>
    </row>
    <row r="3247" spans="1:14">
      <c r="A3247" s="51">
        <v>3247</v>
      </c>
      <c r="B3247" s="51">
        <v>4.4999999999999998E-2</v>
      </c>
      <c r="C3247" s="141">
        <f t="shared" si="150"/>
        <v>146.11499999999998</v>
      </c>
      <c r="E3247" s="51">
        <v>3247</v>
      </c>
      <c r="F3247">
        <v>7.0000000000000007E-2</v>
      </c>
      <c r="G3247" s="141">
        <f t="shared" si="151"/>
        <v>227.29000000000002</v>
      </c>
      <c r="I3247" s="51">
        <v>3247</v>
      </c>
      <c r="J3247">
        <v>0.125</v>
      </c>
      <c r="K3247" s="141">
        <f t="shared" si="152"/>
        <v>405.875</v>
      </c>
      <c r="M3247" s="51">
        <v>3247</v>
      </c>
      <c r="N3247">
        <v>899</v>
      </c>
    </row>
    <row r="3248" spans="1:14">
      <c r="A3248" s="51">
        <v>3248</v>
      </c>
      <c r="B3248" s="51">
        <v>4.4999999999999998E-2</v>
      </c>
      <c r="C3248" s="141">
        <f t="shared" si="150"/>
        <v>146.16</v>
      </c>
      <c r="E3248" s="51">
        <v>3248</v>
      </c>
      <c r="F3248">
        <v>7.0000000000000007E-2</v>
      </c>
      <c r="G3248" s="141">
        <f t="shared" si="151"/>
        <v>227.36</v>
      </c>
      <c r="I3248" s="51">
        <v>3248</v>
      </c>
      <c r="J3248">
        <v>0.125</v>
      </c>
      <c r="K3248" s="141">
        <f t="shared" si="152"/>
        <v>406</v>
      </c>
      <c r="M3248" s="51">
        <v>3248</v>
      </c>
      <c r="N3248">
        <v>899</v>
      </c>
    </row>
    <row r="3249" spans="1:14">
      <c r="A3249" s="51">
        <v>3249</v>
      </c>
      <c r="B3249" s="51">
        <v>4.4999999999999998E-2</v>
      </c>
      <c r="C3249" s="141">
        <f t="shared" si="150"/>
        <v>146.20499999999998</v>
      </c>
      <c r="E3249" s="51">
        <v>3249</v>
      </c>
      <c r="F3249">
        <v>7.0000000000000007E-2</v>
      </c>
      <c r="G3249" s="141">
        <f t="shared" si="151"/>
        <v>227.43000000000004</v>
      </c>
      <c r="I3249" s="51">
        <v>3249</v>
      </c>
      <c r="J3249">
        <v>0.125</v>
      </c>
      <c r="K3249" s="141">
        <f t="shared" si="152"/>
        <v>406.125</v>
      </c>
      <c r="M3249" s="51">
        <v>3249</v>
      </c>
      <c r="N3249">
        <v>899</v>
      </c>
    </row>
    <row r="3250" spans="1:14">
      <c r="A3250" s="51">
        <v>3250</v>
      </c>
      <c r="B3250" s="51">
        <v>4.4999999999999998E-2</v>
      </c>
      <c r="C3250" s="141">
        <f t="shared" si="150"/>
        <v>146.25</v>
      </c>
      <c r="E3250" s="51">
        <v>3250</v>
      </c>
      <c r="F3250">
        <v>7.0000000000000007E-2</v>
      </c>
      <c r="G3250" s="141">
        <f t="shared" si="151"/>
        <v>227.50000000000003</v>
      </c>
      <c r="I3250" s="51">
        <v>3250</v>
      </c>
      <c r="J3250">
        <v>0.125</v>
      </c>
      <c r="K3250" s="141">
        <f t="shared" si="152"/>
        <v>406.25</v>
      </c>
      <c r="M3250" s="51">
        <v>3250</v>
      </c>
      <c r="N3250">
        <v>899</v>
      </c>
    </row>
    <row r="3251" spans="1:14">
      <c r="A3251" s="51">
        <v>3251</v>
      </c>
      <c r="B3251" s="51">
        <v>4.4999999999999998E-2</v>
      </c>
      <c r="C3251" s="141">
        <f t="shared" si="150"/>
        <v>146.29499999999999</v>
      </c>
      <c r="E3251" s="51">
        <v>3251</v>
      </c>
      <c r="F3251">
        <v>7.0000000000000007E-2</v>
      </c>
      <c r="G3251" s="141">
        <f t="shared" si="151"/>
        <v>227.57000000000002</v>
      </c>
      <c r="I3251" s="51">
        <v>3251</v>
      </c>
      <c r="J3251">
        <v>0.125</v>
      </c>
      <c r="K3251" s="141">
        <f t="shared" si="152"/>
        <v>406.375</v>
      </c>
      <c r="M3251" s="51">
        <v>3251</v>
      </c>
      <c r="N3251">
        <v>899</v>
      </c>
    </row>
    <row r="3252" spans="1:14">
      <c r="A3252" s="51">
        <v>3252</v>
      </c>
      <c r="B3252" s="51">
        <v>4.4999999999999998E-2</v>
      </c>
      <c r="C3252" s="141">
        <f t="shared" si="150"/>
        <v>146.34</v>
      </c>
      <c r="E3252" s="51">
        <v>3252</v>
      </c>
      <c r="F3252">
        <v>7.0000000000000007E-2</v>
      </c>
      <c r="G3252" s="141">
        <f t="shared" si="151"/>
        <v>227.64000000000001</v>
      </c>
      <c r="I3252" s="51">
        <v>3252</v>
      </c>
      <c r="J3252">
        <v>0.125</v>
      </c>
      <c r="K3252" s="141">
        <f t="shared" si="152"/>
        <v>406.5</v>
      </c>
      <c r="M3252" s="51">
        <v>3252</v>
      </c>
      <c r="N3252">
        <v>899</v>
      </c>
    </row>
    <row r="3253" spans="1:14">
      <c r="A3253" s="51">
        <v>3253</v>
      </c>
      <c r="B3253" s="51">
        <v>4.4999999999999998E-2</v>
      </c>
      <c r="C3253" s="141">
        <f t="shared" si="150"/>
        <v>146.38499999999999</v>
      </c>
      <c r="E3253" s="51">
        <v>3253</v>
      </c>
      <c r="F3253">
        <v>7.0000000000000007E-2</v>
      </c>
      <c r="G3253" s="141">
        <f t="shared" si="151"/>
        <v>227.71</v>
      </c>
      <c r="I3253" s="51">
        <v>3253</v>
      </c>
      <c r="J3253">
        <v>0.125</v>
      </c>
      <c r="K3253" s="141">
        <f t="shared" si="152"/>
        <v>406.625</v>
      </c>
      <c r="M3253" s="51">
        <v>3253</v>
      </c>
      <c r="N3253">
        <v>899</v>
      </c>
    </row>
    <row r="3254" spans="1:14">
      <c r="A3254" s="51">
        <v>3254</v>
      </c>
      <c r="B3254" s="51">
        <v>4.4999999999999998E-2</v>
      </c>
      <c r="C3254" s="141">
        <f t="shared" si="150"/>
        <v>146.43</v>
      </c>
      <c r="E3254" s="51">
        <v>3254</v>
      </c>
      <c r="F3254">
        <v>7.0000000000000007E-2</v>
      </c>
      <c r="G3254" s="141">
        <f t="shared" si="151"/>
        <v>227.78000000000003</v>
      </c>
      <c r="I3254" s="51">
        <v>3254</v>
      </c>
      <c r="J3254">
        <v>0.125</v>
      </c>
      <c r="K3254" s="141">
        <f t="shared" si="152"/>
        <v>406.75</v>
      </c>
      <c r="M3254" s="51">
        <v>3254</v>
      </c>
      <c r="N3254">
        <v>899</v>
      </c>
    </row>
    <row r="3255" spans="1:14">
      <c r="A3255" s="51">
        <v>3255</v>
      </c>
      <c r="B3255" s="51">
        <v>4.4999999999999998E-2</v>
      </c>
      <c r="C3255" s="141">
        <f t="shared" si="150"/>
        <v>146.47499999999999</v>
      </c>
      <c r="E3255" s="51">
        <v>3255</v>
      </c>
      <c r="F3255">
        <v>7.0000000000000007E-2</v>
      </c>
      <c r="G3255" s="141">
        <f t="shared" si="151"/>
        <v>227.85000000000002</v>
      </c>
      <c r="I3255" s="51">
        <v>3255</v>
      </c>
      <c r="J3255">
        <v>0.125</v>
      </c>
      <c r="K3255" s="141">
        <f t="shared" si="152"/>
        <v>406.875</v>
      </c>
      <c r="M3255" s="51">
        <v>3255</v>
      </c>
      <c r="N3255">
        <v>899</v>
      </c>
    </row>
    <row r="3256" spans="1:14">
      <c r="A3256" s="51">
        <v>3256</v>
      </c>
      <c r="B3256" s="51">
        <v>4.4999999999999998E-2</v>
      </c>
      <c r="C3256" s="141">
        <f t="shared" si="150"/>
        <v>146.51999999999998</v>
      </c>
      <c r="E3256" s="51">
        <v>3256</v>
      </c>
      <c r="F3256">
        <v>7.0000000000000007E-2</v>
      </c>
      <c r="G3256" s="141">
        <f t="shared" si="151"/>
        <v>227.92000000000002</v>
      </c>
      <c r="I3256" s="51">
        <v>3256</v>
      </c>
      <c r="J3256">
        <v>0.125</v>
      </c>
      <c r="K3256" s="141">
        <f t="shared" si="152"/>
        <v>407</v>
      </c>
      <c r="M3256" s="51">
        <v>3256</v>
      </c>
      <c r="N3256">
        <v>899</v>
      </c>
    </row>
    <row r="3257" spans="1:14">
      <c r="A3257" s="51">
        <v>3257</v>
      </c>
      <c r="B3257" s="51">
        <v>4.4999999999999998E-2</v>
      </c>
      <c r="C3257" s="141">
        <f t="shared" si="150"/>
        <v>146.565</v>
      </c>
      <c r="E3257" s="51">
        <v>3257</v>
      </c>
      <c r="F3257">
        <v>7.0000000000000007E-2</v>
      </c>
      <c r="G3257" s="141">
        <f t="shared" si="151"/>
        <v>227.99</v>
      </c>
      <c r="I3257" s="51">
        <v>3257</v>
      </c>
      <c r="J3257">
        <v>0.125</v>
      </c>
      <c r="K3257" s="141">
        <f t="shared" si="152"/>
        <v>407.125</v>
      </c>
      <c r="M3257" s="51">
        <v>3257</v>
      </c>
      <c r="N3257">
        <v>899</v>
      </c>
    </row>
    <row r="3258" spans="1:14">
      <c r="A3258" s="51">
        <v>3258</v>
      </c>
      <c r="B3258" s="51">
        <v>4.4999999999999998E-2</v>
      </c>
      <c r="C3258" s="141">
        <f t="shared" si="150"/>
        <v>146.60999999999999</v>
      </c>
      <c r="E3258" s="51">
        <v>3258</v>
      </c>
      <c r="F3258">
        <v>7.0000000000000007E-2</v>
      </c>
      <c r="G3258" s="141">
        <f t="shared" si="151"/>
        <v>228.06000000000003</v>
      </c>
      <c r="I3258" s="51">
        <v>3258</v>
      </c>
      <c r="J3258">
        <v>0.125</v>
      </c>
      <c r="K3258" s="141">
        <f t="shared" si="152"/>
        <v>407.25</v>
      </c>
      <c r="M3258" s="51">
        <v>3258</v>
      </c>
      <c r="N3258">
        <v>899</v>
      </c>
    </row>
    <row r="3259" spans="1:14">
      <c r="A3259" s="51">
        <v>3259</v>
      </c>
      <c r="B3259" s="51">
        <v>4.4999999999999998E-2</v>
      </c>
      <c r="C3259" s="141">
        <f t="shared" si="150"/>
        <v>146.655</v>
      </c>
      <c r="E3259" s="51">
        <v>3259</v>
      </c>
      <c r="F3259">
        <v>7.0000000000000007E-2</v>
      </c>
      <c r="G3259" s="141">
        <f t="shared" si="151"/>
        <v>228.13000000000002</v>
      </c>
      <c r="I3259" s="51">
        <v>3259</v>
      </c>
      <c r="J3259">
        <v>0.125</v>
      </c>
      <c r="K3259" s="141">
        <f t="shared" si="152"/>
        <v>407.375</v>
      </c>
      <c r="M3259" s="51">
        <v>3259</v>
      </c>
      <c r="N3259">
        <v>899</v>
      </c>
    </row>
    <row r="3260" spans="1:14">
      <c r="A3260" s="51">
        <v>3260</v>
      </c>
      <c r="B3260" s="51">
        <v>4.4999999999999998E-2</v>
      </c>
      <c r="C3260" s="141">
        <f t="shared" si="150"/>
        <v>146.69999999999999</v>
      </c>
      <c r="E3260" s="51">
        <v>3260</v>
      </c>
      <c r="F3260">
        <v>7.0000000000000007E-2</v>
      </c>
      <c r="G3260" s="141">
        <f t="shared" si="151"/>
        <v>228.20000000000002</v>
      </c>
      <c r="I3260" s="51">
        <v>3260</v>
      </c>
      <c r="J3260">
        <v>0.125</v>
      </c>
      <c r="K3260" s="141">
        <f t="shared" si="152"/>
        <v>407.5</v>
      </c>
      <c r="M3260" s="51">
        <v>3260</v>
      </c>
      <c r="N3260">
        <v>899</v>
      </c>
    </row>
    <row r="3261" spans="1:14">
      <c r="A3261" s="51">
        <v>3261</v>
      </c>
      <c r="B3261" s="51">
        <v>4.4999999999999998E-2</v>
      </c>
      <c r="C3261" s="141">
        <f t="shared" si="150"/>
        <v>146.745</v>
      </c>
      <c r="E3261" s="51">
        <v>3261</v>
      </c>
      <c r="F3261">
        <v>7.0000000000000007E-2</v>
      </c>
      <c r="G3261" s="141">
        <f t="shared" si="151"/>
        <v>228.27</v>
      </c>
      <c r="I3261" s="51">
        <v>3261</v>
      </c>
      <c r="J3261">
        <v>0.125</v>
      </c>
      <c r="K3261" s="141">
        <f t="shared" si="152"/>
        <v>407.625</v>
      </c>
      <c r="M3261" s="51">
        <v>3261</v>
      </c>
      <c r="N3261">
        <v>899</v>
      </c>
    </row>
    <row r="3262" spans="1:14">
      <c r="A3262" s="51">
        <v>3262</v>
      </c>
      <c r="B3262" s="51">
        <v>4.4999999999999998E-2</v>
      </c>
      <c r="C3262" s="141">
        <f t="shared" si="150"/>
        <v>146.79</v>
      </c>
      <c r="E3262" s="51">
        <v>3262</v>
      </c>
      <c r="F3262">
        <v>7.0000000000000007E-2</v>
      </c>
      <c r="G3262" s="141">
        <f t="shared" si="151"/>
        <v>228.34000000000003</v>
      </c>
      <c r="I3262" s="51">
        <v>3262</v>
      </c>
      <c r="J3262">
        <v>0.125</v>
      </c>
      <c r="K3262" s="141">
        <f t="shared" si="152"/>
        <v>407.75</v>
      </c>
      <c r="M3262" s="51">
        <v>3262</v>
      </c>
      <c r="N3262">
        <v>899</v>
      </c>
    </row>
    <row r="3263" spans="1:14">
      <c r="A3263" s="51">
        <v>3263</v>
      </c>
      <c r="B3263" s="51">
        <v>4.4999999999999998E-2</v>
      </c>
      <c r="C3263" s="141">
        <f t="shared" si="150"/>
        <v>146.83500000000001</v>
      </c>
      <c r="E3263" s="51">
        <v>3263</v>
      </c>
      <c r="F3263">
        <v>7.0000000000000007E-2</v>
      </c>
      <c r="G3263" s="141">
        <f t="shared" si="151"/>
        <v>228.41000000000003</v>
      </c>
      <c r="I3263" s="51">
        <v>3263</v>
      </c>
      <c r="J3263">
        <v>0.125</v>
      </c>
      <c r="K3263" s="141">
        <f t="shared" si="152"/>
        <v>407.875</v>
      </c>
      <c r="M3263" s="51">
        <v>3263</v>
      </c>
      <c r="N3263">
        <v>899</v>
      </c>
    </row>
    <row r="3264" spans="1:14">
      <c r="A3264" s="51">
        <v>3264</v>
      </c>
      <c r="B3264" s="51">
        <v>4.4999999999999998E-2</v>
      </c>
      <c r="C3264" s="141">
        <f t="shared" si="150"/>
        <v>146.88</v>
      </c>
      <c r="E3264" s="51">
        <v>3264</v>
      </c>
      <c r="F3264">
        <v>7.0000000000000007E-2</v>
      </c>
      <c r="G3264" s="141">
        <f t="shared" si="151"/>
        <v>228.48000000000002</v>
      </c>
      <c r="I3264" s="51">
        <v>3264</v>
      </c>
      <c r="J3264">
        <v>0.125</v>
      </c>
      <c r="K3264" s="141">
        <f t="shared" si="152"/>
        <v>408</v>
      </c>
      <c r="M3264" s="51">
        <v>3264</v>
      </c>
      <c r="N3264">
        <v>899</v>
      </c>
    </row>
    <row r="3265" spans="1:14">
      <c r="A3265" s="51">
        <v>3265</v>
      </c>
      <c r="B3265" s="51">
        <v>4.4999999999999998E-2</v>
      </c>
      <c r="C3265" s="141">
        <f t="shared" si="150"/>
        <v>146.92499999999998</v>
      </c>
      <c r="E3265" s="51">
        <v>3265</v>
      </c>
      <c r="F3265">
        <v>7.0000000000000007E-2</v>
      </c>
      <c r="G3265" s="141">
        <f t="shared" si="151"/>
        <v>228.55</v>
      </c>
      <c r="I3265" s="51">
        <v>3265</v>
      </c>
      <c r="J3265">
        <v>0.125</v>
      </c>
      <c r="K3265" s="141">
        <f t="shared" si="152"/>
        <v>408.125</v>
      </c>
      <c r="M3265" s="51">
        <v>3265</v>
      </c>
      <c r="N3265">
        <v>899</v>
      </c>
    </row>
    <row r="3266" spans="1:14">
      <c r="A3266" s="51">
        <v>3266</v>
      </c>
      <c r="B3266" s="51">
        <v>4.4999999999999998E-2</v>
      </c>
      <c r="C3266" s="141">
        <f t="shared" ref="C3266:C3329" si="153">MAX(A3266*B3266, 8.99)</f>
        <v>146.97</v>
      </c>
      <c r="E3266" s="51">
        <v>3266</v>
      </c>
      <c r="F3266">
        <v>7.0000000000000007E-2</v>
      </c>
      <c r="G3266" s="141">
        <f t="shared" ref="G3266:G3329" si="154">MAX(E3266*F3266, 9.99)</f>
        <v>228.62000000000003</v>
      </c>
      <c r="I3266" s="51">
        <v>3266</v>
      </c>
      <c r="J3266">
        <v>0.125</v>
      </c>
      <c r="K3266" s="141">
        <f t="shared" ref="K3266:K3329" si="155">MAX(I3266*J3266, 19.99)</f>
        <v>408.25</v>
      </c>
      <c r="M3266" s="51">
        <v>3266</v>
      </c>
      <c r="N3266">
        <v>899</v>
      </c>
    </row>
    <row r="3267" spans="1:14">
      <c r="A3267" s="51">
        <v>3267</v>
      </c>
      <c r="B3267" s="51">
        <v>4.4999999999999998E-2</v>
      </c>
      <c r="C3267" s="141">
        <f t="shared" si="153"/>
        <v>147.01499999999999</v>
      </c>
      <c r="E3267" s="51">
        <v>3267</v>
      </c>
      <c r="F3267">
        <v>7.0000000000000007E-2</v>
      </c>
      <c r="G3267" s="141">
        <f t="shared" si="154"/>
        <v>228.69000000000003</v>
      </c>
      <c r="I3267" s="51">
        <v>3267</v>
      </c>
      <c r="J3267">
        <v>0.125</v>
      </c>
      <c r="K3267" s="141">
        <f t="shared" si="155"/>
        <v>408.375</v>
      </c>
      <c r="M3267" s="51">
        <v>3267</v>
      </c>
      <c r="N3267">
        <v>899</v>
      </c>
    </row>
    <row r="3268" spans="1:14">
      <c r="A3268" s="51">
        <v>3268</v>
      </c>
      <c r="B3268" s="51">
        <v>4.4999999999999998E-2</v>
      </c>
      <c r="C3268" s="141">
        <f t="shared" si="153"/>
        <v>147.06</v>
      </c>
      <c r="E3268" s="51">
        <v>3268</v>
      </c>
      <c r="F3268">
        <v>7.0000000000000007E-2</v>
      </c>
      <c r="G3268" s="141">
        <f t="shared" si="154"/>
        <v>228.76000000000002</v>
      </c>
      <c r="I3268" s="51">
        <v>3268</v>
      </c>
      <c r="J3268">
        <v>0.125</v>
      </c>
      <c r="K3268" s="141">
        <f t="shared" si="155"/>
        <v>408.5</v>
      </c>
      <c r="M3268" s="51">
        <v>3268</v>
      </c>
      <c r="N3268">
        <v>899</v>
      </c>
    </row>
    <row r="3269" spans="1:14">
      <c r="A3269" s="51">
        <v>3269</v>
      </c>
      <c r="B3269" s="51">
        <v>4.4999999999999998E-2</v>
      </c>
      <c r="C3269" s="141">
        <f t="shared" si="153"/>
        <v>147.10499999999999</v>
      </c>
      <c r="E3269" s="51">
        <v>3269</v>
      </c>
      <c r="F3269">
        <v>7.0000000000000007E-2</v>
      </c>
      <c r="G3269" s="141">
        <f t="shared" si="154"/>
        <v>228.83</v>
      </c>
      <c r="I3269" s="51">
        <v>3269</v>
      </c>
      <c r="J3269">
        <v>0.125</v>
      </c>
      <c r="K3269" s="141">
        <f t="shared" si="155"/>
        <v>408.625</v>
      </c>
      <c r="M3269" s="51">
        <v>3269</v>
      </c>
      <c r="N3269">
        <v>899</v>
      </c>
    </row>
    <row r="3270" spans="1:14">
      <c r="A3270" s="51">
        <v>3270</v>
      </c>
      <c r="B3270" s="51">
        <v>4.4999999999999998E-2</v>
      </c>
      <c r="C3270" s="141">
        <f t="shared" si="153"/>
        <v>147.15</v>
      </c>
      <c r="E3270" s="51">
        <v>3270</v>
      </c>
      <c r="F3270">
        <v>7.0000000000000007E-2</v>
      </c>
      <c r="G3270" s="141">
        <f t="shared" si="154"/>
        <v>228.90000000000003</v>
      </c>
      <c r="I3270" s="51">
        <v>3270</v>
      </c>
      <c r="J3270">
        <v>0.125</v>
      </c>
      <c r="K3270" s="141">
        <f t="shared" si="155"/>
        <v>408.75</v>
      </c>
      <c r="M3270" s="51">
        <v>3270</v>
      </c>
      <c r="N3270">
        <v>899</v>
      </c>
    </row>
    <row r="3271" spans="1:14">
      <c r="A3271" s="51">
        <v>3271</v>
      </c>
      <c r="B3271" s="51">
        <v>4.4999999999999998E-2</v>
      </c>
      <c r="C3271" s="141">
        <f t="shared" si="153"/>
        <v>147.19499999999999</v>
      </c>
      <c r="E3271" s="51">
        <v>3271</v>
      </c>
      <c r="F3271">
        <v>7.0000000000000007E-2</v>
      </c>
      <c r="G3271" s="141">
        <f t="shared" si="154"/>
        <v>228.97000000000003</v>
      </c>
      <c r="I3271" s="51">
        <v>3271</v>
      </c>
      <c r="J3271">
        <v>0.125</v>
      </c>
      <c r="K3271" s="141">
        <f t="shared" si="155"/>
        <v>408.875</v>
      </c>
      <c r="M3271" s="51">
        <v>3271</v>
      </c>
      <c r="N3271">
        <v>899</v>
      </c>
    </row>
    <row r="3272" spans="1:14">
      <c r="A3272" s="51">
        <v>3272</v>
      </c>
      <c r="B3272" s="51">
        <v>4.4999999999999998E-2</v>
      </c>
      <c r="C3272" s="141">
        <f t="shared" si="153"/>
        <v>147.23999999999998</v>
      </c>
      <c r="E3272" s="51">
        <v>3272</v>
      </c>
      <c r="F3272">
        <v>7.0000000000000007E-2</v>
      </c>
      <c r="G3272" s="141">
        <f t="shared" si="154"/>
        <v>229.04000000000002</v>
      </c>
      <c r="I3272" s="51">
        <v>3272</v>
      </c>
      <c r="J3272">
        <v>0.125</v>
      </c>
      <c r="K3272" s="141">
        <f t="shared" si="155"/>
        <v>409</v>
      </c>
      <c r="M3272" s="51">
        <v>3272</v>
      </c>
      <c r="N3272">
        <v>899</v>
      </c>
    </row>
    <row r="3273" spans="1:14">
      <c r="A3273" s="51">
        <v>3273</v>
      </c>
      <c r="B3273" s="51">
        <v>4.4999999999999998E-2</v>
      </c>
      <c r="C3273" s="141">
        <f t="shared" si="153"/>
        <v>147.285</v>
      </c>
      <c r="E3273" s="51">
        <v>3273</v>
      </c>
      <c r="F3273">
        <v>7.0000000000000007E-2</v>
      </c>
      <c r="G3273" s="141">
        <f t="shared" si="154"/>
        <v>229.11</v>
      </c>
      <c r="I3273" s="51">
        <v>3273</v>
      </c>
      <c r="J3273">
        <v>0.125</v>
      </c>
      <c r="K3273" s="141">
        <f t="shared" si="155"/>
        <v>409.125</v>
      </c>
      <c r="M3273" s="51">
        <v>3273</v>
      </c>
      <c r="N3273">
        <v>899</v>
      </c>
    </row>
    <row r="3274" spans="1:14">
      <c r="A3274" s="51">
        <v>3274</v>
      </c>
      <c r="B3274" s="51">
        <v>4.4999999999999998E-2</v>
      </c>
      <c r="C3274" s="141">
        <f t="shared" si="153"/>
        <v>147.32999999999998</v>
      </c>
      <c r="E3274" s="51">
        <v>3274</v>
      </c>
      <c r="F3274">
        <v>7.0000000000000007E-2</v>
      </c>
      <c r="G3274" s="141">
        <f t="shared" si="154"/>
        <v>229.18000000000004</v>
      </c>
      <c r="I3274" s="51">
        <v>3274</v>
      </c>
      <c r="J3274">
        <v>0.125</v>
      </c>
      <c r="K3274" s="141">
        <f t="shared" si="155"/>
        <v>409.25</v>
      </c>
      <c r="M3274" s="51">
        <v>3274</v>
      </c>
      <c r="N3274">
        <v>899</v>
      </c>
    </row>
    <row r="3275" spans="1:14">
      <c r="A3275" s="51">
        <v>3275</v>
      </c>
      <c r="B3275" s="51">
        <v>4.4999999999999998E-2</v>
      </c>
      <c r="C3275" s="141">
        <f t="shared" si="153"/>
        <v>147.375</v>
      </c>
      <c r="E3275" s="51">
        <v>3275</v>
      </c>
      <c r="F3275">
        <v>7.0000000000000007E-2</v>
      </c>
      <c r="G3275" s="141">
        <f t="shared" si="154"/>
        <v>229.25000000000003</v>
      </c>
      <c r="I3275" s="51">
        <v>3275</v>
      </c>
      <c r="J3275">
        <v>0.125</v>
      </c>
      <c r="K3275" s="141">
        <f t="shared" si="155"/>
        <v>409.375</v>
      </c>
      <c r="M3275" s="51">
        <v>3275</v>
      </c>
      <c r="N3275">
        <v>899</v>
      </c>
    </row>
    <row r="3276" spans="1:14">
      <c r="A3276" s="51">
        <v>3276</v>
      </c>
      <c r="B3276" s="51">
        <v>4.4999999999999998E-2</v>
      </c>
      <c r="C3276" s="141">
        <f t="shared" si="153"/>
        <v>147.41999999999999</v>
      </c>
      <c r="E3276" s="51">
        <v>3276</v>
      </c>
      <c r="F3276">
        <v>7.0000000000000007E-2</v>
      </c>
      <c r="G3276" s="141">
        <f t="shared" si="154"/>
        <v>229.32000000000002</v>
      </c>
      <c r="I3276" s="51">
        <v>3276</v>
      </c>
      <c r="J3276">
        <v>0.125</v>
      </c>
      <c r="K3276" s="141">
        <f t="shared" si="155"/>
        <v>409.5</v>
      </c>
      <c r="M3276" s="51">
        <v>3276</v>
      </c>
      <c r="N3276">
        <v>899</v>
      </c>
    </row>
    <row r="3277" spans="1:14">
      <c r="A3277" s="51">
        <v>3277</v>
      </c>
      <c r="B3277" s="51">
        <v>4.4999999999999998E-2</v>
      </c>
      <c r="C3277" s="141">
        <f t="shared" si="153"/>
        <v>147.465</v>
      </c>
      <c r="E3277" s="51">
        <v>3277</v>
      </c>
      <c r="F3277">
        <v>7.0000000000000007E-2</v>
      </c>
      <c r="G3277" s="141">
        <f t="shared" si="154"/>
        <v>229.39000000000001</v>
      </c>
      <c r="I3277" s="51">
        <v>3277</v>
      </c>
      <c r="J3277">
        <v>0.125</v>
      </c>
      <c r="K3277" s="141">
        <f t="shared" si="155"/>
        <v>409.625</v>
      </c>
      <c r="M3277" s="51">
        <v>3277</v>
      </c>
      <c r="N3277">
        <v>899</v>
      </c>
    </row>
    <row r="3278" spans="1:14">
      <c r="A3278" s="51">
        <v>3278</v>
      </c>
      <c r="B3278" s="51">
        <v>4.4999999999999998E-2</v>
      </c>
      <c r="C3278" s="141">
        <f t="shared" si="153"/>
        <v>147.51</v>
      </c>
      <c r="E3278" s="51">
        <v>3278</v>
      </c>
      <c r="F3278">
        <v>7.0000000000000007E-2</v>
      </c>
      <c r="G3278" s="141">
        <f t="shared" si="154"/>
        <v>229.46</v>
      </c>
      <c r="I3278" s="51">
        <v>3278</v>
      </c>
      <c r="J3278">
        <v>0.125</v>
      </c>
      <c r="K3278" s="141">
        <f t="shared" si="155"/>
        <v>409.75</v>
      </c>
      <c r="M3278" s="51">
        <v>3278</v>
      </c>
      <c r="N3278">
        <v>899</v>
      </c>
    </row>
    <row r="3279" spans="1:14">
      <c r="A3279" s="51">
        <v>3279</v>
      </c>
      <c r="B3279" s="51">
        <v>4.4999999999999998E-2</v>
      </c>
      <c r="C3279" s="141">
        <f t="shared" si="153"/>
        <v>147.55500000000001</v>
      </c>
      <c r="E3279" s="51">
        <v>3279</v>
      </c>
      <c r="F3279">
        <v>7.0000000000000007E-2</v>
      </c>
      <c r="G3279" s="141">
        <f t="shared" si="154"/>
        <v>229.53000000000003</v>
      </c>
      <c r="I3279" s="51">
        <v>3279</v>
      </c>
      <c r="J3279">
        <v>0.125</v>
      </c>
      <c r="K3279" s="141">
        <f t="shared" si="155"/>
        <v>409.875</v>
      </c>
      <c r="M3279" s="51">
        <v>3279</v>
      </c>
      <c r="N3279">
        <v>899</v>
      </c>
    </row>
    <row r="3280" spans="1:14">
      <c r="A3280" s="51">
        <v>3280</v>
      </c>
      <c r="B3280" s="51">
        <v>4.4999999999999998E-2</v>
      </c>
      <c r="C3280" s="141">
        <f t="shared" si="153"/>
        <v>147.6</v>
      </c>
      <c r="E3280" s="51">
        <v>3280</v>
      </c>
      <c r="F3280">
        <v>7.0000000000000007E-2</v>
      </c>
      <c r="G3280" s="141">
        <f t="shared" si="154"/>
        <v>229.60000000000002</v>
      </c>
      <c r="I3280" s="51">
        <v>3280</v>
      </c>
      <c r="J3280">
        <v>0.125</v>
      </c>
      <c r="K3280" s="141">
        <f t="shared" si="155"/>
        <v>410</v>
      </c>
      <c r="M3280" s="51">
        <v>3280</v>
      </c>
      <c r="N3280">
        <v>899</v>
      </c>
    </row>
    <row r="3281" spans="1:14">
      <c r="A3281" s="51">
        <v>3281</v>
      </c>
      <c r="B3281" s="51">
        <v>4.4999999999999998E-2</v>
      </c>
      <c r="C3281" s="141">
        <f t="shared" si="153"/>
        <v>147.64499999999998</v>
      </c>
      <c r="E3281" s="51">
        <v>3281</v>
      </c>
      <c r="F3281">
        <v>7.0000000000000007E-2</v>
      </c>
      <c r="G3281" s="141">
        <f t="shared" si="154"/>
        <v>229.67000000000002</v>
      </c>
      <c r="I3281" s="51">
        <v>3281</v>
      </c>
      <c r="J3281">
        <v>0.125</v>
      </c>
      <c r="K3281" s="141">
        <f t="shared" si="155"/>
        <v>410.125</v>
      </c>
      <c r="M3281" s="51">
        <v>3281</v>
      </c>
      <c r="N3281">
        <v>899</v>
      </c>
    </row>
    <row r="3282" spans="1:14">
      <c r="A3282" s="51">
        <v>3282</v>
      </c>
      <c r="B3282" s="51">
        <v>4.4999999999999998E-2</v>
      </c>
      <c r="C3282" s="141">
        <f t="shared" si="153"/>
        <v>147.69</v>
      </c>
      <c r="E3282" s="51">
        <v>3282</v>
      </c>
      <c r="F3282">
        <v>7.0000000000000007E-2</v>
      </c>
      <c r="G3282" s="141">
        <f t="shared" si="154"/>
        <v>229.74</v>
      </c>
      <c r="I3282" s="51">
        <v>3282</v>
      </c>
      <c r="J3282">
        <v>0.125</v>
      </c>
      <c r="K3282" s="141">
        <f t="shared" si="155"/>
        <v>410.25</v>
      </c>
      <c r="M3282" s="51">
        <v>3282</v>
      </c>
      <c r="N3282">
        <v>899</v>
      </c>
    </row>
    <row r="3283" spans="1:14">
      <c r="A3283" s="51">
        <v>3283</v>
      </c>
      <c r="B3283" s="51">
        <v>4.4999999999999998E-2</v>
      </c>
      <c r="C3283" s="141">
        <f t="shared" si="153"/>
        <v>147.73499999999999</v>
      </c>
      <c r="E3283" s="51">
        <v>3283</v>
      </c>
      <c r="F3283">
        <v>7.0000000000000007E-2</v>
      </c>
      <c r="G3283" s="141">
        <f t="shared" si="154"/>
        <v>229.81000000000003</v>
      </c>
      <c r="I3283" s="51">
        <v>3283</v>
      </c>
      <c r="J3283">
        <v>0.125</v>
      </c>
      <c r="K3283" s="141">
        <f t="shared" si="155"/>
        <v>410.375</v>
      </c>
      <c r="M3283" s="51">
        <v>3283</v>
      </c>
      <c r="N3283">
        <v>899</v>
      </c>
    </row>
    <row r="3284" spans="1:14">
      <c r="A3284" s="51">
        <v>3284</v>
      </c>
      <c r="B3284" s="51">
        <v>4.4999999999999998E-2</v>
      </c>
      <c r="C3284" s="141">
        <f t="shared" si="153"/>
        <v>147.78</v>
      </c>
      <c r="E3284" s="51">
        <v>3284</v>
      </c>
      <c r="F3284">
        <v>7.0000000000000007E-2</v>
      </c>
      <c r="G3284" s="141">
        <f t="shared" si="154"/>
        <v>229.88000000000002</v>
      </c>
      <c r="I3284" s="51">
        <v>3284</v>
      </c>
      <c r="J3284">
        <v>0.125</v>
      </c>
      <c r="K3284" s="141">
        <f t="shared" si="155"/>
        <v>410.5</v>
      </c>
      <c r="M3284" s="51">
        <v>3284</v>
      </c>
      <c r="N3284">
        <v>899</v>
      </c>
    </row>
    <row r="3285" spans="1:14">
      <c r="A3285" s="51">
        <v>3285</v>
      </c>
      <c r="B3285" s="51">
        <v>4.4999999999999998E-2</v>
      </c>
      <c r="C3285" s="141">
        <f t="shared" si="153"/>
        <v>147.82499999999999</v>
      </c>
      <c r="E3285" s="51">
        <v>3285</v>
      </c>
      <c r="F3285">
        <v>7.0000000000000007E-2</v>
      </c>
      <c r="G3285" s="141">
        <f t="shared" si="154"/>
        <v>229.95000000000002</v>
      </c>
      <c r="I3285" s="51">
        <v>3285</v>
      </c>
      <c r="J3285">
        <v>0.125</v>
      </c>
      <c r="K3285" s="141">
        <f t="shared" si="155"/>
        <v>410.625</v>
      </c>
      <c r="M3285" s="51">
        <v>3285</v>
      </c>
      <c r="N3285">
        <v>899</v>
      </c>
    </row>
    <row r="3286" spans="1:14">
      <c r="A3286" s="51">
        <v>3286</v>
      </c>
      <c r="B3286" s="51">
        <v>4.4999999999999998E-2</v>
      </c>
      <c r="C3286" s="141">
        <f t="shared" si="153"/>
        <v>147.87</v>
      </c>
      <c r="E3286" s="51">
        <v>3286</v>
      </c>
      <c r="F3286">
        <v>7.0000000000000007E-2</v>
      </c>
      <c r="G3286" s="141">
        <f t="shared" si="154"/>
        <v>230.02</v>
      </c>
      <c r="I3286" s="51">
        <v>3286</v>
      </c>
      <c r="J3286">
        <v>0.125</v>
      </c>
      <c r="K3286" s="141">
        <f t="shared" si="155"/>
        <v>410.75</v>
      </c>
      <c r="M3286" s="51">
        <v>3286</v>
      </c>
      <c r="N3286">
        <v>899</v>
      </c>
    </row>
    <row r="3287" spans="1:14">
      <c r="A3287" s="51">
        <v>3287</v>
      </c>
      <c r="B3287" s="51">
        <v>4.4999999999999998E-2</v>
      </c>
      <c r="C3287" s="141">
        <f t="shared" si="153"/>
        <v>147.91499999999999</v>
      </c>
      <c r="E3287" s="51">
        <v>3287</v>
      </c>
      <c r="F3287">
        <v>7.0000000000000007E-2</v>
      </c>
      <c r="G3287" s="141">
        <f t="shared" si="154"/>
        <v>230.09000000000003</v>
      </c>
      <c r="I3287" s="51">
        <v>3287</v>
      </c>
      <c r="J3287">
        <v>0.125</v>
      </c>
      <c r="K3287" s="141">
        <f t="shared" si="155"/>
        <v>410.875</v>
      </c>
      <c r="M3287" s="51">
        <v>3287</v>
      </c>
      <c r="N3287">
        <v>899</v>
      </c>
    </row>
    <row r="3288" spans="1:14">
      <c r="A3288" s="51">
        <v>3288</v>
      </c>
      <c r="B3288" s="51">
        <v>4.4999999999999998E-2</v>
      </c>
      <c r="C3288" s="141">
        <f t="shared" si="153"/>
        <v>147.96</v>
      </c>
      <c r="E3288" s="51">
        <v>3288</v>
      </c>
      <c r="F3288">
        <v>7.0000000000000007E-2</v>
      </c>
      <c r="G3288" s="141">
        <f t="shared" si="154"/>
        <v>230.16000000000003</v>
      </c>
      <c r="I3288" s="51">
        <v>3288</v>
      </c>
      <c r="J3288">
        <v>0.125</v>
      </c>
      <c r="K3288" s="141">
        <f t="shared" si="155"/>
        <v>411</v>
      </c>
      <c r="M3288" s="51">
        <v>3288</v>
      </c>
      <c r="N3288">
        <v>899</v>
      </c>
    </row>
    <row r="3289" spans="1:14">
      <c r="A3289" s="51">
        <v>3289</v>
      </c>
      <c r="B3289" s="51">
        <v>4.4999999999999998E-2</v>
      </c>
      <c r="C3289" s="141">
        <f t="shared" si="153"/>
        <v>148.005</v>
      </c>
      <c r="E3289" s="51">
        <v>3289</v>
      </c>
      <c r="F3289">
        <v>7.0000000000000007E-2</v>
      </c>
      <c r="G3289" s="141">
        <f t="shared" si="154"/>
        <v>230.23000000000002</v>
      </c>
      <c r="I3289" s="51">
        <v>3289</v>
      </c>
      <c r="J3289">
        <v>0.125</v>
      </c>
      <c r="K3289" s="141">
        <f t="shared" si="155"/>
        <v>411.125</v>
      </c>
      <c r="M3289" s="51">
        <v>3289</v>
      </c>
      <c r="N3289">
        <v>899</v>
      </c>
    </row>
    <row r="3290" spans="1:14">
      <c r="A3290" s="51">
        <v>3290</v>
      </c>
      <c r="B3290" s="51">
        <v>4.4999999999999998E-2</v>
      </c>
      <c r="C3290" s="141">
        <f t="shared" si="153"/>
        <v>148.04999999999998</v>
      </c>
      <c r="E3290" s="51">
        <v>3290</v>
      </c>
      <c r="F3290">
        <v>7.0000000000000007E-2</v>
      </c>
      <c r="G3290" s="141">
        <f t="shared" si="154"/>
        <v>230.3</v>
      </c>
      <c r="I3290" s="51">
        <v>3290</v>
      </c>
      <c r="J3290">
        <v>0.125</v>
      </c>
      <c r="K3290" s="141">
        <f t="shared" si="155"/>
        <v>411.25</v>
      </c>
      <c r="M3290" s="51">
        <v>3290</v>
      </c>
      <c r="N3290">
        <v>899</v>
      </c>
    </row>
    <row r="3291" spans="1:14">
      <c r="A3291" s="51">
        <v>3291</v>
      </c>
      <c r="B3291" s="51">
        <v>4.4999999999999998E-2</v>
      </c>
      <c r="C3291" s="141">
        <f t="shared" si="153"/>
        <v>148.095</v>
      </c>
      <c r="E3291" s="51">
        <v>3291</v>
      </c>
      <c r="F3291">
        <v>7.0000000000000007E-2</v>
      </c>
      <c r="G3291" s="141">
        <f t="shared" si="154"/>
        <v>230.37000000000003</v>
      </c>
      <c r="I3291" s="51">
        <v>3291</v>
      </c>
      <c r="J3291">
        <v>0.125</v>
      </c>
      <c r="K3291" s="141">
        <f t="shared" si="155"/>
        <v>411.375</v>
      </c>
      <c r="M3291" s="51">
        <v>3291</v>
      </c>
      <c r="N3291">
        <v>899</v>
      </c>
    </row>
    <row r="3292" spans="1:14">
      <c r="A3292" s="51">
        <v>3292</v>
      </c>
      <c r="B3292" s="51">
        <v>4.4999999999999998E-2</v>
      </c>
      <c r="C3292" s="141">
        <f t="shared" si="153"/>
        <v>148.13999999999999</v>
      </c>
      <c r="E3292" s="51">
        <v>3292</v>
      </c>
      <c r="F3292">
        <v>7.0000000000000007E-2</v>
      </c>
      <c r="G3292" s="141">
        <f t="shared" si="154"/>
        <v>230.44000000000003</v>
      </c>
      <c r="I3292" s="51">
        <v>3292</v>
      </c>
      <c r="J3292">
        <v>0.125</v>
      </c>
      <c r="K3292" s="141">
        <f t="shared" si="155"/>
        <v>411.5</v>
      </c>
      <c r="M3292" s="51">
        <v>3292</v>
      </c>
      <c r="N3292">
        <v>899</v>
      </c>
    </row>
    <row r="3293" spans="1:14">
      <c r="A3293" s="51">
        <v>3293</v>
      </c>
      <c r="B3293" s="51">
        <v>4.4999999999999998E-2</v>
      </c>
      <c r="C3293" s="141">
        <f t="shared" si="153"/>
        <v>148.185</v>
      </c>
      <c r="E3293" s="51">
        <v>3293</v>
      </c>
      <c r="F3293">
        <v>7.0000000000000007E-2</v>
      </c>
      <c r="G3293" s="141">
        <f t="shared" si="154"/>
        <v>230.51000000000002</v>
      </c>
      <c r="I3293" s="51">
        <v>3293</v>
      </c>
      <c r="J3293">
        <v>0.125</v>
      </c>
      <c r="K3293" s="141">
        <f t="shared" si="155"/>
        <v>411.625</v>
      </c>
      <c r="M3293" s="51">
        <v>3293</v>
      </c>
      <c r="N3293">
        <v>899</v>
      </c>
    </row>
    <row r="3294" spans="1:14">
      <c r="A3294" s="51">
        <v>3294</v>
      </c>
      <c r="B3294" s="51">
        <v>4.4999999999999998E-2</v>
      </c>
      <c r="C3294" s="141">
        <f t="shared" si="153"/>
        <v>148.22999999999999</v>
      </c>
      <c r="E3294" s="51">
        <v>3294</v>
      </c>
      <c r="F3294">
        <v>7.0000000000000007E-2</v>
      </c>
      <c r="G3294" s="141">
        <f t="shared" si="154"/>
        <v>230.58</v>
      </c>
      <c r="I3294" s="51">
        <v>3294</v>
      </c>
      <c r="J3294">
        <v>0.125</v>
      </c>
      <c r="K3294" s="141">
        <f t="shared" si="155"/>
        <v>411.75</v>
      </c>
      <c r="M3294" s="51">
        <v>3294</v>
      </c>
      <c r="N3294">
        <v>899</v>
      </c>
    </row>
    <row r="3295" spans="1:14">
      <c r="A3295" s="51">
        <v>3295</v>
      </c>
      <c r="B3295" s="51">
        <v>4.4999999999999998E-2</v>
      </c>
      <c r="C3295" s="141">
        <f t="shared" si="153"/>
        <v>148.27500000000001</v>
      </c>
      <c r="E3295" s="51">
        <v>3295</v>
      </c>
      <c r="F3295">
        <v>7.0000000000000007E-2</v>
      </c>
      <c r="G3295" s="141">
        <f t="shared" si="154"/>
        <v>230.65000000000003</v>
      </c>
      <c r="I3295" s="51">
        <v>3295</v>
      </c>
      <c r="J3295">
        <v>0.125</v>
      </c>
      <c r="K3295" s="141">
        <f t="shared" si="155"/>
        <v>411.875</v>
      </c>
      <c r="M3295" s="51">
        <v>3295</v>
      </c>
      <c r="N3295">
        <v>899</v>
      </c>
    </row>
    <row r="3296" spans="1:14">
      <c r="A3296" s="51">
        <v>3296</v>
      </c>
      <c r="B3296" s="51">
        <v>4.4999999999999998E-2</v>
      </c>
      <c r="C3296" s="141">
        <f t="shared" si="153"/>
        <v>148.32</v>
      </c>
      <c r="E3296" s="51">
        <v>3296</v>
      </c>
      <c r="F3296">
        <v>7.0000000000000007E-2</v>
      </c>
      <c r="G3296" s="141">
        <f t="shared" si="154"/>
        <v>230.72000000000003</v>
      </c>
      <c r="I3296" s="51">
        <v>3296</v>
      </c>
      <c r="J3296">
        <v>0.125</v>
      </c>
      <c r="K3296" s="141">
        <f t="shared" si="155"/>
        <v>412</v>
      </c>
      <c r="M3296" s="51">
        <v>3296</v>
      </c>
      <c r="N3296">
        <v>899</v>
      </c>
    </row>
    <row r="3297" spans="1:14">
      <c r="A3297" s="51">
        <v>3297</v>
      </c>
      <c r="B3297" s="51">
        <v>4.4999999999999998E-2</v>
      </c>
      <c r="C3297" s="141">
        <f t="shared" si="153"/>
        <v>148.36499999999998</v>
      </c>
      <c r="E3297" s="51">
        <v>3297</v>
      </c>
      <c r="F3297">
        <v>7.0000000000000007E-2</v>
      </c>
      <c r="G3297" s="141">
        <f t="shared" si="154"/>
        <v>230.79000000000002</v>
      </c>
      <c r="I3297" s="51">
        <v>3297</v>
      </c>
      <c r="J3297">
        <v>0.125</v>
      </c>
      <c r="K3297" s="141">
        <f t="shared" si="155"/>
        <v>412.125</v>
      </c>
      <c r="M3297" s="51">
        <v>3297</v>
      </c>
      <c r="N3297">
        <v>899</v>
      </c>
    </row>
    <row r="3298" spans="1:14">
      <c r="A3298" s="51">
        <v>3298</v>
      </c>
      <c r="B3298" s="51">
        <v>4.4999999999999998E-2</v>
      </c>
      <c r="C3298" s="141">
        <f t="shared" si="153"/>
        <v>148.41</v>
      </c>
      <c r="E3298" s="51">
        <v>3298</v>
      </c>
      <c r="F3298">
        <v>7.0000000000000007E-2</v>
      </c>
      <c r="G3298" s="141">
        <f t="shared" si="154"/>
        <v>230.86</v>
      </c>
      <c r="I3298" s="51">
        <v>3298</v>
      </c>
      <c r="J3298">
        <v>0.125</v>
      </c>
      <c r="K3298" s="141">
        <f t="shared" si="155"/>
        <v>412.25</v>
      </c>
      <c r="M3298" s="51">
        <v>3298</v>
      </c>
      <c r="N3298">
        <v>899</v>
      </c>
    </row>
    <row r="3299" spans="1:14">
      <c r="A3299" s="51">
        <v>3299</v>
      </c>
      <c r="B3299" s="51">
        <v>4.4999999999999998E-2</v>
      </c>
      <c r="C3299" s="141">
        <f t="shared" si="153"/>
        <v>148.45499999999998</v>
      </c>
      <c r="E3299" s="51">
        <v>3299</v>
      </c>
      <c r="F3299">
        <v>7.0000000000000007E-2</v>
      </c>
      <c r="G3299" s="141">
        <f t="shared" si="154"/>
        <v>230.93000000000004</v>
      </c>
      <c r="I3299" s="51">
        <v>3299</v>
      </c>
      <c r="J3299">
        <v>0.125</v>
      </c>
      <c r="K3299" s="141">
        <f t="shared" si="155"/>
        <v>412.375</v>
      </c>
      <c r="M3299" s="51">
        <v>3299</v>
      </c>
      <c r="N3299">
        <v>899</v>
      </c>
    </row>
    <row r="3300" spans="1:14">
      <c r="A3300" s="51">
        <v>3300</v>
      </c>
      <c r="B3300" s="51">
        <v>4.4999999999999998E-2</v>
      </c>
      <c r="C3300" s="141">
        <f t="shared" si="153"/>
        <v>148.5</v>
      </c>
      <c r="E3300" s="51">
        <v>3300</v>
      </c>
      <c r="F3300">
        <v>7.0000000000000007E-2</v>
      </c>
      <c r="G3300" s="141">
        <f t="shared" si="154"/>
        <v>231.00000000000003</v>
      </c>
      <c r="I3300" s="51">
        <v>3300</v>
      </c>
      <c r="J3300">
        <v>0.125</v>
      </c>
      <c r="K3300" s="141">
        <f t="shared" si="155"/>
        <v>412.5</v>
      </c>
      <c r="M3300" s="51">
        <v>3300</v>
      </c>
      <c r="N3300">
        <v>899</v>
      </c>
    </row>
    <row r="3301" spans="1:14">
      <c r="A3301" s="51">
        <v>3301</v>
      </c>
      <c r="B3301" s="51">
        <v>4.4999999999999998E-2</v>
      </c>
      <c r="C3301" s="141">
        <f t="shared" si="153"/>
        <v>148.54499999999999</v>
      </c>
      <c r="E3301" s="51">
        <v>3301</v>
      </c>
      <c r="F3301">
        <v>7.0000000000000007E-2</v>
      </c>
      <c r="G3301" s="141">
        <f t="shared" si="154"/>
        <v>231.07000000000002</v>
      </c>
      <c r="I3301" s="51">
        <v>3301</v>
      </c>
      <c r="J3301">
        <v>0.125</v>
      </c>
      <c r="K3301" s="141">
        <f t="shared" si="155"/>
        <v>412.625</v>
      </c>
      <c r="M3301" s="51">
        <v>3301</v>
      </c>
      <c r="N3301">
        <v>899</v>
      </c>
    </row>
    <row r="3302" spans="1:14">
      <c r="A3302" s="51">
        <v>3302</v>
      </c>
      <c r="B3302" s="51">
        <v>4.4999999999999998E-2</v>
      </c>
      <c r="C3302" s="141">
        <f t="shared" si="153"/>
        <v>148.59</v>
      </c>
      <c r="E3302" s="51">
        <v>3302</v>
      </c>
      <c r="F3302">
        <v>7.0000000000000007E-2</v>
      </c>
      <c r="G3302" s="141">
        <f t="shared" si="154"/>
        <v>231.14000000000001</v>
      </c>
      <c r="I3302" s="51">
        <v>3302</v>
      </c>
      <c r="J3302">
        <v>0.125</v>
      </c>
      <c r="K3302" s="141">
        <f t="shared" si="155"/>
        <v>412.75</v>
      </c>
      <c r="M3302" s="51">
        <v>3302</v>
      </c>
      <c r="N3302">
        <v>899</v>
      </c>
    </row>
    <row r="3303" spans="1:14">
      <c r="A3303" s="51">
        <v>3303</v>
      </c>
      <c r="B3303" s="51">
        <v>4.4999999999999998E-2</v>
      </c>
      <c r="C3303" s="141">
        <f t="shared" si="153"/>
        <v>148.63499999999999</v>
      </c>
      <c r="E3303" s="51">
        <v>3303</v>
      </c>
      <c r="F3303">
        <v>7.0000000000000007E-2</v>
      </c>
      <c r="G3303" s="141">
        <f t="shared" si="154"/>
        <v>231.21</v>
      </c>
      <c r="I3303" s="51">
        <v>3303</v>
      </c>
      <c r="J3303">
        <v>0.125</v>
      </c>
      <c r="K3303" s="141">
        <f t="shared" si="155"/>
        <v>412.875</v>
      </c>
      <c r="M3303" s="51">
        <v>3303</v>
      </c>
      <c r="N3303">
        <v>899</v>
      </c>
    </row>
    <row r="3304" spans="1:14">
      <c r="A3304" s="51">
        <v>3304</v>
      </c>
      <c r="B3304" s="51">
        <v>4.4999999999999998E-2</v>
      </c>
      <c r="C3304" s="141">
        <f t="shared" si="153"/>
        <v>148.68</v>
      </c>
      <c r="E3304" s="51">
        <v>3304</v>
      </c>
      <c r="F3304">
        <v>7.0000000000000007E-2</v>
      </c>
      <c r="G3304" s="141">
        <f t="shared" si="154"/>
        <v>231.28000000000003</v>
      </c>
      <c r="I3304" s="51">
        <v>3304</v>
      </c>
      <c r="J3304">
        <v>0.125</v>
      </c>
      <c r="K3304" s="141">
        <f t="shared" si="155"/>
        <v>413</v>
      </c>
      <c r="M3304" s="51">
        <v>3304</v>
      </c>
      <c r="N3304">
        <v>899</v>
      </c>
    </row>
    <row r="3305" spans="1:14">
      <c r="A3305" s="51">
        <v>3305</v>
      </c>
      <c r="B3305" s="51">
        <v>4.4999999999999998E-2</v>
      </c>
      <c r="C3305" s="141">
        <f t="shared" si="153"/>
        <v>148.72499999999999</v>
      </c>
      <c r="E3305" s="51">
        <v>3305</v>
      </c>
      <c r="F3305">
        <v>7.0000000000000007E-2</v>
      </c>
      <c r="G3305" s="141">
        <f t="shared" si="154"/>
        <v>231.35000000000002</v>
      </c>
      <c r="I3305" s="51">
        <v>3305</v>
      </c>
      <c r="J3305">
        <v>0.125</v>
      </c>
      <c r="K3305" s="141">
        <f t="shared" si="155"/>
        <v>413.125</v>
      </c>
      <c r="M3305" s="51">
        <v>3305</v>
      </c>
      <c r="N3305">
        <v>899</v>
      </c>
    </row>
    <row r="3306" spans="1:14">
      <c r="A3306" s="51">
        <v>3306</v>
      </c>
      <c r="B3306" s="51">
        <v>4.4999999999999998E-2</v>
      </c>
      <c r="C3306" s="141">
        <f t="shared" si="153"/>
        <v>148.76999999999998</v>
      </c>
      <c r="E3306" s="51">
        <v>3306</v>
      </c>
      <c r="F3306">
        <v>7.0000000000000007E-2</v>
      </c>
      <c r="G3306" s="141">
        <f t="shared" si="154"/>
        <v>231.42000000000002</v>
      </c>
      <c r="I3306" s="51">
        <v>3306</v>
      </c>
      <c r="J3306">
        <v>0.125</v>
      </c>
      <c r="K3306" s="141">
        <f t="shared" si="155"/>
        <v>413.25</v>
      </c>
      <c r="M3306" s="51">
        <v>3306</v>
      </c>
      <c r="N3306">
        <v>899</v>
      </c>
    </row>
    <row r="3307" spans="1:14">
      <c r="A3307" s="51">
        <v>3307</v>
      </c>
      <c r="B3307" s="51">
        <v>4.4999999999999998E-2</v>
      </c>
      <c r="C3307" s="141">
        <f t="shared" si="153"/>
        <v>148.815</v>
      </c>
      <c r="E3307" s="51">
        <v>3307</v>
      </c>
      <c r="F3307">
        <v>7.0000000000000007E-2</v>
      </c>
      <c r="G3307" s="141">
        <f t="shared" si="154"/>
        <v>231.49</v>
      </c>
      <c r="I3307" s="51">
        <v>3307</v>
      </c>
      <c r="J3307">
        <v>0.125</v>
      </c>
      <c r="K3307" s="141">
        <f t="shared" si="155"/>
        <v>413.375</v>
      </c>
      <c r="M3307" s="51">
        <v>3307</v>
      </c>
      <c r="N3307">
        <v>899</v>
      </c>
    </row>
    <row r="3308" spans="1:14">
      <c r="A3308" s="51">
        <v>3308</v>
      </c>
      <c r="B3308" s="51">
        <v>4.4999999999999998E-2</v>
      </c>
      <c r="C3308" s="141">
        <f t="shared" si="153"/>
        <v>148.85999999999999</v>
      </c>
      <c r="E3308" s="51">
        <v>3308</v>
      </c>
      <c r="F3308">
        <v>7.0000000000000007E-2</v>
      </c>
      <c r="G3308" s="141">
        <f t="shared" si="154"/>
        <v>231.56000000000003</v>
      </c>
      <c r="I3308" s="51">
        <v>3308</v>
      </c>
      <c r="J3308">
        <v>0.125</v>
      </c>
      <c r="K3308" s="141">
        <f t="shared" si="155"/>
        <v>413.5</v>
      </c>
      <c r="M3308" s="51">
        <v>3308</v>
      </c>
      <c r="N3308">
        <v>899</v>
      </c>
    </row>
    <row r="3309" spans="1:14">
      <c r="A3309" s="51">
        <v>3309</v>
      </c>
      <c r="B3309" s="51">
        <v>4.4999999999999998E-2</v>
      </c>
      <c r="C3309" s="141">
        <f t="shared" si="153"/>
        <v>148.905</v>
      </c>
      <c r="E3309" s="51">
        <v>3309</v>
      </c>
      <c r="F3309">
        <v>7.0000000000000007E-2</v>
      </c>
      <c r="G3309" s="141">
        <f t="shared" si="154"/>
        <v>231.63000000000002</v>
      </c>
      <c r="I3309" s="51">
        <v>3309</v>
      </c>
      <c r="J3309">
        <v>0.125</v>
      </c>
      <c r="K3309" s="141">
        <f t="shared" si="155"/>
        <v>413.625</v>
      </c>
      <c r="M3309" s="51">
        <v>3309</v>
      </c>
      <c r="N3309">
        <v>899</v>
      </c>
    </row>
    <row r="3310" spans="1:14">
      <c r="A3310" s="51">
        <v>3310</v>
      </c>
      <c r="B3310" s="51">
        <v>4.4999999999999998E-2</v>
      </c>
      <c r="C3310" s="141">
        <f t="shared" si="153"/>
        <v>148.94999999999999</v>
      </c>
      <c r="E3310" s="51">
        <v>3310</v>
      </c>
      <c r="F3310">
        <v>7.0000000000000007E-2</v>
      </c>
      <c r="G3310" s="141">
        <f t="shared" si="154"/>
        <v>231.70000000000002</v>
      </c>
      <c r="I3310" s="51">
        <v>3310</v>
      </c>
      <c r="J3310">
        <v>0.125</v>
      </c>
      <c r="K3310" s="141">
        <f t="shared" si="155"/>
        <v>413.75</v>
      </c>
      <c r="M3310" s="51">
        <v>3310</v>
      </c>
      <c r="N3310">
        <v>899</v>
      </c>
    </row>
    <row r="3311" spans="1:14">
      <c r="A3311" s="51">
        <v>3311</v>
      </c>
      <c r="B3311" s="51">
        <v>4.4999999999999998E-2</v>
      </c>
      <c r="C3311" s="141">
        <f t="shared" si="153"/>
        <v>148.995</v>
      </c>
      <c r="E3311" s="51">
        <v>3311</v>
      </c>
      <c r="F3311">
        <v>7.0000000000000007E-2</v>
      </c>
      <c r="G3311" s="141">
        <f t="shared" si="154"/>
        <v>231.77</v>
      </c>
      <c r="I3311" s="51">
        <v>3311</v>
      </c>
      <c r="J3311">
        <v>0.125</v>
      </c>
      <c r="K3311" s="141">
        <f t="shared" si="155"/>
        <v>413.875</v>
      </c>
      <c r="M3311" s="51">
        <v>3311</v>
      </c>
      <c r="N3311">
        <v>899</v>
      </c>
    </row>
    <row r="3312" spans="1:14">
      <c r="A3312" s="51">
        <v>3312</v>
      </c>
      <c r="B3312" s="51">
        <v>4.4999999999999998E-2</v>
      </c>
      <c r="C3312" s="141">
        <f t="shared" si="153"/>
        <v>149.04</v>
      </c>
      <c r="E3312" s="51">
        <v>3312</v>
      </c>
      <c r="F3312">
        <v>7.0000000000000007E-2</v>
      </c>
      <c r="G3312" s="141">
        <f t="shared" si="154"/>
        <v>231.84000000000003</v>
      </c>
      <c r="I3312" s="51">
        <v>3312</v>
      </c>
      <c r="J3312">
        <v>0.125</v>
      </c>
      <c r="K3312" s="141">
        <f t="shared" si="155"/>
        <v>414</v>
      </c>
      <c r="M3312" s="51">
        <v>3312</v>
      </c>
      <c r="N3312">
        <v>899</v>
      </c>
    </row>
    <row r="3313" spans="1:14">
      <c r="A3313" s="51">
        <v>3313</v>
      </c>
      <c r="B3313" s="51">
        <v>4.4999999999999998E-2</v>
      </c>
      <c r="C3313" s="141">
        <f t="shared" si="153"/>
        <v>149.08500000000001</v>
      </c>
      <c r="E3313" s="51">
        <v>3313</v>
      </c>
      <c r="F3313">
        <v>7.0000000000000007E-2</v>
      </c>
      <c r="G3313" s="141">
        <f t="shared" si="154"/>
        <v>231.91000000000003</v>
      </c>
      <c r="I3313" s="51">
        <v>3313</v>
      </c>
      <c r="J3313">
        <v>0.125</v>
      </c>
      <c r="K3313" s="141">
        <f t="shared" si="155"/>
        <v>414.125</v>
      </c>
      <c r="M3313" s="51">
        <v>3313</v>
      </c>
      <c r="N3313">
        <v>899</v>
      </c>
    </row>
    <row r="3314" spans="1:14">
      <c r="A3314" s="51">
        <v>3314</v>
      </c>
      <c r="B3314" s="51">
        <v>4.4999999999999998E-2</v>
      </c>
      <c r="C3314" s="141">
        <f t="shared" si="153"/>
        <v>149.13</v>
      </c>
      <c r="E3314" s="51">
        <v>3314</v>
      </c>
      <c r="F3314">
        <v>7.0000000000000007E-2</v>
      </c>
      <c r="G3314" s="141">
        <f t="shared" si="154"/>
        <v>231.98000000000002</v>
      </c>
      <c r="I3314" s="51">
        <v>3314</v>
      </c>
      <c r="J3314">
        <v>0.125</v>
      </c>
      <c r="K3314" s="141">
        <f t="shared" si="155"/>
        <v>414.25</v>
      </c>
      <c r="M3314" s="51">
        <v>3314</v>
      </c>
      <c r="N3314">
        <v>899</v>
      </c>
    </row>
    <row r="3315" spans="1:14">
      <c r="A3315" s="51">
        <v>3315</v>
      </c>
      <c r="B3315" s="51">
        <v>4.4999999999999998E-2</v>
      </c>
      <c r="C3315" s="141">
        <f t="shared" si="153"/>
        <v>149.17499999999998</v>
      </c>
      <c r="E3315" s="51">
        <v>3315</v>
      </c>
      <c r="F3315">
        <v>7.0000000000000007E-2</v>
      </c>
      <c r="G3315" s="141">
        <f t="shared" si="154"/>
        <v>232.05</v>
      </c>
      <c r="I3315" s="51">
        <v>3315</v>
      </c>
      <c r="J3315">
        <v>0.125</v>
      </c>
      <c r="K3315" s="141">
        <f t="shared" si="155"/>
        <v>414.375</v>
      </c>
      <c r="M3315" s="51">
        <v>3315</v>
      </c>
      <c r="N3315">
        <v>899</v>
      </c>
    </row>
    <row r="3316" spans="1:14">
      <c r="A3316" s="51">
        <v>3316</v>
      </c>
      <c r="B3316" s="51">
        <v>4.4999999999999998E-2</v>
      </c>
      <c r="C3316" s="141">
        <f t="shared" si="153"/>
        <v>149.22</v>
      </c>
      <c r="E3316" s="51">
        <v>3316</v>
      </c>
      <c r="F3316">
        <v>7.0000000000000007E-2</v>
      </c>
      <c r="G3316" s="141">
        <f t="shared" si="154"/>
        <v>232.12000000000003</v>
      </c>
      <c r="I3316" s="51">
        <v>3316</v>
      </c>
      <c r="J3316">
        <v>0.125</v>
      </c>
      <c r="K3316" s="141">
        <f t="shared" si="155"/>
        <v>414.5</v>
      </c>
      <c r="M3316" s="51">
        <v>3316</v>
      </c>
      <c r="N3316">
        <v>899</v>
      </c>
    </row>
    <row r="3317" spans="1:14">
      <c r="A3317" s="51">
        <v>3317</v>
      </c>
      <c r="B3317" s="51">
        <v>4.4999999999999998E-2</v>
      </c>
      <c r="C3317" s="141">
        <f t="shared" si="153"/>
        <v>149.26499999999999</v>
      </c>
      <c r="E3317" s="51">
        <v>3317</v>
      </c>
      <c r="F3317">
        <v>7.0000000000000007E-2</v>
      </c>
      <c r="G3317" s="141">
        <f t="shared" si="154"/>
        <v>232.19000000000003</v>
      </c>
      <c r="I3317" s="51">
        <v>3317</v>
      </c>
      <c r="J3317">
        <v>0.125</v>
      </c>
      <c r="K3317" s="141">
        <f t="shared" si="155"/>
        <v>414.625</v>
      </c>
      <c r="M3317" s="51">
        <v>3317</v>
      </c>
      <c r="N3317">
        <v>899</v>
      </c>
    </row>
    <row r="3318" spans="1:14">
      <c r="A3318" s="51">
        <v>3318</v>
      </c>
      <c r="B3318" s="51">
        <v>4.4999999999999998E-2</v>
      </c>
      <c r="C3318" s="141">
        <f t="shared" si="153"/>
        <v>149.31</v>
      </c>
      <c r="E3318" s="51">
        <v>3318</v>
      </c>
      <c r="F3318">
        <v>7.0000000000000007E-2</v>
      </c>
      <c r="G3318" s="141">
        <f t="shared" si="154"/>
        <v>232.26000000000002</v>
      </c>
      <c r="I3318" s="51">
        <v>3318</v>
      </c>
      <c r="J3318">
        <v>0.125</v>
      </c>
      <c r="K3318" s="141">
        <f t="shared" si="155"/>
        <v>414.75</v>
      </c>
      <c r="M3318" s="51">
        <v>3318</v>
      </c>
      <c r="N3318">
        <v>899</v>
      </c>
    </row>
    <row r="3319" spans="1:14">
      <c r="A3319" s="51">
        <v>3319</v>
      </c>
      <c r="B3319" s="51">
        <v>4.4999999999999998E-2</v>
      </c>
      <c r="C3319" s="141">
        <f t="shared" si="153"/>
        <v>149.35499999999999</v>
      </c>
      <c r="E3319" s="51">
        <v>3319</v>
      </c>
      <c r="F3319">
        <v>7.0000000000000007E-2</v>
      </c>
      <c r="G3319" s="141">
        <f t="shared" si="154"/>
        <v>232.33</v>
      </c>
      <c r="I3319" s="51">
        <v>3319</v>
      </c>
      <c r="J3319">
        <v>0.125</v>
      </c>
      <c r="K3319" s="141">
        <f t="shared" si="155"/>
        <v>414.875</v>
      </c>
      <c r="M3319" s="51">
        <v>3319</v>
      </c>
      <c r="N3319">
        <v>899</v>
      </c>
    </row>
    <row r="3320" spans="1:14">
      <c r="A3320" s="51">
        <v>3320</v>
      </c>
      <c r="B3320" s="51">
        <v>4.4999999999999998E-2</v>
      </c>
      <c r="C3320" s="141">
        <f t="shared" si="153"/>
        <v>149.4</v>
      </c>
      <c r="E3320" s="51">
        <v>3320</v>
      </c>
      <c r="F3320">
        <v>7.0000000000000007E-2</v>
      </c>
      <c r="G3320" s="141">
        <f t="shared" si="154"/>
        <v>232.40000000000003</v>
      </c>
      <c r="I3320" s="51">
        <v>3320</v>
      </c>
      <c r="J3320">
        <v>0.125</v>
      </c>
      <c r="K3320" s="141">
        <f t="shared" si="155"/>
        <v>415</v>
      </c>
      <c r="M3320" s="51">
        <v>3320</v>
      </c>
      <c r="N3320">
        <v>899</v>
      </c>
    </row>
    <row r="3321" spans="1:14">
      <c r="A3321" s="51">
        <v>3321</v>
      </c>
      <c r="B3321" s="51">
        <v>4.4999999999999998E-2</v>
      </c>
      <c r="C3321" s="141">
        <f t="shared" si="153"/>
        <v>149.44499999999999</v>
      </c>
      <c r="E3321" s="51">
        <v>3321</v>
      </c>
      <c r="F3321">
        <v>7.0000000000000007E-2</v>
      </c>
      <c r="G3321" s="141">
        <f t="shared" si="154"/>
        <v>232.47000000000003</v>
      </c>
      <c r="I3321" s="51">
        <v>3321</v>
      </c>
      <c r="J3321">
        <v>0.125</v>
      </c>
      <c r="K3321" s="141">
        <f t="shared" si="155"/>
        <v>415.125</v>
      </c>
      <c r="M3321" s="51">
        <v>3321</v>
      </c>
      <c r="N3321">
        <v>899</v>
      </c>
    </row>
    <row r="3322" spans="1:14">
      <c r="A3322" s="51">
        <v>3322</v>
      </c>
      <c r="B3322" s="51">
        <v>4.4999999999999998E-2</v>
      </c>
      <c r="C3322" s="141">
        <f t="shared" si="153"/>
        <v>149.48999999999998</v>
      </c>
      <c r="E3322" s="51">
        <v>3322</v>
      </c>
      <c r="F3322">
        <v>7.0000000000000007E-2</v>
      </c>
      <c r="G3322" s="141">
        <f t="shared" si="154"/>
        <v>232.54000000000002</v>
      </c>
      <c r="I3322" s="51">
        <v>3322</v>
      </c>
      <c r="J3322">
        <v>0.125</v>
      </c>
      <c r="K3322" s="141">
        <f t="shared" si="155"/>
        <v>415.25</v>
      </c>
      <c r="M3322" s="51">
        <v>3322</v>
      </c>
      <c r="N3322">
        <v>899</v>
      </c>
    </row>
    <row r="3323" spans="1:14">
      <c r="A3323" s="51">
        <v>3323</v>
      </c>
      <c r="B3323" s="51">
        <v>4.4999999999999998E-2</v>
      </c>
      <c r="C3323" s="141">
        <f t="shared" si="153"/>
        <v>149.535</v>
      </c>
      <c r="E3323" s="51">
        <v>3323</v>
      </c>
      <c r="F3323">
        <v>7.0000000000000007E-2</v>
      </c>
      <c r="G3323" s="141">
        <f t="shared" si="154"/>
        <v>232.61</v>
      </c>
      <c r="I3323" s="51">
        <v>3323</v>
      </c>
      <c r="J3323">
        <v>0.125</v>
      </c>
      <c r="K3323" s="141">
        <f t="shared" si="155"/>
        <v>415.375</v>
      </c>
      <c r="M3323" s="51">
        <v>3323</v>
      </c>
      <c r="N3323">
        <v>899</v>
      </c>
    </row>
    <row r="3324" spans="1:14">
      <c r="A3324" s="51">
        <v>3324</v>
      </c>
      <c r="B3324" s="51">
        <v>4.4999999999999998E-2</v>
      </c>
      <c r="C3324" s="141">
        <f t="shared" si="153"/>
        <v>149.57999999999998</v>
      </c>
      <c r="E3324" s="51">
        <v>3324</v>
      </c>
      <c r="F3324">
        <v>7.0000000000000007E-2</v>
      </c>
      <c r="G3324" s="141">
        <f t="shared" si="154"/>
        <v>232.68000000000004</v>
      </c>
      <c r="I3324" s="51">
        <v>3324</v>
      </c>
      <c r="J3324">
        <v>0.125</v>
      </c>
      <c r="K3324" s="141">
        <f t="shared" si="155"/>
        <v>415.5</v>
      </c>
      <c r="M3324" s="51">
        <v>3324</v>
      </c>
      <c r="N3324">
        <v>899</v>
      </c>
    </row>
    <row r="3325" spans="1:14">
      <c r="A3325" s="51">
        <v>3325</v>
      </c>
      <c r="B3325" s="51">
        <v>4.4999999999999998E-2</v>
      </c>
      <c r="C3325" s="141">
        <f t="shared" si="153"/>
        <v>149.625</v>
      </c>
      <c r="E3325" s="51">
        <v>3325</v>
      </c>
      <c r="F3325">
        <v>7.0000000000000007E-2</v>
      </c>
      <c r="G3325" s="141">
        <f t="shared" si="154"/>
        <v>232.75000000000003</v>
      </c>
      <c r="I3325" s="51">
        <v>3325</v>
      </c>
      <c r="J3325">
        <v>0.125</v>
      </c>
      <c r="K3325" s="141">
        <f t="shared" si="155"/>
        <v>415.625</v>
      </c>
      <c r="M3325" s="51">
        <v>3325</v>
      </c>
      <c r="N3325">
        <v>899</v>
      </c>
    </row>
    <row r="3326" spans="1:14">
      <c r="A3326" s="51">
        <v>3326</v>
      </c>
      <c r="B3326" s="51">
        <v>4.4999999999999998E-2</v>
      </c>
      <c r="C3326" s="141">
        <f t="shared" si="153"/>
        <v>149.66999999999999</v>
      </c>
      <c r="E3326" s="51">
        <v>3326</v>
      </c>
      <c r="F3326">
        <v>7.0000000000000007E-2</v>
      </c>
      <c r="G3326" s="141">
        <f t="shared" si="154"/>
        <v>232.82000000000002</v>
      </c>
      <c r="I3326" s="51">
        <v>3326</v>
      </c>
      <c r="J3326">
        <v>0.125</v>
      </c>
      <c r="K3326" s="141">
        <f t="shared" si="155"/>
        <v>415.75</v>
      </c>
      <c r="M3326" s="51">
        <v>3326</v>
      </c>
      <c r="N3326">
        <v>899</v>
      </c>
    </row>
    <row r="3327" spans="1:14">
      <c r="A3327" s="51">
        <v>3327</v>
      </c>
      <c r="B3327" s="51">
        <v>4.4999999999999998E-2</v>
      </c>
      <c r="C3327" s="141">
        <f t="shared" si="153"/>
        <v>149.715</v>
      </c>
      <c r="E3327" s="51">
        <v>3327</v>
      </c>
      <c r="F3327">
        <v>7.0000000000000007E-2</v>
      </c>
      <c r="G3327" s="141">
        <f t="shared" si="154"/>
        <v>232.89000000000001</v>
      </c>
      <c r="I3327" s="51">
        <v>3327</v>
      </c>
      <c r="J3327">
        <v>0.125</v>
      </c>
      <c r="K3327" s="141">
        <f t="shared" si="155"/>
        <v>415.875</v>
      </c>
      <c r="M3327" s="51">
        <v>3327</v>
      </c>
      <c r="N3327">
        <v>899</v>
      </c>
    </row>
    <row r="3328" spans="1:14">
      <c r="A3328" s="51">
        <v>3328</v>
      </c>
      <c r="B3328" s="51">
        <v>4.4999999999999998E-2</v>
      </c>
      <c r="C3328" s="141">
        <f t="shared" si="153"/>
        <v>149.76</v>
      </c>
      <c r="E3328" s="51">
        <v>3328</v>
      </c>
      <c r="F3328">
        <v>7.0000000000000007E-2</v>
      </c>
      <c r="G3328" s="141">
        <f t="shared" si="154"/>
        <v>232.96000000000004</v>
      </c>
      <c r="I3328" s="51">
        <v>3328</v>
      </c>
      <c r="J3328">
        <v>0.125</v>
      </c>
      <c r="K3328" s="141">
        <f t="shared" si="155"/>
        <v>416</v>
      </c>
      <c r="M3328" s="51">
        <v>3328</v>
      </c>
      <c r="N3328">
        <v>899</v>
      </c>
    </row>
    <row r="3329" spans="1:14">
      <c r="A3329" s="51">
        <v>3329</v>
      </c>
      <c r="B3329" s="51">
        <v>4.4999999999999998E-2</v>
      </c>
      <c r="C3329" s="141">
        <f t="shared" si="153"/>
        <v>149.80500000000001</v>
      </c>
      <c r="E3329" s="51">
        <v>3329</v>
      </c>
      <c r="F3329">
        <v>7.0000000000000007E-2</v>
      </c>
      <c r="G3329" s="141">
        <f t="shared" si="154"/>
        <v>233.03000000000003</v>
      </c>
      <c r="I3329" s="51">
        <v>3329</v>
      </c>
      <c r="J3329">
        <v>0.125</v>
      </c>
      <c r="K3329" s="141">
        <f t="shared" si="155"/>
        <v>416.125</v>
      </c>
      <c r="M3329" s="51">
        <v>3329</v>
      </c>
      <c r="N3329">
        <v>899</v>
      </c>
    </row>
    <row r="3330" spans="1:14">
      <c r="A3330" s="51">
        <v>3330</v>
      </c>
      <c r="B3330" s="51">
        <v>4.4999999999999998E-2</v>
      </c>
      <c r="C3330" s="141">
        <f t="shared" ref="C3330:C3393" si="156">MAX(A3330*B3330, 8.99)</f>
        <v>149.85</v>
      </c>
      <c r="E3330" s="51">
        <v>3330</v>
      </c>
      <c r="F3330">
        <v>7.0000000000000007E-2</v>
      </c>
      <c r="G3330" s="141">
        <f t="shared" ref="G3330:G3393" si="157">MAX(E3330*F3330, 9.99)</f>
        <v>233.10000000000002</v>
      </c>
      <c r="I3330" s="51">
        <v>3330</v>
      </c>
      <c r="J3330">
        <v>0.125</v>
      </c>
      <c r="K3330" s="141">
        <f t="shared" ref="K3330:K3393" si="158">MAX(I3330*J3330, 19.99)</f>
        <v>416.25</v>
      </c>
      <c r="M3330" s="51">
        <v>3330</v>
      </c>
      <c r="N3330">
        <v>899</v>
      </c>
    </row>
    <row r="3331" spans="1:14">
      <c r="A3331" s="51">
        <v>3331</v>
      </c>
      <c r="B3331" s="51">
        <v>4.4999999999999998E-2</v>
      </c>
      <c r="C3331" s="141">
        <f t="shared" si="156"/>
        <v>149.89499999999998</v>
      </c>
      <c r="E3331" s="51">
        <v>3331</v>
      </c>
      <c r="F3331">
        <v>7.0000000000000007E-2</v>
      </c>
      <c r="G3331" s="141">
        <f t="shared" si="157"/>
        <v>233.17000000000002</v>
      </c>
      <c r="I3331" s="51">
        <v>3331</v>
      </c>
      <c r="J3331">
        <v>0.125</v>
      </c>
      <c r="K3331" s="141">
        <f t="shared" si="158"/>
        <v>416.375</v>
      </c>
      <c r="M3331" s="51">
        <v>3331</v>
      </c>
      <c r="N3331">
        <v>899</v>
      </c>
    </row>
    <row r="3332" spans="1:14">
      <c r="A3332" s="51">
        <v>3332</v>
      </c>
      <c r="B3332" s="51">
        <v>4.4999999999999998E-2</v>
      </c>
      <c r="C3332" s="141">
        <f t="shared" si="156"/>
        <v>149.94</v>
      </c>
      <c r="E3332" s="51">
        <v>3332</v>
      </c>
      <c r="F3332">
        <v>7.0000000000000007E-2</v>
      </c>
      <c r="G3332" s="141">
        <f t="shared" si="157"/>
        <v>233.24</v>
      </c>
      <c r="I3332" s="51">
        <v>3332</v>
      </c>
      <c r="J3332">
        <v>0.125</v>
      </c>
      <c r="K3332" s="141">
        <f t="shared" si="158"/>
        <v>416.5</v>
      </c>
      <c r="M3332" s="51">
        <v>3332</v>
      </c>
      <c r="N3332">
        <v>899</v>
      </c>
    </row>
    <row r="3333" spans="1:14">
      <c r="A3333" s="51">
        <v>3333</v>
      </c>
      <c r="B3333" s="51">
        <v>4.4999999999999998E-2</v>
      </c>
      <c r="C3333" s="141">
        <f t="shared" si="156"/>
        <v>149.98499999999999</v>
      </c>
      <c r="E3333" s="51">
        <v>3333</v>
      </c>
      <c r="F3333">
        <v>7.0000000000000007E-2</v>
      </c>
      <c r="G3333" s="141">
        <f t="shared" si="157"/>
        <v>233.31000000000003</v>
      </c>
      <c r="I3333" s="51">
        <v>3333</v>
      </c>
      <c r="J3333">
        <v>0.125</v>
      </c>
      <c r="K3333" s="141">
        <f t="shared" si="158"/>
        <v>416.625</v>
      </c>
      <c r="M3333" s="51">
        <v>3333</v>
      </c>
      <c r="N3333">
        <v>899</v>
      </c>
    </row>
    <row r="3334" spans="1:14">
      <c r="A3334" s="51">
        <v>3334</v>
      </c>
      <c r="B3334" s="51">
        <v>4.4999999999999998E-2</v>
      </c>
      <c r="C3334" s="141">
        <f t="shared" si="156"/>
        <v>150.03</v>
      </c>
      <c r="E3334" s="51">
        <v>3334</v>
      </c>
      <c r="F3334">
        <v>7.0000000000000007E-2</v>
      </c>
      <c r="G3334" s="141">
        <f t="shared" si="157"/>
        <v>233.38000000000002</v>
      </c>
      <c r="I3334" s="51">
        <v>3334</v>
      </c>
      <c r="J3334">
        <v>0.125</v>
      </c>
      <c r="K3334" s="141">
        <f t="shared" si="158"/>
        <v>416.75</v>
      </c>
      <c r="M3334" s="51">
        <v>3334</v>
      </c>
      <c r="N3334">
        <v>899</v>
      </c>
    </row>
    <row r="3335" spans="1:14">
      <c r="A3335" s="51">
        <v>3335</v>
      </c>
      <c r="B3335" s="51">
        <v>4.4999999999999998E-2</v>
      </c>
      <c r="C3335" s="141">
        <f t="shared" si="156"/>
        <v>150.07499999999999</v>
      </c>
      <c r="E3335" s="51">
        <v>3335</v>
      </c>
      <c r="F3335">
        <v>7.0000000000000007E-2</v>
      </c>
      <c r="G3335" s="141">
        <f t="shared" si="157"/>
        <v>233.45000000000002</v>
      </c>
      <c r="I3335" s="51">
        <v>3335</v>
      </c>
      <c r="J3335">
        <v>0.125</v>
      </c>
      <c r="K3335" s="141">
        <f t="shared" si="158"/>
        <v>416.875</v>
      </c>
      <c r="M3335" s="51">
        <v>3335</v>
      </c>
      <c r="N3335">
        <v>899</v>
      </c>
    </row>
    <row r="3336" spans="1:14">
      <c r="A3336" s="51">
        <v>3336</v>
      </c>
      <c r="B3336" s="51">
        <v>4.4999999999999998E-2</v>
      </c>
      <c r="C3336" s="141">
        <f t="shared" si="156"/>
        <v>150.12</v>
      </c>
      <c r="E3336" s="51">
        <v>3336</v>
      </c>
      <c r="F3336">
        <v>7.0000000000000007E-2</v>
      </c>
      <c r="G3336" s="141">
        <f t="shared" si="157"/>
        <v>233.52</v>
      </c>
      <c r="I3336" s="51">
        <v>3336</v>
      </c>
      <c r="J3336">
        <v>0.125</v>
      </c>
      <c r="K3336" s="141">
        <f t="shared" si="158"/>
        <v>417</v>
      </c>
      <c r="M3336" s="51">
        <v>3336</v>
      </c>
      <c r="N3336">
        <v>899</v>
      </c>
    </row>
    <row r="3337" spans="1:14">
      <c r="A3337" s="51">
        <v>3337</v>
      </c>
      <c r="B3337" s="51">
        <v>4.4999999999999998E-2</v>
      </c>
      <c r="C3337" s="141">
        <f t="shared" si="156"/>
        <v>150.16499999999999</v>
      </c>
      <c r="E3337" s="51">
        <v>3337</v>
      </c>
      <c r="F3337">
        <v>7.0000000000000007E-2</v>
      </c>
      <c r="G3337" s="141">
        <f t="shared" si="157"/>
        <v>233.59000000000003</v>
      </c>
      <c r="I3337" s="51">
        <v>3337</v>
      </c>
      <c r="J3337">
        <v>0.125</v>
      </c>
      <c r="K3337" s="141">
        <f t="shared" si="158"/>
        <v>417.125</v>
      </c>
      <c r="M3337" s="51">
        <v>3337</v>
      </c>
      <c r="N3337">
        <v>899</v>
      </c>
    </row>
    <row r="3338" spans="1:14">
      <c r="A3338" s="51">
        <v>3338</v>
      </c>
      <c r="B3338" s="51">
        <v>4.4999999999999998E-2</v>
      </c>
      <c r="C3338" s="141">
        <f t="shared" si="156"/>
        <v>150.21</v>
      </c>
      <c r="E3338" s="51">
        <v>3338</v>
      </c>
      <c r="F3338">
        <v>7.0000000000000007E-2</v>
      </c>
      <c r="G3338" s="141">
        <f t="shared" si="157"/>
        <v>233.66000000000003</v>
      </c>
      <c r="I3338" s="51">
        <v>3338</v>
      </c>
      <c r="J3338">
        <v>0.125</v>
      </c>
      <c r="K3338" s="141">
        <f t="shared" si="158"/>
        <v>417.25</v>
      </c>
      <c r="M3338" s="51">
        <v>3338</v>
      </c>
      <c r="N3338">
        <v>899</v>
      </c>
    </row>
    <row r="3339" spans="1:14">
      <c r="A3339" s="51">
        <v>3339</v>
      </c>
      <c r="B3339" s="51">
        <v>4.4999999999999998E-2</v>
      </c>
      <c r="C3339" s="141">
        <f t="shared" si="156"/>
        <v>150.255</v>
      </c>
      <c r="E3339" s="51">
        <v>3339</v>
      </c>
      <c r="F3339">
        <v>7.0000000000000007E-2</v>
      </c>
      <c r="G3339" s="141">
        <f t="shared" si="157"/>
        <v>233.73000000000002</v>
      </c>
      <c r="I3339" s="51">
        <v>3339</v>
      </c>
      <c r="J3339">
        <v>0.125</v>
      </c>
      <c r="K3339" s="141">
        <f t="shared" si="158"/>
        <v>417.375</v>
      </c>
      <c r="M3339" s="51">
        <v>3339</v>
      </c>
      <c r="N3339">
        <v>899</v>
      </c>
    </row>
    <row r="3340" spans="1:14">
      <c r="A3340" s="51">
        <v>3340</v>
      </c>
      <c r="B3340" s="51">
        <v>4.4999999999999998E-2</v>
      </c>
      <c r="C3340" s="141">
        <f t="shared" si="156"/>
        <v>150.29999999999998</v>
      </c>
      <c r="E3340" s="51">
        <v>3340</v>
      </c>
      <c r="F3340">
        <v>7.0000000000000007E-2</v>
      </c>
      <c r="G3340" s="141">
        <f t="shared" si="157"/>
        <v>233.8</v>
      </c>
      <c r="I3340" s="51">
        <v>3340</v>
      </c>
      <c r="J3340">
        <v>0.125</v>
      </c>
      <c r="K3340" s="141">
        <f t="shared" si="158"/>
        <v>417.5</v>
      </c>
      <c r="M3340" s="51">
        <v>3340</v>
      </c>
      <c r="N3340">
        <v>899</v>
      </c>
    </row>
    <row r="3341" spans="1:14">
      <c r="A3341" s="51">
        <v>3341</v>
      </c>
      <c r="B3341" s="51">
        <v>4.4999999999999998E-2</v>
      </c>
      <c r="C3341" s="141">
        <f t="shared" si="156"/>
        <v>150.345</v>
      </c>
      <c r="E3341" s="51">
        <v>3341</v>
      </c>
      <c r="F3341">
        <v>7.0000000000000007E-2</v>
      </c>
      <c r="G3341" s="141">
        <f t="shared" si="157"/>
        <v>233.87000000000003</v>
      </c>
      <c r="I3341" s="51">
        <v>3341</v>
      </c>
      <c r="J3341">
        <v>0.125</v>
      </c>
      <c r="K3341" s="141">
        <f t="shared" si="158"/>
        <v>417.625</v>
      </c>
      <c r="M3341" s="51">
        <v>3341</v>
      </c>
      <c r="N3341">
        <v>899</v>
      </c>
    </row>
    <row r="3342" spans="1:14">
      <c r="A3342" s="51">
        <v>3342</v>
      </c>
      <c r="B3342" s="51">
        <v>4.4999999999999998E-2</v>
      </c>
      <c r="C3342" s="141">
        <f t="shared" si="156"/>
        <v>150.38999999999999</v>
      </c>
      <c r="E3342" s="51">
        <v>3342</v>
      </c>
      <c r="F3342">
        <v>7.0000000000000007E-2</v>
      </c>
      <c r="G3342" s="141">
        <f t="shared" si="157"/>
        <v>233.94000000000003</v>
      </c>
      <c r="I3342" s="51">
        <v>3342</v>
      </c>
      <c r="J3342">
        <v>0.125</v>
      </c>
      <c r="K3342" s="141">
        <f t="shared" si="158"/>
        <v>417.75</v>
      </c>
      <c r="M3342" s="51">
        <v>3342</v>
      </c>
      <c r="N3342">
        <v>899</v>
      </c>
    </row>
    <row r="3343" spans="1:14">
      <c r="A3343" s="51">
        <v>3343</v>
      </c>
      <c r="B3343" s="51">
        <v>4.4999999999999998E-2</v>
      </c>
      <c r="C3343" s="141">
        <f t="shared" si="156"/>
        <v>150.435</v>
      </c>
      <c r="E3343" s="51">
        <v>3343</v>
      </c>
      <c r="F3343">
        <v>7.0000000000000007E-2</v>
      </c>
      <c r="G3343" s="141">
        <f t="shared" si="157"/>
        <v>234.01000000000002</v>
      </c>
      <c r="I3343" s="51">
        <v>3343</v>
      </c>
      <c r="J3343">
        <v>0.125</v>
      </c>
      <c r="K3343" s="141">
        <f t="shared" si="158"/>
        <v>417.875</v>
      </c>
      <c r="M3343" s="51">
        <v>3343</v>
      </c>
      <c r="N3343">
        <v>899</v>
      </c>
    </row>
    <row r="3344" spans="1:14">
      <c r="A3344" s="51">
        <v>3344</v>
      </c>
      <c r="B3344" s="51">
        <v>4.4999999999999998E-2</v>
      </c>
      <c r="C3344" s="141">
        <f t="shared" si="156"/>
        <v>150.47999999999999</v>
      </c>
      <c r="E3344" s="51">
        <v>3344</v>
      </c>
      <c r="F3344">
        <v>7.0000000000000007E-2</v>
      </c>
      <c r="G3344" s="141">
        <f t="shared" si="157"/>
        <v>234.08</v>
      </c>
      <c r="I3344" s="51">
        <v>3344</v>
      </c>
      <c r="J3344">
        <v>0.125</v>
      </c>
      <c r="K3344" s="141">
        <f t="shared" si="158"/>
        <v>418</v>
      </c>
      <c r="M3344" s="51">
        <v>3344</v>
      </c>
      <c r="N3344">
        <v>899</v>
      </c>
    </row>
    <row r="3345" spans="1:14">
      <c r="A3345" s="51">
        <v>3345</v>
      </c>
      <c r="B3345" s="51">
        <v>4.4999999999999998E-2</v>
      </c>
      <c r="C3345" s="141">
        <f t="shared" si="156"/>
        <v>150.52500000000001</v>
      </c>
      <c r="E3345" s="51">
        <v>3345</v>
      </c>
      <c r="F3345">
        <v>7.0000000000000007E-2</v>
      </c>
      <c r="G3345" s="141">
        <f t="shared" si="157"/>
        <v>234.15000000000003</v>
      </c>
      <c r="I3345" s="51">
        <v>3345</v>
      </c>
      <c r="J3345">
        <v>0.125</v>
      </c>
      <c r="K3345" s="141">
        <f t="shared" si="158"/>
        <v>418.125</v>
      </c>
      <c r="M3345" s="51">
        <v>3345</v>
      </c>
      <c r="N3345">
        <v>899</v>
      </c>
    </row>
    <row r="3346" spans="1:14">
      <c r="A3346" s="51">
        <v>3346</v>
      </c>
      <c r="B3346" s="51">
        <v>4.4999999999999998E-2</v>
      </c>
      <c r="C3346" s="141">
        <f t="shared" si="156"/>
        <v>150.57</v>
      </c>
      <c r="E3346" s="51">
        <v>3346</v>
      </c>
      <c r="F3346">
        <v>7.0000000000000007E-2</v>
      </c>
      <c r="G3346" s="141">
        <f t="shared" si="157"/>
        <v>234.22000000000003</v>
      </c>
      <c r="I3346" s="51">
        <v>3346</v>
      </c>
      <c r="J3346">
        <v>0.125</v>
      </c>
      <c r="K3346" s="141">
        <f t="shared" si="158"/>
        <v>418.25</v>
      </c>
      <c r="M3346" s="51">
        <v>3346</v>
      </c>
      <c r="N3346">
        <v>899</v>
      </c>
    </row>
    <row r="3347" spans="1:14">
      <c r="A3347" s="51">
        <v>3347</v>
      </c>
      <c r="B3347" s="51">
        <v>4.4999999999999998E-2</v>
      </c>
      <c r="C3347" s="141">
        <f t="shared" si="156"/>
        <v>150.61499999999998</v>
      </c>
      <c r="E3347" s="51">
        <v>3347</v>
      </c>
      <c r="F3347">
        <v>7.0000000000000007E-2</v>
      </c>
      <c r="G3347" s="141">
        <f t="shared" si="157"/>
        <v>234.29000000000002</v>
      </c>
      <c r="I3347" s="51">
        <v>3347</v>
      </c>
      <c r="J3347">
        <v>0.125</v>
      </c>
      <c r="K3347" s="141">
        <f t="shared" si="158"/>
        <v>418.375</v>
      </c>
      <c r="M3347" s="51">
        <v>3347</v>
      </c>
      <c r="N3347">
        <v>899</v>
      </c>
    </row>
    <row r="3348" spans="1:14">
      <c r="A3348" s="51">
        <v>3348</v>
      </c>
      <c r="B3348" s="51">
        <v>4.4999999999999998E-2</v>
      </c>
      <c r="C3348" s="141">
        <f t="shared" si="156"/>
        <v>150.66</v>
      </c>
      <c r="E3348" s="51">
        <v>3348</v>
      </c>
      <c r="F3348">
        <v>7.0000000000000007E-2</v>
      </c>
      <c r="G3348" s="141">
        <f t="shared" si="157"/>
        <v>234.36</v>
      </c>
      <c r="I3348" s="51">
        <v>3348</v>
      </c>
      <c r="J3348">
        <v>0.125</v>
      </c>
      <c r="K3348" s="141">
        <f t="shared" si="158"/>
        <v>418.5</v>
      </c>
      <c r="M3348" s="51">
        <v>3348</v>
      </c>
      <c r="N3348">
        <v>899</v>
      </c>
    </row>
    <row r="3349" spans="1:14">
      <c r="A3349" s="51">
        <v>3349</v>
      </c>
      <c r="B3349" s="51">
        <v>4.4999999999999998E-2</v>
      </c>
      <c r="C3349" s="141">
        <f t="shared" si="156"/>
        <v>150.70499999999998</v>
      </c>
      <c r="E3349" s="51">
        <v>3349</v>
      </c>
      <c r="F3349">
        <v>7.0000000000000007E-2</v>
      </c>
      <c r="G3349" s="141">
        <f t="shared" si="157"/>
        <v>234.43000000000004</v>
      </c>
      <c r="I3349" s="51">
        <v>3349</v>
      </c>
      <c r="J3349">
        <v>0.125</v>
      </c>
      <c r="K3349" s="141">
        <f t="shared" si="158"/>
        <v>418.625</v>
      </c>
      <c r="M3349" s="51">
        <v>3349</v>
      </c>
      <c r="N3349">
        <v>899</v>
      </c>
    </row>
    <row r="3350" spans="1:14">
      <c r="A3350" s="51">
        <v>3350</v>
      </c>
      <c r="B3350" s="51">
        <v>4.4999999999999998E-2</v>
      </c>
      <c r="C3350" s="141">
        <f t="shared" si="156"/>
        <v>150.75</v>
      </c>
      <c r="E3350" s="51">
        <v>3350</v>
      </c>
      <c r="F3350">
        <v>7.0000000000000007E-2</v>
      </c>
      <c r="G3350" s="141">
        <f t="shared" si="157"/>
        <v>234.50000000000003</v>
      </c>
      <c r="I3350" s="51">
        <v>3350</v>
      </c>
      <c r="J3350">
        <v>0.125</v>
      </c>
      <c r="K3350" s="141">
        <f t="shared" si="158"/>
        <v>418.75</v>
      </c>
      <c r="M3350" s="51">
        <v>3350</v>
      </c>
      <c r="N3350">
        <v>899</v>
      </c>
    </row>
    <row r="3351" spans="1:14">
      <c r="A3351" s="51">
        <v>3351</v>
      </c>
      <c r="B3351" s="51">
        <v>4.4999999999999998E-2</v>
      </c>
      <c r="C3351" s="141">
        <f t="shared" si="156"/>
        <v>150.79499999999999</v>
      </c>
      <c r="E3351" s="51">
        <v>3351</v>
      </c>
      <c r="F3351">
        <v>7.0000000000000007E-2</v>
      </c>
      <c r="G3351" s="141">
        <f t="shared" si="157"/>
        <v>234.57000000000002</v>
      </c>
      <c r="I3351" s="51">
        <v>3351</v>
      </c>
      <c r="J3351">
        <v>0.125</v>
      </c>
      <c r="K3351" s="141">
        <f t="shared" si="158"/>
        <v>418.875</v>
      </c>
      <c r="M3351" s="51">
        <v>3351</v>
      </c>
      <c r="N3351">
        <v>899</v>
      </c>
    </row>
    <row r="3352" spans="1:14">
      <c r="A3352" s="51">
        <v>3352</v>
      </c>
      <c r="B3352" s="51">
        <v>4.4999999999999998E-2</v>
      </c>
      <c r="C3352" s="141">
        <f t="shared" si="156"/>
        <v>150.84</v>
      </c>
      <c r="E3352" s="51">
        <v>3352</v>
      </c>
      <c r="F3352">
        <v>7.0000000000000007E-2</v>
      </c>
      <c r="G3352" s="141">
        <f t="shared" si="157"/>
        <v>234.64000000000001</v>
      </c>
      <c r="I3352" s="51">
        <v>3352</v>
      </c>
      <c r="J3352">
        <v>0.125</v>
      </c>
      <c r="K3352" s="141">
        <f t="shared" si="158"/>
        <v>419</v>
      </c>
      <c r="M3352" s="51">
        <v>3352</v>
      </c>
      <c r="N3352">
        <v>899</v>
      </c>
    </row>
    <row r="3353" spans="1:14">
      <c r="A3353" s="51">
        <v>3353</v>
      </c>
      <c r="B3353" s="51">
        <v>4.4999999999999998E-2</v>
      </c>
      <c r="C3353" s="141">
        <f t="shared" si="156"/>
        <v>150.88499999999999</v>
      </c>
      <c r="E3353" s="51">
        <v>3353</v>
      </c>
      <c r="F3353">
        <v>7.0000000000000007E-2</v>
      </c>
      <c r="G3353" s="141">
        <f t="shared" si="157"/>
        <v>234.71000000000004</v>
      </c>
      <c r="I3353" s="51">
        <v>3353</v>
      </c>
      <c r="J3353">
        <v>0.125</v>
      </c>
      <c r="K3353" s="141">
        <f t="shared" si="158"/>
        <v>419.125</v>
      </c>
      <c r="M3353" s="51">
        <v>3353</v>
      </c>
      <c r="N3353">
        <v>899</v>
      </c>
    </row>
    <row r="3354" spans="1:14">
      <c r="A3354" s="51">
        <v>3354</v>
      </c>
      <c r="B3354" s="51">
        <v>4.4999999999999998E-2</v>
      </c>
      <c r="C3354" s="141">
        <f t="shared" si="156"/>
        <v>150.93</v>
      </c>
      <c r="E3354" s="51">
        <v>3354</v>
      </c>
      <c r="F3354">
        <v>7.0000000000000007E-2</v>
      </c>
      <c r="G3354" s="141">
        <f t="shared" si="157"/>
        <v>234.78000000000003</v>
      </c>
      <c r="I3354" s="51">
        <v>3354</v>
      </c>
      <c r="J3354">
        <v>0.125</v>
      </c>
      <c r="K3354" s="141">
        <f t="shared" si="158"/>
        <v>419.25</v>
      </c>
      <c r="M3354" s="51">
        <v>3354</v>
      </c>
      <c r="N3354">
        <v>899</v>
      </c>
    </row>
    <row r="3355" spans="1:14">
      <c r="A3355" s="51">
        <v>3355</v>
      </c>
      <c r="B3355" s="51">
        <v>4.4999999999999998E-2</v>
      </c>
      <c r="C3355" s="141">
        <f t="shared" si="156"/>
        <v>150.97499999999999</v>
      </c>
      <c r="E3355" s="51">
        <v>3355</v>
      </c>
      <c r="F3355">
        <v>7.0000000000000007E-2</v>
      </c>
      <c r="G3355" s="141">
        <f t="shared" si="157"/>
        <v>234.85000000000002</v>
      </c>
      <c r="I3355" s="51">
        <v>3355</v>
      </c>
      <c r="J3355">
        <v>0.125</v>
      </c>
      <c r="K3355" s="141">
        <f t="shared" si="158"/>
        <v>419.375</v>
      </c>
      <c r="M3355" s="51">
        <v>3355</v>
      </c>
      <c r="N3355">
        <v>899</v>
      </c>
    </row>
    <row r="3356" spans="1:14">
      <c r="A3356" s="51">
        <v>3356</v>
      </c>
      <c r="B3356" s="51">
        <v>4.4999999999999998E-2</v>
      </c>
      <c r="C3356" s="141">
        <f t="shared" si="156"/>
        <v>151.01999999999998</v>
      </c>
      <c r="E3356" s="51">
        <v>3356</v>
      </c>
      <c r="F3356">
        <v>7.0000000000000007E-2</v>
      </c>
      <c r="G3356" s="141">
        <f t="shared" si="157"/>
        <v>234.92000000000002</v>
      </c>
      <c r="I3356" s="51">
        <v>3356</v>
      </c>
      <c r="J3356">
        <v>0.125</v>
      </c>
      <c r="K3356" s="141">
        <f t="shared" si="158"/>
        <v>419.5</v>
      </c>
      <c r="M3356" s="51">
        <v>3356</v>
      </c>
      <c r="N3356">
        <v>899</v>
      </c>
    </row>
    <row r="3357" spans="1:14">
      <c r="A3357" s="51">
        <v>3357</v>
      </c>
      <c r="B3357" s="51">
        <v>4.4999999999999998E-2</v>
      </c>
      <c r="C3357" s="141">
        <f t="shared" si="156"/>
        <v>151.065</v>
      </c>
      <c r="E3357" s="51">
        <v>3357</v>
      </c>
      <c r="F3357">
        <v>7.0000000000000007E-2</v>
      </c>
      <c r="G3357" s="141">
        <f t="shared" si="157"/>
        <v>234.99</v>
      </c>
      <c r="I3357" s="51">
        <v>3357</v>
      </c>
      <c r="J3357">
        <v>0.125</v>
      </c>
      <c r="K3357" s="141">
        <f t="shared" si="158"/>
        <v>419.625</v>
      </c>
      <c r="M3357" s="51">
        <v>3357</v>
      </c>
      <c r="N3357">
        <v>899</v>
      </c>
    </row>
    <row r="3358" spans="1:14">
      <c r="A3358" s="51">
        <v>3358</v>
      </c>
      <c r="B3358" s="51">
        <v>4.4999999999999998E-2</v>
      </c>
      <c r="C3358" s="141">
        <f t="shared" si="156"/>
        <v>151.10999999999999</v>
      </c>
      <c r="E3358" s="51">
        <v>3358</v>
      </c>
      <c r="F3358">
        <v>7.0000000000000007E-2</v>
      </c>
      <c r="G3358" s="141">
        <f t="shared" si="157"/>
        <v>235.06000000000003</v>
      </c>
      <c r="I3358" s="51">
        <v>3358</v>
      </c>
      <c r="J3358">
        <v>0.125</v>
      </c>
      <c r="K3358" s="141">
        <f t="shared" si="158"/>
        <v>419.75</v>
      </c>
      <c r="M3358" s="51">
        <v>3358</v>
      </c>
      <c r="N3358">
        <v>899</v>
      </c>
    </row>
    <row r="3359" spans="1:14">
      <c r="A3359" s="51">
        <v>3359</v>
      </c>
      <c r="B3359" s="51">
        <v>4.4999999999999998E-2</v>
      </c>
      <c r="C3359" s="141">
        <f t="shared" si="156"/>
        <v>151.155</v>
      </c>
      <c r="E3359" s="51">
        <v>3359</v>
      </c>
      <c r="F3359">
        <v>7.0000000000000007E-2</v>
      </c>
      <c r="G3359" s="141">
        <f t="shared" si="157"/>
        <v>235.13000000000002</v>
      </c>
      <c r="I3359" s="51">
        <v>3359</v>
      </c>
      <c r="J3359">
        <v>0.125</v>
      </c>
      <c r="K3359" s="141">
        <f t="shared" si="158"/>
        <v>419.875</v>
      </c>
      <c r="M3359" s="51">
        <v>3359</v>
      </c>
      <c r="N3359">
        <v>899</v>
      </c>
    </row>
    <row r="3360" spans="1:14">
      <c r="A3360" s="51">
        <v>3360</v>
      </c>
      <c r="B3360" s="51">
        <v>4.4999999999999998E-2</v>
      </c>
      <c r="C3360" s="141">
        <f t="shared" si="156"/>
        <v>151.19999999999999</v>
      </c>
      <c r="E3360" s="51">
        <v>3360</v>
      </c>
      <c r="F3360">
        <v>7.0000000000000007E-2</v>
      </c>
      <c r="G3360" s="141">
        <f t="shared" si="157"/>
        <v>235.20000000000002</v>
      </c>
      <c r="I3360" s="51">
        <v>3360</v>
      </c>
      <c r="J3360">
        <v>0.125</v>
      </c>
      <c r="K3360" s="141">
        <f t="shared" si="158"/>
        <v>420</v>
      </c>
      <c r="M3360" s="51">
        <v>3360</v>
      </c>
      <c r="N3360">
        <v>899</v>
      </c>
    </row>
    <row r="3361" spans="1:14">
      <c r="A3361" s="51">
        <v>3361</v>
      </c>
      <c r="B3361" s="51">
        <v>4.4999999999999998E-2</v>
      </c>
      <c r="C3361" s="141">
        <f t="shared" si="156"/>
        <v>151.245</v>
      </c>
      <c r="E3361" s="51">
        <v>3361</v>
      </c>
      <c r="F3361">
        <v>7.0000000000000007E-2</v>
      </c>
      <c r="G3361" s="141">
        <f t="shared" si="157"/>
        <v>235.27</v>
      </c>
      <c r="I3361" s="51">
        <v>3361</v>
      </c>
      <c r="J3361">
        <v>0.125</v>
      </c>
      <c r="K3361" s="141">
        <f t="shared" si="158"/>
        <v>420.125</v>
      </c>
      <c r="M3361" s="51">
        <v>3361</v>
      </c>
      <c r="N3361">
        <v>899</v>
      </c>
    </row>
    <row r="3362" spans="1:14">
      <c r="A3362" s="51">
        <v>3362</v>
      </c>
      <c r="B3362" s="51">
        <v>4.4999999999999998E-2</v>
      </c>
      <c r="C3362" s="141">
        <f t="shared" si="156"/>
        <v>151.29</v>
      </c>
      <c r="E3362" s="51">
        <v>3362</v>
      </c>
      <c r="F3362">
        <v>7.0000000000000007E-2</v>
      </c>
      <c r="G3362" s="141">
        <f t="shared" si="157"/>
        <v>235.34000000000003</v>
      </c>
      <c r="I3362" s="51">
        <v>3362</v>
      </c>
      <c r="J3362">
        <v>0.125</v>
      </c>
      <c r="K3362" s="141">
        <f t="shared" si="158"/>
        <v>420.25</v>
      </c>
      <c r="M3362" s="51">
        <v>3362</v>
      </c>
      <c r="N3362">
        <v>899</v>
      </c>
    </row>
    <row r="3363" spans="1:14">
      <c r="A3363" s="51">
        <v>3363</v>
      </c>
      <c r="B3363" s="51">
        <v>4.4999999999999998E-2</v>
      </c>
      <c r="C3363" s="141">
        <f t="shared" si="156"/>
        <v>151.33500000000001</v>
      </c>
      <c r="E3363" s="51">
        <v>3363</v>
      </c>
      <c r="F3363">
        <v>7.0000000000000007E-2</v>
      </c>
      <c r="G3363" s="141">
        <f t="shared" si="157"/>
        <v>235.41000000000003</v>
      </c>
      <c r="I3363" s="51">
        <v>3363</v>
      </c>
      <c r="J3363">
        <v>0.125</v>
      </c>
      <c r="K3363" s="141">
        <f t="shared" si="158"/>
        <v>420.375</v>
      </c>
      <c r="M3363" s="51">
        <v>3363</v>
      </c>
      <c r="N3363">
        <v>899</v>
      </c>
    </row>
    <row r="3364" spans="1:14">
      <c r="A3364" s="51">
        <v>3364</v>
      </c>
      <c r="B3364" s="51">
        <v>4.4999999999999998E-2</v>
      </c>
      <c r="C3364" s="141">
        <f t="shared" si="156"/>
        <v>151.38</v>
      </c>
      <c r="E3364" s="51">
        <v>3364</v>
      </c>
      <c r="F3364">
        <v>7.0000000000000007E-2</v>
      </c>
      <c r="G3364" s="141">
        <f t="shared" si="157"/>
        <v>235.48000000000002</v>
      </c>
      <c r="I3364" s="51">
        <v>3364</v>
      </c>
      <c r="J3364">
        <v>0.125</v>
      </c>
      <c r="K3364" s="141">
        <f t="shared" si="158"/>
        <v>420.5</v>
      </c>
      <c r="M3364" s="51">
        <v>3364</v>
      </c>
      <c r="N3364">
        <v>899</v>
      </c>
    </row>
    <row r="3365" spans="1:14">
      <c r="A3365" s="51">
        <v>3365</v>
      </c>
      <c r="B3365" s="51">
        <v>4.4999999999999998E-2</v>
      </c>
      <c r="C3365" s="141">
        <f t="shared" si="156"/>
        <v>151.42499999999998</v>
      </c>
      <c r="E3365" s="51">
        <v>3365</v>
      </c>
      <c r="F3365">
        <v>7.0000000000000007E-2</v>
      </c>
      <c r="G3365" s="141">
        <f t="shared" si="157"/>
        <v>235.55</v>
      </c>
      <c r="I3365" s="51">
        <v>3365</v>
      </c>
      <c r="J3365">
        <v>0.125</v>
      </c>
      <c r="K3365" s="141">
        <f t="shared" si="158"/>
        <v>420.625</v>
      </c>
      <c r="M3365" s="51">
        <v>3365</v>
      </c>
      <c r="N3365">
        <v>899</v>
      </c>
    </row>
    <row r="3366" spans="1:14">
      <c r="A3366" s="51">
        <v>3366</v>
      </c>
      <c r="B3366" s="51">
        <v>4.4999999999999998E-2</v>
      </c>
      <c r="C3366" s="141">
        <f t="shared" si="156"/>
        <v>151.47</v>
      </c>
      <c r="E3366" s="51">
        <v>3366</v>
      </c>
      <c r="F3366">
        <v>7.0000000000000007E-2</v>
      </c>
      <c r="G3366" s="141">
        <f t="shared" si="157"/>
        <v>235.62000000000003</v>
      </c>
      <c r="I3366" s="51">
        <v>3366</v>
      </c>
      <c r="J3366">
        <v>0.125</v>
      </c>
      <c r="K3366" s="141">
        <f t="shared" si="158"/>
        <v>420.75</v>
      </c>
      <c r="M3366" s="51">
        <v>3366</v>
      </c>
      <c r="N3366">
        <v>899</v>
      </c>
    </row>
    <row r="3367" spans="1:14">
      <c r="A3367" s="51">
        <v>3367</v>
      </c>
      <c r="B3367" s="51">
        <v>4.4999999999999998E-2</v>
      </c>
      <c r="C3367" s="141">
        <f t="shared" si="156"/>
        <v>151.51499999999999</v>
      </c>
      <c r="E3367" s="51">
        <v>3367</v>
      </c>
      <c r="F3367">
        <v>7.0000000000000007E-2</v>
      </c>
      <c r="G3367" s="141">
        <f t="shared" si="157"/>
        <v>235.69000000000003</v>
      </c>
      <c r="I3367" s="51">
        <v>3367</v>
      </c>
      <c r="J3367">
        <v>0.125</v>
      </c>
      <c r="K3367" s="141">
        <f t="shared" si="158"/>
        <v>420.875</v>
      </c>
      <c r="M3367" s="51">
        <v>3367</v>
      </c>
      <c r="N3367">
        <v>899</v>
      </c>
    </row>
    <row r="3368" spans="1:14">
      <c r="A3368" s="51">
        <v>3368</v>
      </c>
      <c r="B3368" s="51">
        <v>4.4999999999999998E-2</v>
      </c>
      <c r="C3368" s="141">
        <f t="shared" si="156"/>
        <v>151.56</v>
      </c>
      <c r="E3368" s="51">
        <v>3368</v>
      </c>
      <c r="F3368">
        <v>7.0000000000000007E-2</v>
      </c>
      <c r="G3368" s="141">
        <f t="shared" si="157"/>
        <v>235.76000000000002</v>
      </c>
      <c r="I3368" s="51">
        <v>3368</v>
      </c>
      <c r="J3368">
        <v>0.125</v>
      </c>
      <c r="K3368" s="141">
        <f t="shared" si="158"/>
        <v>421</v>
      </c>
      <c r="M3368" s="51">
        <v>3368</v>
      </c>
      <c r="N3368">
        <v>899</v>
      </c>
    </row>
    <row r="3369" spans="1:14">
      <c r="A3369" s="51">
        <v>3369</v>
      </c>
      <c r="B3369" s="51">
        <v>4.4999999999999998E-2</v>
      </c>
      <c r="C3369" s="141">
        <f t="shared" si="156"/>
        <v>151.60499999999999</v>
      </c>
      <c r="E3369" s="51">
        <v>3369</v>
      </c>
      <c r="F3369">
        <v>7.0000000000000007E-2</v>
      </c>
      <c r="G3369" s="141">
        <f t="shared" si="157"/>
        <v>235.83</v>
      </c>
      <c r="I3369" s="51">
        <v>3369</v>
      </c>
      <c r="J3369">
        <v>0.125</v>
      </c>
      <c r="K3369" s="141">
        <f t="shared" si="158"/>
        <v>421.125</v>
      </c>
      <c r="M3369" s="51">
        <v>3369</v>
      </c>
      <c r="N3369">
        <v>899</v>
      </c>
    </row>
    <row r="3370" spans="1:14">
      <c r="A3370" s="51">
        <v>3370</v>
      </c>
      <c r="B3370" s="51">
        <v>4.4999999999999998E-2</v>
      </c>
      <c r="C3370" s="141">
        <f t="shared" si="156"/>
        <v>151.65</v>
      </c>
      <c r="E3370" s="51">
        <v>3370</v>
      </c>
      <c r="F3370">
        <v>7.0000000000000007E-2</v>
      </c>
      <c r="G3370" s="141">
        <f t="shared" si="157"/>
        <v>235.90000000000003</v>
      </c>
      <c r="I3370" s="51">
        <v>3370</v>
      </c>
      <c r="J3370">
        <v>0.125</v>
      </c>
      <c r="K3370" s="141">
        <f t="shared" si="158"/>
        <v>421.25</v>
      </c>
      <c r="M3370" s="51">
        <v>3370</v>
      </c>
      <c r="N3370">
        <v>899</v>
      </c>
    </row>
    <row r="3371" spans="1:14">
      <c r="A3371" s="51">
        <v>3371</v>
      </c>
      <c r="B3371" s="51">
        <v>4.4999999999999998E-2</v>
      </c>
      <c r="C3371" s="141">
        <f t="shared" si="156"/>
        <v>151.69499999999999</v>
      </c>
      <c r="E3371" s="51">
        <v>3371</v>
      </c>
      <c r="F3371">
        <v>7.0000000000000007E-2</v>
      </c>
      <c r="G3371" s="141">
        <f t="shared" si="157"/>
        <v>235.97000000000003</v>
      </c>
      <c r="I3371" s="51">
        <v>3371</v>
      </c>
      <c r="J3371">
        <v>0.125</v>
      </c>
      <c r="K3371" s="141">
        <f t="shared" si="158"/>
        <v>421.375</v>
      </c>
      <c r="M3371" s="51">
        <v>3371</v>
      </c>
      <c r="N3371">
        <v>899</v>
      </c>
    </row>
    <row r="3372" spans="1:14">
      <c r="A3372" s="51">
        <v>3372</v>
      </c>
      <c r="B3372" s="51">
        <v>4.4999999999999998E-2</v>
      </c>
      <c r="C3372" s="141">
        <f t="shared" si="156"/>
        <v>151.73999999999998</v>
      </c>
      <c r="E3372" s="51">
        <v>3372</v>
      </c>
      <c r="F3372">
        <v>7.0000000000000007E-2</v>
      </c>
      <c r="G3372" s="141">
        <f t="shared" si="157"/>
        <v>236.04000000000002</v>
      </c>
      <c r="I3372" s="51">
        <v>3372</v>
      </c>
      <c r="J3372">
        <v>0.125</v>
      </c>
      <c r="K3372" s="141">
        <f t="shared" si="158"/>
        <v>421.5</v>
      </c>
      <c r="M3372" s="51">
        <v>3372</v>
      </c>
      <c r="N3372">
        <v>899</v>
      </c>
    </row>
    <row r="3373" spans="1:14">
      <c r="A3373" s="51">
        <v>3373</v>
      </c>
      <c r="B3373" s="51">
        <v>4.4999999999999998E-2</v>
      </c>
      <c r="C3373" s="141">
        <f t="shared" si="156"/>
        <v>151.785</v>
      </c>
      <c r="E3373" s="51">
        <v>3373</v>
      </c>
      <c r="F3373">
        <v>7.0000000000000007E-2</v>
      </c>
      <c r="G3373" s="141">
        <f t="shared" si="157"/>
        <v>236.11</v>
      </c>
      <c r="I3373" s="51">
        <v>3373</v>
      </c>
      <c r="J3373">
        <v>0.125</v>
      </c>
      <c r="K3373" s="141">
        <f t="shared" si="158"/>
        <v>421.625</v>
      </c>
      <c r="M3373" s="51">
        <v>3373</v>
      </c>
      <c r="N3373">
        <v>899</v>
      </c>
    </row>
    <row r="3374" spans="1:14">
      <c r="A3374" s="51">
        <v>3374</v>
      </c>
      <c r="B3374" s="51">
        <v>4.4999999999999998E-2</v>
      </c>
      <c r="C3374" s="141">
        <f t="shared" si="156"/>
        <v>151.82999999999998</v>
      </c>
      <c r="E3374" s="51">
        <v>3374</v>
      </c>
      <c r="F3374">
        <v>7.0000000000000007E-2</v>
      </c>
      <c r="G3374" s="141">
        <f t="shared" si="157"/>
        <v>236.18000000000004</v>
      </c>
      <c r="I3374" s="51">
        <v>3374</v>
      </c>
      <c r="J3374">
        <v>0.125</v>
      </c>
      <c r="K3374" s="141">
        <f t="shared" si="158"/>
        <v>421.75</v>
      </c>
      <c r="M3374" s="51">
        <v>3374</v>
      </c>
      <c r="N3374">
        <v>899</v>
      </c>
    </row>
    <row r="3375" spans="1:14">
      <c r="A3375" s="51">
        <v>3375</v>
      </c>
      <c r="B3375" s="51">
        <v>4.4999999999999998E-2</v>
      </c>
      <c r="C3375" s="141">
        <f t="shared" si="156"/>
        <v>151.875</v>
      </c>
      <c r="E3375" s="51">
        <v>3375</v>
      </c>
      <c r="F3375">
        <v>7.0000000000000007E-2</v>
      </c>
      <c r="G3375" s="141">
        <f t="shared" si="157"/>
        <v>236.25000000000003</v>
      </c>
      <c r="I3375" s="51">
        <v>3375</v>
      </c>
      <c r="J3375">
        <v>0.125</v>
      </c>
      <c r="K3375" s="141">
        <f t="shared" si="158"/>
        <v>421.875</v>
      </c>
      <c r="M3375" s="51">
        <v>3375</v>
      </c>
      <c r="N3375">
        <v>899</v>
      </c>
    </row>
    <row r="3376" spans="1:14">
      <c r="A3376" s="51">
        <v>3376</v>
      </c>
      <c r="B3376" s="51">
        <v>4.4999999999999998E-2</v>
      </c>
      <c r="C3376" s="141">
        <f t="shared" si="156"/>
        <v>151.91999999999999</v>
      </c>
      <c r="E3376" s="51">
        <v>3376</v>
      </c>
      <c r="F3376">
        <v>7.0000000000000007E-2</v>
      </c>
      <c r="G3376" s="141">
        <f t="shared" si="157"/>
        <v>236.32000000000002</v>
      </c>
      <c r="I3376" s="51">
        <v>3376</v>
      </c>
      <c r="J3376">
        <v>0.125</v>
      </c>
      <c r="K3376" s="141">
        <f t="shared" si="158"/>
        <v>422</v>
      </c>
      <c r="M3376" s="51">
        <v>3376</v>
      </c>
      <c r="N3376">
        <v>899</v>
      </c>
    </row>
    <row r="3377" spans="1:14">
      <c r="A3377" s="51">
        <v>3377</v>
      </c>
      <c r="B3377" s="51">
        <v>4.4999999999999998E-2</v>
      </c>
      <c r="C3377" s="141">
        <f t="shared" si="156"/>
        <v>151.965</v>
      </c>
      <c r="E3377" s="51">
        <v>3377</v>
      </c>
      <c r="F3377">
        <v>7.0000000000000007E-2</v>
      </c>
      <c r="G3377" s="141">
        <f t="shared" si="157"/>
        <v>236.39000000000001</v>
      </c>
      <c r="I3377" s="51">
        <v>3377</v>
      </c>
      <c r="J3377">
        <v>0.125</v>
      </c>
      <c r="K3377" s="141">
        <f t="shared" si="158"/>
        <v>422.125</v>
      </c>
      <c r="M3377" s="51">
        <v>3377</v>
      </c>
      <c r="N3377">
        <v>899</v>
      </c>
    </row>
    <row r="3378" spans="1:14">
      <c r="A3378" s="51">
        <v>3378</v>
      </c>
      <c r="B3378" s="51">
        <v>4.4999999999999998E-2</v>
      </c>
      <c r="C3378" s="141">
        <f t="shared" si="156"/>
        <v>152.01</v>
      </c>
      <c r="E3378" s="51">
        <v>3378</v>
      </c>
      <c r="F3378">
        <v>7.0000000000000007E-2</v>
      </c>
      <c r="G3378" s="141">
        <f t="shared" si="157"/>
        <v>236.46000000000004</v>
      </c>
      <c r="I3378" s="51">
        <v>3378</v>
      </c>
      <c r="J3378">
        <v>0.125</v>
      </c>
      <c r="K3378" s="141">
        <f t="shared" si="158"/>
        <v>422.25</v>
      </c>
      <c r="M3378" s="51">
        <v>3378</v>
      </c>
      <c r="N3378">
        <v>899</v>
      </c>
    </row>
    <row r="3379" spans="1:14">
      <c r="A3379" s="51">
        <v>3379</v>
      </c>
      <c r="B3379" s="51">
        <v>4.4999999999999998E-2</v>
      </c>
      <c r="C3379" s="141">
        <f t="shared" si="156"/>
        <v>152.05500000000001</v>
      </c>
      <c r="E3379" s="51">
        <v>3379</v>
      </c>
      <c r="F3379">
        <v>7.0000000000000007E-2</v>
      </c>
      <c r="G3379" s="141">
        <f t="shared" si="157"/>
        <v>236.53000000000003</v>
      </c>
      <c r="I3379" s="51">
        <v>3379</v>
      </c>
      <c r="J3379">
        <v>0.125</v>
      </c>
      <c r="K3379" s="141">
        <f t="shared" si="158"/>
        <v>422.375</v>
      </c>
      <c r="M3379" s="51">
        <v>3379</v>
      </c>
      <c r="N3379">
        <v>899</v>
      </c>
    </row>
    <row r="3380" spans="1:14">
      <c r="A3380" s="51">
        <v>3380</v>
      </c>
      <c r="B3380" s="51">
        <v>4.4999999999999998E-2</v>
      </c>
      <c r="C3380" s="141">
        <f t="shared" si="156"/>
        <v>152.1</v>
      </c>
      <c r="E3380" s="51">
        <v>3380</v>
      </c>
      <c r="F3380">
        <v>7.0000000000000007E-2</v>
      </c>
      <c r="G3380" s="141">
        <f t="shared" si="157"/>
        <v>236.60000000000002</v>
      </c>
      <c r="I3380" s="51">
        <v>3380</v>
      </c>
      <c r="J3380">
        <v>0.125</v>
      </c>
      <c r="K3380" s="141">
        <f t="shared" si="158"/>
        <v>422.5</v>
      </c>
      <c r="M3380" s="51">
        <v>3380</v>
      </c>
      <c r="N3380">
        <v>899</v>
      </c>
    </row>
    <row r="3381" spans="1:14">
      <c r="A3381" s="51">
        <v>3381</v>
      </c>
      <c r="B3381" s="51">
        <v>4.4999999999999998E-2</v>
      </c>
      <c r="C3381" s="141">
        <f t="shared" si="156"/>
        <v>152.14499999999998</v>
      </c>
      <c r="E3381" s="51">
        <v>3381</v>
      </c>
      <c r="F3381">
        <v>7.0000000000000007E-2</v>
      </c>
      <c r="G3381" s="141">
        <f t="shared" si="157"/>
        <v>236.67000000000002</v>
      </c>
      <c r="I3381" s="51">
        <v>3381</v>
      </c>
      <c r="J3381">
        <v>0.125</v>
      </c>
      <c r="K3381" s="141">
        <f t="shared" si="158"/>
        <v>422.625</v>
      </c>
      <c r="M3381" s="51">
        <v>3381</v>
      </c>
      <c r="N3381">
        <v>899</v>
      </c>
    </row>
    <row r="3382" spans="1:14">
      <c r="A3382" s="51">
        <v>3382</v>
      </c>
      <c r="B3382" s="51">
        <v>4.4999999999999998E-2</v>
      </c>
      <c r="C3382" s="141">
        <f t="shared" si="156"/>
        <v>152.19</v>
      </c>
      <c r="E3382" s="51">
        <v>3382</v>
      </c>
      <c r="F3382">
        <v>7.0000000000000007E-2</v>
      </c>
      <c r="G3382" s="141">
        <f t="shared" si="157"/>
        <v>236.74</v>
      </c>
      <c r="I3382" s="51">
        <v>3382</v>
      </c>
      <c r="J3382">
        <v>0.125</v>
      </c>
      <c r="K3382" s="141">
        <f t="shared" si="158"/>
        <v>422.75</v>
      </c>
      <c r="M3382" s="51">
        <v>3382</v>
      </c>
      <c r="N3382">
        <v>899</v>
      </c>
    </row>
    <row r="3383" spans="1:14">
      <c r="A3383" s="51">
        <v>3383</v>
      </c>
      <c r="B3383" s="51">
        <v>4.4999999999999998E-2</v>
      </c>
      <c r="C3383" s="141">
        <f t="shared" si="156"/>
        <v>152.23499999999999</v>
      </c>
      <c r="E3383" s="51">
        <v>3383</v>
      </c>
      <c r="F3383">
        <v>7.0000000000000007E-2</v>
      </c>
      <c r="G3383" s="141">
        <f t="shared" si="157"/>
        <v>236.81000000000003</v>
      </c>
      <c r="I3383" s="51">
        <v>3383</v>
      </c>
      <c r="J3383">
        <v>0.125</v>
      </c>
      <c r="K3383" s="141">
        <f t="shared" si="158"/>
        <v>422.875</v>
      </c>
      <c r="M3383" s="51">
        <v>3383</v>
      </c>
      <c r="N3383">
        <v>899</v>
      </c>
    </row>
    <row r="3384" spans="1:14">
      <c r="A3384" s="51">
        <v>3384</v>
      </c>
      <c r="B3384" s="51">
        <v>4.4999999999999998E-2</v>
      </c>
      <c r="C3384" s="141">
        <f t="shared" si="156"/>
        <v>152.28</v>
      </c>
      <c r="E3384" s="51">
        <v>3384</v>
      </c>
      <c r="F3384">
        <v>7.0000000000000007E-2</v>
      </c>
      <c r="G3384" s="141">
        <f t="shared" si="157"/>
        <v>236.88000000000002</v>
      </c>
      <c r="I3384" s="51">
        <v>3384</v>
      </c>
      <c r="J3384">
        <v>0.125</v>
      </c>
      <c r="K3384" s="141">
        <f t="shared" si="158"/>
        <v>423</v>
      </c>
      <c r="M3384" s="51">
        <v>3384</v>
      </c>
      <c r="N3384">
        <v>899</v>
      </c>
    </row>
    <row r="3385" spans="1:14">
      <c r="A3385" s="51">
        <v>3385</v>
      </c>
      <c r="B3385" s="51">
        <v>4.4999999999999998E-2</v>
      </c>
      <c r="C3385" s="141">
        <f t="shared" si="156"/>
        <v>152.32499999999999</v>
      </c>
      <c r="E3385" s="51">
        <v>3385</v>
      </c>
      <c r="F3385">
        <v>7.0000000000000007E-2</v>
      </c>
      <c r="G3385" s="141">
        <f t="shared" si="157"/>
        <v>236.95000000000002</v>
      </c>
      <c r="I3385" s="51">
        <v>3385</v>
      </c>
      <c r="J3385">
        <v>0.125</v>
      </c>
      <c r="K3385" s="141">
        <f t="shared" si="158"/>
        <v>423.125</v>
      </c>
      <c r="M3385" s="51">
        <v>3385</v>
      </c>
      <c r="N3385">
        <v>899</v>
      </c>
    </row>
    <row r="3386" spans="1:14">
      <c r="A3386" s="51">
        <v>3386</v>
      </c>
      <c r="B3386" s="51">
        <v>4.4999999999999998E-2</v>
      </c>
      <c r="C3386" s="141">
        <f t="shared" si="156"/>
        <v>152.37</v>
      </c>
      <c r="E3386" s="51">
        <v>3386</v>
      </c>
      <c r="F3386">
        <v>7.0000000000000007E-2</v>
      </c>
      <c r="G3386" s="141">
        <f t="shared" si="157"/>
        <v>237.02</v>
      </c>
      <c r="I3386" s="51">
        <v>3386</v>
      </c>
      <c r="J3386">
        <v>0.125</v>
      </c>
      <c r="K3386" s="141">
        <f t="shared" si="158"/>
        <v>423.25</v>
      </c>
      <c r="M3386" s="51">
        <v>3386</v>
      </c>
      <c r="N3386">
        <v>899</v>
      </c>
    </row>
    <row r="3387" spans="1:14">
      <c r="A3387" s="51">
        <v>3387</v>
      </c>
      <c r="B3387" s="51">
        <v>4.4999999999999998E-2</v>
      </c>
      <c r="C3387" s="141">
        <f t="shared" si="156"/>
        <v>152.41499999999999</v>
      </c>
      <c r="E3387" s="51">
        <v>3387</v>
      </c>
      <c r="F3387">
        <v>7.0000000000000007E-2</v>
      </c>
      <c r="G3387" s="141">
        <f t="shared" si="157"/>
        <v>237.09000000000003</v>
      </c>
      <c r="I3387" s="51">
        <v>3387</v>
      </c>
      <c r="J3387">
        <v>0.125</v>
      </c>
      <c r="K3387" s="141">
        <f t="shared" si="158"/>
        <v>423.375</v>
      </c>
      <c r="M3387" s="51">
        <v>3387</v>
      </c>
      <c r="N3387">
        <v>899</v>
      </c>
    </row>
    <row r="3388" spans="1:14">
      <c r="A3388" s="51">
        <v>3388</v>
      </c>
      <c r="B3388" s="51">
        <v>4.4999999999999998E-2</v>
      </c>
      <c r="C3388" s="141">
        <f t="shared" si="156"/>
        <v>152.46</v>
      </c>
      <c r="E3388" s="51">
        <v>3388</v>
      </c>
      <c r="F3388">
        <v>7.0000000000000007E-2</v>
      </c>
      <c r="G3388" s="141">
        <f t="shared" si="157"/>
        <v>237.16000000000003</v>
      </c>
      <c r="I3388" s="51">
        <v>3388</v>
      </c>
      <c r="J3388">
        <v>0.125</v>
      </c>
      <c r="K3388" s="141">
        <f t="shared" si="158"/>
        <v>423.5</v>
      </c>
      <c r="M3388" s="51">
        <v>3388</v>
      </c>
      <c r="N3388">
        <v>899</v>
      </c>
    </row>
    <row r="3389" spans="1:14">
      <c r="A3389" s="51">
        <v>3389</v>
      </c>
      <c r="B3389" s="51">
        <v>4.4999999999999998E-2</v>
      </c>
      <c r="C3389" s="141">
        <f t="shared" si="156"/>
        <v>152.505</v>
      </c>
      <c r="E3389" s="51">
        <v>3389</v>
      </c>
      <c r="F3389">
        <v>7.0000000000000007E-2</v>
      </c>
      <c r="G3389" s="141">
        <f t="shared" si="157"/>
        <v>237.23000000000002</v>
      </c>
      <c r="I3389" s="51">
        <v>3389</v>
      </c>
      <c r="J3389">
        <v>0.125</v>
      </c>
      <c r="K3389" s="141">
        <f t="shared" si="158"/>
        <v>423.625</v>
      </c>
      <c r="M3389" s="51">
        <v>3389</v>
      </c>
      <c r="N3389">
        <v>899</v>
      </c>
    </row>
    <row r="3390" spans="1:14">
      <c r="A3390" s="51">
        <v>3390</v>
      </c>
      <c r="B3390" s="51">
        <v>4.4999999999999998E-2</v>
      </c>
      <c r="C3390" s="141">
        <f t="shared" si="156"/>
        <v>152.54999999999998</v>
      </c>
      <c r="E3390" s="51">
        <v>3390</v>
      </c>
      <c r="F3390">
        <v>7.0000000000000007E-2</v>
      </c>
      <c r="G3390" s="141">
        <f t="shared" si="157"/>
        <v>237.3</v>
      </c>
      <c r="I3390" s="51">
        <v>3390</v>
      </c>
      <c r="J3390">
        <v>0.125</v>
      </c>
      <c r="K3390" s="141">
        <f t="shared" si="158"/>
        <v>423.75</v>
      </c>
      <c r="M3390" s="51">
        <v>3390</v>
      </c>
      <c r="N3390">
        <v>899</v>
      </c>
    </row>
    <row r="3391" spans="1:14">
      <c r="A3391" s="51">
        <v>3391</v>
      </c>
      <c r="B3391" s="51">
        <v>4.4999999999999998E-2</v>
      </c>
      <c r="C3391" s="141">
        <f t="shared" si="156"/>
        <v>152.595</v>
      </c>
      <c r="E3391" s="51">
        <v>3391</v>
      </c>
      <c r="F3391">
        <v>7.0000000000000007E-2</v>
      </c>
      <c r="G3391" s="141">
        <f t="shared" si="157"/>
        <v>237.37000000000003</v>
      </c>
      <c r="I3391" s="51">
        <v>3391</v>
      </c>
      <c r="J3391">
        <v>0.125</v>
      </c>
      <c r="K3391" s="141">
        <f t="shared" si="158"/>
        <v>423.875</v>
      </c>
      <c r="M3391" s="51">
        <v>3391</v>
      </c>
      <c r="N3391">
        <v>899</v>
      </c>
    </row>
    <row r="3392" spans="1:14">
      <c r="A3392" s="51">
        <v>3392</v>
      </c>
      <c r="B3392" s="51">
        <v>4.4999999999999998E-2</v>
      </c>
      <c r="C3392" s="141">
        <f t="shared" si="156"/>
        <v>152.63999999999999</v>
      </c>
      <c r="E3392" s="51">
        <v>3392</v>
      </c>
      <c r="F3392">
        <v>7.0000000000000007E-2</v>
      </c>
      <c r="G3392" s="141">
        <f t="shared" si="157"/>
        <v>237.44000000000003</v>
      </c>
      <c r="I3392" s="51">
        <v>3392</v>
      </c>
      <c r="J3392">
        <v>0.125</v>
      </c>
      <c r="K3392" s="141">
        <f t="shared" si="158"/>
        <v>424</v>
      </c>
      <c r="M3392" s="51">
        <v>3392</v>
      </c>
      <c r="N3392">
        <v>899</v>
      </c>
    </row>
    <row r="3393" spans="1:14">
      <c r="A3393" s="51">
        <v>3393</v>
      </c>
      <c r="B3393" s="51">
        <v>4.4999999999999998E-2</v>
      </c>
      <c r="C3393" s="141">
        <f t="shared" si="156"/>
        <v>152.685</v>
      </c>
      <c r="E3393" s="51">
        <v>3393</v>
      </c>
      <c r="F3393">
        <v>7.0000000000000007E-2</v>
      </c>
      <c r="G3393" s="141">
        <f t="shared" si="157"/>
        <v>237.51000000000002</v>
      </c>
      <c r="I3393" s="51">
        <v>3393</v>
      </c>
      <c r="J3393">
        <v>0.125</v>
      </c>
      <c r="K3393" s="141">
        <f t="shared" si="158"/>
        <v>424.125</v>
      </c>
      <c r="M3393" s="51">
        <v>3393</v>
      </c>
      <c r="N3393">
        <v>899</v>
      </c>
    </row>
    <row r="3394" spans="1:14">
      <c r="A3394" s="51">
        <v>3394</v>
      </c>
      <c r="B3394" s="51">
        <v>4.4999999999999998E-2</v>
      </c>
      <c r="C3394" s="141">
        <f t="shared" ref="C3394:C3457" si="159">MAX(A3394*B3394, 8.99)</f>
        <v>152.72999999999999</v>
      </c>
      <c r="E3394" s="51">
        <v>3394</v>
      </c>
      <c r="F3394">
        <v>7.0000000000000007E-2</v>
      </c>
      <c r="G3394" s="141">
        <f t="shared" ref="G3394:G3457" si="160">MAX(E3394*F3394, 9.99)</f>
        <v>237.58</v>
      </c>
      <c r="I3394" s="51">
        <v>3394</v>
      </c>
      <c r="J3394">
        <v>0.125</v>
      </c>
      <c r="K3394" s="141">
        <f t="shared" ref="K3394:K3457" si="161">MAX(I3394*J3394, 19.99)</f>
        <v>424.25</v>
      </c>
      <c r="M3394" s="51">
        <v>3394</v>
      </c>
      <c r="N3394">
        <v>899</v>
      </c>
    </row>
    <row r="3395" spans="1:14">
      <c r="A3395" s="51">
        <v>3395</v>
      </c>
      <c r="B3395" s="51">
        <v>4.4999999999999998E-2</v>
      </c>
      <c r="C3395" s="141">
        <f t="shared" si="159"/>
        <v>152.77500000000001</v>
      </c>
      <c r="E3395" s="51">
        <v>3395</v>
      </c>
      <c r="F3395">
        <v>7.0000000000000007E-2</v>
      </c>
      <c r="G3395" s="141">
        <f t="shared" si="160"/>
        <v>237.65000000000003</v>
      </c>
      <c r="I3395" s="51">
        <v>3395</v>
      </c>
      <c r="J3395">
        <v>0.125</v>
      </c>
      <c r="K3395" s="141">
        <f t="shared" si="161"/>
        <v>424.375</v>
      </c>
      <c r="M3395" s="51">
        <v>3395</v>
      </c>
      <c r="N3395">
        <v>899</v>
      </c>
    </row>
    <row r="3396" spans="1:14">
      <c r="A3396" s="51">
        <v>3396</v>
      </c>
      <c r="B3396" s="51">
        <v>4.4999999999999998E-2</v>
      </c>
      <c r="C3396" s="141">
        <f t="shared" si="159"/>
        <v>152.82</v>
      </c>
      <c r="E3396" s="51">
        <v>3396</v>
      </c>
      <c r="F3396">
        <v>7.0000000000000007E-2</v>
      </c>
      <c r="G3396" s="141">
        <f t="shared" si="160"/>
        <v>237.72000000000003</v>
      </c>
      <c r="I3396" s="51">
        <v>3396</v>
      </c>
      <c r="J3396">
        <v>0.125</v>
      </c>
      <c r="K3396" s="141">
        <f t="shared" si="161"/>
        <v>424.5</v>
      </c>
      <c r="M3396" s="51">
        <v>3396</v>
      </c>
      <c r="N3396">
        <v>899</v>
      </c>
    </row>
    <row r="3397" spans="1:14">
      <c r="A3397" s="51">
        <v>3397</v>
      </c>
      <c r="B3397" s="51">
        <v>4.4999999999999998E-2</v>
      </c>
      <c r="C3397" s="141">
        <f t="shared" si="159"/>
        <v>152.86499999999998</v>
      </c>
      <c r="E3397" s="51">
        <v>3397</v>
      </c>
      <c r="F3397">
        <v>7.0000000000000007E-2</v>
      </c>
      <c r="G3397" s="141">
        <f t="shared" si="160"/>
        <v>237.79000000000002</v>
      </c>
      <c r="I3397" s="51">
        <v>3397</v>
      </c>
      <c r="J3397">
        <v>0.125</v>
      </c>
      <c r="K3397" s="141">
        <f t="shared" si="161"/>
        <v>424.625</v>
      </c>
      <c r="M3397" s="51">
        <v>3397</v>
      </c>
      <c r="N3397">
        <v>899</v>
      </c>
    </row>
    <row r="3398" spans="1:14">
      <c r="A3398" s="51">
        <v>3398</v>
      </c>
      <c r="B3398" s="51">
        <v>4.4999999999999998E-2</v>
      </c>
      <c r="C3398" s="141">
        <f t="shared" si="159"/>
        <v>152.91</v>
      </c>
      <c r="E3398" s="51">
        <v>3398</v>
      </c>
      <c r="F3398">
        <v>7.0000000000000007E-2</v>
      </c>
      <c r="G3398" s="141">
        <f t="shared" si="160"/>
        <v>237.86</v>
      </c>
      <c r="I3398" s="51">
        <v>3398</v>
      </c>
      <c r="J3398">
        <v>0.125</v>
      </c>
      <c r="K3398" s="141">
        <f t="shared" si="161"/>
        <v>424.75</v>
      </c>
      <c r="M3398" s="51">
        <v>3398</v>
      </c>
      <c r="N3398">
        <v>899</v>
      </c>
    </row>
    <row r="3399" spans="1:14">
      <c r="A3399" s="51">
        <v>3399</v>
      </c>
      <c r="B3399" s="51">
        <v>4.4999999999999998E-2</v>
      </c>
      <c r="C3399" s="141">
        <f t="shared" si="159"/>
        <v>152.95499999999998</v>
      </c>
      <c r="E3399" s="51">
        <v>3399</v>
      </c>
      <c r="F3399">
        <v>7.0000000000000007E-2</v>
      </c>
      <c r="G3399" s="141">
        <f t="shared" si="160"/>
        <v>237.93000000000004</v>
      </c>
      <c r="I3399" s="51">
        <v>3399</v>
      </c>
      <c r="J3399">
        <v>0.125</v>
      </c>
      <c r="K3399" s="141">
        <f t="shared" si="161"/>
        <v>424.875</v>
      </c>
      <c r="M3399" s="51">
        <v>3399</v>
      </c>
      <c r="N3399">
        <v>899</v>
      </c>
    </row>
    <row r="3400" spans="1:14">
      <c r="A3400" s="51">
        <v>3400</v>
      </c>
      <c r="B3400" s="51">
        <v>4.4999999999999998E-2</v>
      </c>
      <c r="C3400" s="141">
        <f t="shared" si="159"/>
        <v>153</v>
      </c>
      <c r="E3400" s="51">
        <v>3400</v>
      </c>
      <c r="F3400">
        <v>7.0000000000000007E-2</v>
      </c>
      <c r="G3400" s="141">
        <f t="shared" si="160"/>
        <v>238.00000000000003</v>
      </c>
      <c r="I3400" s="51">
        <v>3400</v>
      </c>
      <c r="J3400">
        <v>0.125</v>
      </c>
      <c r="K3400" s="141">
        <f t="shared" si="161"/>
        <v>425</v>
      </c>
      <c r="M3400" s="51">
        <v>3400</v>
      </c>
      <c r="N3400">
        <v>899</v>
      </c>
    </row>
    <row r="3401" spans="1:14">
      <c r="A3401" s="51">
        <v>3401</v>
      </c>
      <c r="B3401" s="51">
        <v>4.4999999999999998E-2</v>
      </c>
      <c r="C3401" s="141">
        <f t="shared" si="159"/>
        <v>153.04499999999999</v>
      </c>
      <c r="E3401" s="51">
        <v>3401</v>
      </c>
      <c r="F3401">
        <v>7.0000000000000007E-2</v>
      </c>
      <c r="G3401" s="141">
        <f t="shared" si="160"/>
        <v>238.07000000000002</v>
      </c>
      <c r="I3401" s="51">
        <v>3401</v>
      </c>
      <c r="J3401">
        <v>0.125</v>
      </c>
      <c r="K3401" s="141">
        <f t="shared" si="161"/>
        <v>425.125</v>
      </c>
      <c r="M3401" s="51">
        <v>3401</v>
      </c>
      <c r="N3401">
        <v>899</v>
      </c>
    </row>
    <row r="3402" spans="1:14">
      <c r="A3402" s="51">
        <v>3402</v>
      </c>
      <c r="B3402" s="51">
        <v>4.4999999999999998E-2</v>
      </c>
      <c r="C3402" s="141">
        <f t="shared" si="159"/>
        <v>153.09</v>
      </c>
      <c r="E3402" s="51">
        <v>3402</v>
      </c>
      <c r="F3402">
        <v>7.0000000000000007E-2</v>
      </c>
      <c r="G3402" s="141">
        <f t="shared" si="160"/>
        <v>238.14000000000001</v>
      </c>
      <c r="I3402" s="51">
        <v>3402</v>
      </c>
      <c r="J3402">
        <v>0.125</v>
      </c>
      <c r="K3402" s="141">
        <f t="shared" si="161"/>
        <v>425.25</v>
      </c>
      <c r="M3402" s="51">
        <v>3402</v>
      </c>
      <c r="N3402">
        <v>899</v>
      </c>
    </row>
    <row r="3403" spans="1:14">
      <c r="A3403" s="51">
        <v>3403</v>
      </c>
      <c r="B3403" s="51">
        <v>4.4999999999999998E-2</v>
      </c>
      <c r="C3403" s="141">
        <f t="shared" si="159"/>
        <v>153.13499999999999</v>
      </c>
      <c r="E3403" s="51">
        <v>3403</v>
      </c>
      <c r="F3403">
        <v>7.0000000000000007E-2</v>
      </c>
      <c r="G3403" s="141">
        <f t="shared" si="160"/>
        <v>238.21000000000004</v>
      </c>
      <c r="I3403" s="51">
        <v>3403</v>
      </c>
      <c r="J3403">
        <v>0.125</v>
      </c>
      <c r="K3403" s="141">
        <f t="shared" si="161"/>
        <v>425.375</v>
      </c>
      <c r="M3403" s="51">
        <v>3403</v>
      </c>
      <c r="N3403">
        <v>899</v>
      </c>
    </row>
    <row r="3404" spans="1:14">
      <c r="A3404" s="51">
        <v>3404</v>
      </c>
      <c r="B3404" s="51">
        <v>4.4999999999999998E-2</v>
      </c>
      <c r="C3404" s="141">
        <f t="shared" si="159"/>
        <v>153.18</v>
      </c>
      <c r="E3404" s="51">
        <v>3404</v>
      </c>
      <c r="F3404">
        <v>7.0000000000000007E-2</v>
      </c>
      <c r="G3404" s="141">
        <f t="shared" si="160"/>
        <v>238.28000000000003</v>
      </c>
      <c r="I3404" s="51">
        <v>3404</v>
      </c>
      <c r="J3404">
        <v>0.125</v>
      </c>
      <c r="K3404" s="141">
        <f t="shared" si="161"/>
        <v>425.5</v>
      </c>
      <c r="M3404" s="51">
        <v>3404</v>
      </c>
      <c r="N3404">
        <v>899</v>
      </c>
    </row>
    <row r="3405" spans="1:14">
      <c r="A3405" s="51">
        <v>3405</v>
      </c>
      <c r="B3405" s="51">
        <v>4.4999999999999998E-2</v>
      </c>
      <c r="C3405" s="141">
        <f t="shared" si="159"/>
        <v>153.22499999999999</v>
      </c>
      <c r="E3405" s="51">
        <v>3405</v>
      </c>
      <c r="F3405">
        <v>7.0000000000000007E-2</v>
      </c>
      <c r="G3405" s="141">
        <f t="shared" si="160"/>
        <v>238.35000000000002</v>
      </c>
      <c r="I3405" s="51">
        <v>3405</v>
      </c>
      <c r="J3405">
        <v>0.125</v>
      </c>
      <c r="K3405" s="141">
        <f t="shared" si="161"/>
        <v>425.625</v>
      </c>
      <c r="M3405" s="51">
        <v>3405</v>
      </c>
      <c r="N3405">
        <v>899</v>
      </c>
    </row>
    <row r="3406" spans="1:14">
      <c r="A3406" s="51">
        <v>3406</v>
      </c>
      <c r="B3406" s="51">
        <v>4.4999999999999998E-2</v>
      </c>
      <c r="C3406" s="141">
        <f t="shared" si="159"/>
        <v>153.26999999999998</v>
      </c>
      <c r="E3406" s="51">
        <v>3406</v>
      </c>
      <c r="F3406">
        <v>7.0000000000000007E-2</v>
      </c>
      <c r="G3406" s="141">
        <f t="shared" si="160"/>
        <v>238.42000000000002</v>
      </c>
      <c r="I3406" s="51">
        <v>3406</v>
      </c>
      <c r="J3406">
        <v>0.125</v>
      </c>
      <c r="K3406" s="141">
        <f t="shared" si="161"/>
        <v>425.75</v>
      </c>
      <c r="M3406" s="51">
        <v>3406</v>
      </c>
      <c r="N3406">
        <v>899</v>
      </c>
    </row>
    <row r="3407" spans="1:14">
      <c r="A3407" s="51">
        <v>3407</v>
      </c>
      <c r="B3407" s="51">
        <v>4.4999999999999998E-2</v>
      </c>
      <c r="C3407" s="141">
        <f t="shared" si="159"/>
        <v>153.315</v>
      </c>
      <c r="E3407" s="51">
        <v>3407</v>
      </c>
      <c r="F3407">
        <v>7.0000000000000007E-2</v>
      </c>
      <c r="G3407" s="141">
        <f t="shared" si="160"/>
        <v>238.49</v>
      </c>
      <c r="I3407" s="51">
        <v>3407</v>
      </c>
      <c r="J3407">
        <v>0.125</v>
      </c>
      <c r="K3407" s="141">
        <f t="shared" si="161"/>
        <v>425.875</v>
      </c>
      <c r="M3407" s="51">
        <v>3407</v>
      </c>
      <c r="N3407">
        <v>899</v>
      </c>
    </row>
    <row r="3408" spans="1:14">
      <c r="A3408" s="51">
        <v>3408</v>
      </c>
      <c r="B3408" s="51">
        <v>4.4999999999999998E-2</v>
      </c>
      <c r="C3408" s="141">
        <f t="shared" si="159"/>
        <v>153.35999999999999</v>
      </c>
      <c r="E3408" s="51">
        <v>3408</v>
      </c>
      <c r="F3408">
        <v>7.0000000000000007E-2</v>
      </c>
      <c r="G3408" s="141">
        <f t="shared" si="160"/>
        <v>238.56000000000003</v>
      </c>
      <c r="I3408" s="51">
        <v>3408</v>
      </c>
      <c r="J3408">
        <v>0.125</v>
      </c>
      <c r="K3408" s="141">
        <f t="shared" si="161"/>
        <v>426</v>
      </c>
      <c r="M3408" s="51">
        <v>3408</v>
      </c>
      <c r="N3408">
        <v>899</v>
      </c>
    </row>
    <row r="3409" spans="1:14">
      <c r="A3409" s="51">
        <v>3409</v>
      </c>
      <c r="B3409" s="51">
        <v>4.4999999999999998E-2</v>
      </c>
      <c r="C3409" s="141">
        <f t="shared" si="159"/>
        <v>153.405</v>
      </c>
      <c r="E3409" s="51">
        <v>3409</v>
      </c>
      <c r="F3409">
        <v>7.0000000000000007E-2</v>
      </c>
      <c r="G3409" s="141">
        <f t="shared" si="160"/>
        <v>238.63000000000002</v>
      </c>
      <c r="I3409" s="51">
        <v>3409</v>
      </c>
      <c r="J3409">
        <v>0.125</v>
      </c>
      <c r="K3409" s="141">
        <f t="shared" si="161"/>
        <v>426.125</v>
      </c>
      <c r="M3409" s="51">
        <v>3409</v>
      </c>
      <c r="N3409">
        <v>899</v>
      </c>
    </row>
    <row r="3410" spans="1:14">
      <c r="A3410" s="51">
        <v>3410</v>
      </c>
      <c r="B3410" s="51">
        <v>4.4999999999999998E-2</v>
      </c>
      <c r="C3410" s="141">
        <f t="shared" si="159"/>
        <v>153.44999999999999</v>
      </c>
      <c r="E3410" s="51">
        <v>3410</v>
      </c>
      <c r="F3410">
        <v>7.0000000000000007E-2</v>
      </c>
      <c r="G3410" s="141">
        <f t="shared" si="160"/>
        <v>238.70000000000002</v>
      </c>
      <c r="I3410" s="51">
        <v>3410</v>
      </c>
      <c r="J3410">
        <v>0.125</v>
      </c>
      <c r="K3410" s="141">
        <f t="shared" si="161"/>
        <v>426.25</v>
      </c>
      <c r="M3410" s="51">
        <v>3410</v>
      </c>
      <c r="N3410">
        <v>899</v>
      </c>
    </row>
    <row r="3411" spans="1:14">
      <c r="A3411" s="51">
        <v>3411</v>
      </c>
      <c r="B3411" s="51">
        <v>4.4999999999999998E-2</v>
      </c>
      <c r="C3411" s="141">
        <f t="shared" si="159"/>
        <v>153.495</v>
      </c>
      <c r="E3411" s="51">
        <v>3411</v>
      </c>
      <c r="F3411">
        <v>7.0000000000000007E-2</v>
      </c>
      <c r="G3411" s="141">
        <f t="shared" si="160"/>
        <v>238.77</v>
      </c>
      <c r="I3411" s="51">
        <v>3411</v>
      </c>
      <c r="J3411">
        <v>0.125</v>
      </c>
      <c r="K3411" s="141">
        <f t="shared" si="161"/>
        <v>426.375</v>
      </c>
      <c r="M3411" s="51">
        <v>3411</v>
      </c>
      <c r="N3411">
        <v>899</v>
      </c>
    </row>
    <row r="3412" spans="1:14">
      <c r="A3412" s="51">
        <v>3412</v>
      </c>
      <c r="B3412" s="51">
        <v>4.4999999999999998E-2</v>
      </c>
      <c r="C3412" s="141">
        <f t="shared" si="159"/>
        <v>153.54</v>
      </c>
      <c r="E3412" s="51">
        <v>3412</v>
      </c>
      <c r="F3412">
        <v>7.0000000000000007E-2</v>
      </c>
      <c r="G3412" s="141">
        <f t="shared" si="160"/>
        <v>238.84000000000003</v>
      </c>
      <c r="I3412" s="51">
        <v>3412</v>
      </c>
      <c r="J3412">
        <v>0.125</v>
      </c>
      <c r="K3412" s="141">
        <f t="shared" si="161"/>
        <v>426.5</v>
      </c>
      <c r="M3412" s="51">
        <v>3412</v>
      </c>
      <c r="N3412">
        <v>899</v>
      </c>
    </row>
    <row r="3413" spans="1:14">
      <c r="A3413" s="51">
        <v>3413</v>
      </c>
      <c r="B3413" s="51">
        <v>4.4999999999999998E-2</v>
      </c>
      <c r="C3413" s="141">
        <f t="shared" si="159"/>
        <v>153.58500000000001</v>
      </c>
      <c r="E3413" s="51">
        <v>3413</v>
      </c>
      <c r="F3413">
        <v>7.0000000000000007E-2</v>
      </c>
      <c r="G3413" s="141">
        <f t="shared" si="160"/>
        <v>238.91000000000003</v>
      </c>
      <c r="I3413" s="51">
        <v>3413</v>
      </c>
      <c r="J3413">
        <v>0.125</v>
      </c>
      <c r="K3413" s="141">
        <f t="shared" si="161"/>
        <v>426.625</v>
      </c>
      <c r="M3413" s="51">
        <v>3413</v>
      </c>
      <c r="N3413">
        <v>899</v>
      </c>
    </row>
    <row r="3414" spans="1:14">
      <c r="A3414" s="51">
        <v>3414</v>
      </c>
      <c r="B3414" s="51">
        <v>4.4999999999999998E-2</v>
      </c>
      <c r="C3414" s="141">
        <f t="shared" si="159"/>
        <v>153.63</v>
      </c>
      <c r="E3414" s="51">
        <v>3414</v>
      </c>
      <c r="F3414">
        <v>7.0000000000000007E-2</v>
      </c>
      <c r="G3414" s="141">
        <f t="shared" si="160"/>
        <v>238.98000000000002</v>
      </c>
      <c r="I3414" s="51">
        <v>3414</v>
      </c>
      <c r="J3414">
        <v>0.125</v>
      </c>
      <c r="K3414" s="141">
        <f t="shared" si="161"/>
        <v>426.75</v>
      </c>
      <c r="M3414" s="51">
        <v>3414</v>
      </c>
      <c r="N3414">
        <v>899</v>
      </c>
    </row>
    <row r="3415" spans="1:14">
      <c r="A3415" s="51">
        <v>3415</v>
      </c>
      <c r="B3415" s="51">
        <v>4.4999999999999998E-2</v>
      </c>
      <c r="C3415" s="141">
        <f t="shared" si="159"/>
        <v>153.67499999999998</v>
      </c>
      <c r="E3415" s="51">
        <v>3415</v>
      </c>
      <c r="F3415">
        <v>7.0000000000000007E-2</v>
      </c>
      <c r="G3415" s="141">
        <f t="shared" si="160"/>
        <v>239.05</v>
      </c>
      <c r="I3415" s="51">
        <v>3415</v>
      </c>
      <c r="J3415">
        <v>0.125</v>
      </c>
      <c r="K3415" s="141">
        <f t="shared" si="161"/>
        <v>426.875</v>
      </c>
      <c r="M3415" s="51">
        <v>3415</v>
      </c>
      <c r="N3415">
        <v>899</v>
      </c>
    </row>
    <row r="3416" spans="1:14">
      <c r="A3416" s="51">
        <v>3416</v>
      </c>
      <c r="B3416" s="51">
        <v>4.4999999999999998E-2</v>
      </c>
      <c r="C3416" s="141">
        <f t="shared" si="159"/>
        <v>153.72</v>
      </c>
      <c r="E3416" s="51">
        <v>3416</v>
      </c>
      <c r="F3416">
        <v>7.0000000000000007E-2</v>
      </c>
      <c r="G3416" s="141">
        <f t="shared" si="160"/>
        <v>239.12000000000003</v>
      </c>
      <c r="I3416" s="51">
        <v>3416</v>
      </c>
      <c r="J3416">
        <v>0.125</v>
      </c>
      <c r="K3416" s="141">
        <f t="shared" si="161"/>
        <v>427</v>
      </c>
      <c r="M3416" s="51">
        <v>3416</v>
      </c>
      <c r="N3416">
        <v>899</v>
      </c>
    </row>
    <row r="3417" spans="1:14">
      <c r="A3417" s="51">
        <v>3417</v>
      </c>
      <c r="B3417" s="51">
        <v>4.4999999999999998E-2</v>
      </c>
      <c r="C3417" s="141">
        <f t="shared" si="159"/>
        <v>153.76499999999999</v>
      </c>
      <c r="E3417" s="51">
        <v>3417</v>
      </c>
      <c r="F3417">
        <v>7.0000000000000007E-2</v>
      </c>
      <c r="G3417" s="141">
        <f t="shared" si="160"/>
        <v>239.19000000000003</v>
      </c>
      <c r="I3417" s="51">
        <v>3417</v>
      </c>
      <c r="J3417">
        <v>0.125</v>
      </c>
      <c r="K3417" s="141">
        <f t="shared" si="161"/>
        <v>427.125</v>
      </c>
      <c r="M3417" s="51">
        <v>3417</v>
      </c>
      <c r="N3417">
        <v>899</v>
      </c>
    </row>
    <row r="3418" spans="1:14">
      <c r="A3418" s="51">
        <v>3418</v>
      </c>
      <c r="B3418" s="51">
        <v>4.4999999999999998E-2</v>
      </c>
      <c r="C3418" s="141">
        <f t="shared" si="159"/>
        <v>153.81</v>
      </c>
      <c r="E3418" s="51">
        <v>3418</v>
      </c>
      <c r="F3418">
        <v>7.0000000000000007E-2</v>
      </c>
      <c r="G3418" s="141">
        <f t="shared" si="160"/>
        <v>239.26000000000002</v>
      </c>
      <c r="I3418" s="51">
        <v>3418</v>
      </c>
      <c r="J3418">
        <v>0.125</v>
      </c>
      <c r="K3418" s="141">
        <f t="shared" si="161"/>
        <v>427.25</v>
      </c>
      <c r="M3418" s="51">
        <v>3418</v>
      </c>
      <c r="N3418">
        <v>899</v>
      </c>
    </row>
    <row r="3419" spans="1:14">
      <c r="A3419" s="51">
        <v>3419</v>
      </c>
      <c r="B3419" s="51">
        <v>4.4999999999999998E-2</v>
      </c>
      <c r="C3419" s="141">
        <f t="shared" si="159"/>
        <v>153.85499999999999</v>
      </c>
      <c r="E3419" s="51">
        <v>3419</v>
      </c>
      <c r="F3419">
        <v>7.0000000000000007E-2</v>
      </c>
      <c r="G3419" s="141">
        <f t="shared" si="160"/>
        <v>239.33</v>
      </c>
      <c r="I3419" s="51">
        <v>3419</v>
      </c>
      <c r="J3419">
        <v>0.125</v>
      </c>
      <c r="K3419" s="141">
        <f t="shared" si="161"/>
        <v>427.375</v>
      </c>
      <c r="M3419" s="51">
        <v>3419</v>
      </c>
      <c r="N3419">
        <v>899</v>
      </c>
    </row>
    <row r="3420" spans="1:14">
      <c r="A3420" s="51">
        <v>3420</v>
      </c>
      <c r="B3420" s="51">
        <v>4.4999999999999998E-2</v>
      </c>
      <c r="C3420" s="141">
        <f t="shared" si="159"/>
        <v>153.9</v>
      </c>
      <c r="E3420" s="51">
        <v>3420</v>
      </c>
      <c r="F3420">
        <v>7.0000000000000007E-2</v>
      </c>
      <c r="G3420" s="141">
        <f t="shared" si="160"/>
        <v>239.40000000000003</v>
      </c>
      <c r="I3420" s="51">
        <v>3420</v>
      </c>
      <c r="J3420">
        <v>0.125</v>
      </c>
      <c r="K3420" s="141">
        <f t="shared" si="161"/>
        <v>427.5</v>
      </c>
      <c r="M3420" s="51">
        <v>3420</v>
      </c>
      <c r="N3420">
        <v>899</v>
      </c>
    </row>
    <row r="3421" spans="1:14">
      <c r="A3421" s="51">
        <v>3421</v>
      </c>
      <c r="B3421" s="51">
        <v>4.4999999999999998E-2</v>
      </c>
      <c r="C3421" s="141">
        <f t="shared" si="159"/>
        <v>153.94499999999999</v>
      </c>
      <c r="E3421" s="51">
        <v>3421</v>
      </c>
      <c r="F3421">
        <v>7.0000000000000007E-2</v>
      </c>
      <c r="G3421" s="141">
        <f t="shared" si="160"/>
        <v>239.47000000000003</v>
      </c>
      <c r="I3421" s="51">
        <v>3421</v>
      </c>
      <c r="J3421">
        <v>0.125</v>
      </c>
      <c r="K3421" s="141">
        <f t="shared" si="161"/>
        <v>427.625</v>
      </c>
      <c r="M3421" s="51">
        <v>3421</v>
      </c>
      <c r="N3421">
        <v>899</v>
      </c>
    </row>
    <row r="3422" spans="1:14">
      <c r="A3422" s="51">
        <v>3422</v>
      </c>
      <c r="B3422" s="51">
        <v>4.4999999999999998E-2</v>
      </c>
      <c r="C3422" s="141">
        <f t="shared" si="159"/>
        <v>153.98999999999998</v>
      </c>
      <c r="E3422" s="51">
        <v>3422</v>
      </c>
      <c r="F3422">
        <v>7.0000000000000007E-2</v>
      </c>
      <c r="G3422" s="141">
        <f t="shared" si="160"/>
        <v>239.54000000000002</v>
      </c>
      <c r="I3422" s="51">
        <v>3422</v>
      </c>
      <c r="J3422">
        <v>0.125</v>
      </c>
      <c r="K3422" s="141">
        <f t="shared" si="161"/>
        <v>427.75</v>
      </c>
      <c r="M3422" s="51">
        <v>3422</v>
      </c>
      <c r="N3422">
        <v>899</v>
      </c>
    </row>
    <row r="3423" spans="1:14">
      <c r="A3423" s="51">
        <v>3423</v>
      </c>
      <c r="B3423" s="51">
        <v>4.4999999999999998E-2</v>
      </c>
      <c r="C3423" s="141">
        <f t="shared" si="159"/>
        <v>154.035</v>
      </c>
      <c r="E3423" s="51">
        <v>3423</v>
      </c>
      <c r="F3423">
        <v>7.0000000000000007E-2</v>
      </c>
      <c r="G3423" s="141">
        <f t="shared" si="160"/>
        <v>239.61</v>
      </c>
      <c r="I3423" s="51">
        <v>3423</v>
      </c>
      <c r="J3423">
        <v>0.125</v>
      </c>
      <c r="K3423" s="141">
        <f t="shared" si="161"/>
        <v>427.875</v>
      </c>
      <c r="M3423" s="51">
        <v>3423</v>
      </c>
      <c r="N3423">
        <v>899</v>
      </c>
    </row>
    <row r="3424" spans="1:14">
      <c r="A3424" s="51">
        <v>3424</v>
      </c>
      <c r="B3424" s="51">
        <v>4.4999999999999998E-2</v>
      </c>
      <c r="C3424" s="141">
        <f t="shared" si="159"/>
        <v>154.07999999999998</v>
      </c>
      <c r="E3424" s="51">
        <v>3424</v>
      </c>
      <c r="F3424">
        <v>7.0000000000000007E-2</v>
      </c>
      <c r="G3424" s="141">
        <f t="shared" si="160"/>
        <v>239.68000000000004</v>
      </c>
      <c r="I3424" s="51">
        <v>3424</v>
      </c>
      <c r="J3424">
        <v>0.125</v>
      </c>
      <c r="K3424" s="141">
        <f t="shared" si="161"/>
        <v>428</v>
      </c>
      <c r="M3424" s="51">
        <v>3424</v>
      </c>
      <c r="N3424">
        <v>899</v>
      </c>
    </row>
    <row r="3425" spans="1:14">
      <c r="A3425" s="51">
        <v>3425</v>
      </c>
      <c r="B3425" s="51">
        <v>4.4999999999999998E-2</v>
      </c>
      <c r="C3425" s="141">
        <f t="shared" si="159"/>
        <v>154.125</v>
      </c>
      <c r="E3425" s="51">
        <v>3425</v>
      </c>
      <c r="F3425">
        <v>7.0000000000000007E-2</v>
      </c>
      <c r="G3425" s="141">
        <f t="shared" si="160"/>
        <v>239.75000000000003</v>
      </c>
      <c r="I3425" s="51">
        <v>3425</v>
      </c>
      <c r="J3425">
        <v>0.125</v>
      </c>
      <c r="K3425" s="141">
        <f t="shared" si="161"/>
        <v>428.125</v>
      </c>
      <c r="M3425" s="51">
        <v>3425</v>
      </c>
      <c r="N3425">
        <v>899</v>
      </c>
    </row>
    <row r="3426" spans="1:14">
      <c r="A3426" s="51">
        <v>3426</v>
      </c>
      <c r="B3426" s="51">
        <v>4.4999999999999998E-2</v>
      </c>
      <c r="C3426" s="141">
        <f t="shared" si="159"/>
        <v>154.16999999999999</v>
      </c>
      <c r="E3426" s="51">
        <v>3426</v>
      </c>
      <c r="F3426">
        <v>7.0000000000000007E-2</v>
      </c>
      <c r="G3426" s="141">
        <f t="shared" si="160"/>
        <v>239.82000000000002</v>
      </c>
      <c r="I3426" s="51">
        <v>3426</v>
      </c>
      <c r="J3426">
        <v>0.125</v>
      </c>
      <c r="K3426" s="141">
        <f t="shared" si="161"/>
        <v>428.25</v>
      </c>
      <c r="M3426" s="51">
        <v>3426</v>
      </c>
      <c r="N3426">
        <v>899</v>
      </c>
    </row>
    <row r="3427" spans="1:14">
      <c r="A3427" s="51">
        <v>3427</v>
      </c>
      <c r="B3427" s="51">
        <v>4.4999999999999998E-2</v>
      </c>
      <c r="C3427" s="141">
        <f t="shared" si="159"/>
        <v>154.215</v>
      </c>
      <c r="E3427" s="51">
        <v>3427</v>
      </c>
      <c r="F3427">
        <v>7.0000000000000007E-2</v>
      </c>
      <c r="G3427" s="141">
        <f t="shared" si="160"/>
        <v>239.89000000000001</v>
      </c>
      <c r="I3427" s="51">
        <v>3427</v>
      </c>
      <c r="J3427">
        <v>0.125</v>
      </c>
      <c r="K3427" s="141">
        <f t="shared" si="161"/>
        <v>428.375</v>
      </c>
      <c r="M3427" s="51">
        <v>3427</v>
      </c>
      <c r="N3427">
        <v>899</v>
      </c>
    </row>
    <row r="3428" spans="1:14">
      <c r="A3428" s="51">
        <v>3428</v>
      </c>
      <c r="B3428" s="51">
        <v>4.4999999999999998E-2</v>
      </c>
      <c r="C3428" s="141">
        <f t="shared" si="159"/>
        <v>154.26</v>
      </c>
      <c r="E3428" s="51">
        <v>3428</v>
      </c>
      <c r="F3428">
        <v>7.0000000000000007E-2</v>
      </c>
      <c r="G3428" s="141">
        <f t="shared" si="160"/>
        <v>239.96000000000004</v>
      </c>
      <c r="I3428" s="51">
        <v>3428</v>
      </c>
      <c r="J3428">
        <v>0.125</v>
      </c>
      <c r="K3428" s="141">
        <f t="shared" si="161"/>
        <v>428.5</v>
      </c>
      <c r="M3428" s="51">
        <v>3428</v>
      </c>
      <c r="N3428">
        <v>899</v>
      </c>
    </row>
    <row r="3429" spans="1:14">
      <c r="A3429" s="51">
        <v>3429</v>
      </c>
      <c r="B3429" s="51">
        <v>4.4999999999999998E-2</v>
      </c>
      <c r="C3429" s="141">
        <f t="shared" si="159"/>
        <v>154.30500000000001</v>
      </c>
      <c r="E3429" s="51">
        <v>3429</v>
      </c>
      <c r="F3429">
        <v>7.0000000000000007E-2</v>
      </c>
      <c r="G3429" s="141">
        <f t="shared" si="160"/>
        <v>240.03000000000003</v>
      </c>
      <c r="I3429" s="51">
        <v>3429</v>
      </c>
      <c r="J3429">
        <v>0.125</v>
      </c>
      <c r="K3429" s="141">
        <f t="shared" si="161"/>
        <v>428.625</v>
      </c>
      <c r="M3429" s="51">
        <v>3429</v>
      </c>
      <c r="N3429">
        <v>899</v>
      </c>
    </row>
    <row r="3430" spans="1:14">
      <c r="A3430" s="51">
        <v>3430</v>
      </c>
      <c r="B3430" s="51">
        <v>4.4999999999999998E-2</v>
      </c>
      <c r="C3430" s="141">
        <f t="shared" si="159"/>
        <v>154.35</v>
      </c>
      <c r="E3430" s="51">
        <v>3430</v>
      </c>
      <c r="F3430">
        <v>7.0000000000000007E-2</v>
      </c>
      <c r="G3430" s="141">
        <f t="shared" si="160"/>
        <v>240.10000000000002</v>
      </c>
      <c r="I3430" s="51">
        <v>3430</v>
      </c>
      <c r="J3430">
        <v>0.125</v>
      </c>
      <c r="K3430" s="141">
        <f t="shared" si="161"/>
        <v>428.75</v>
      </c>
      <c r="M3430" s="51">
        <v>3430</v>
      </c>
      <c r="N3430">
        <v>899</v>
      </c>
    </row>
    <row r="3431" spans="1:14">
      <c r="A3431" s="51">
        <v>3431</v>
      </c>
      <c r="B3431" s="51">
        <v>4.4999999999999998E-2</v>
      </c>
      <c r="C3431" s="141">
        <f t="shared" si="159"/>
        <v>154.39499999999998</v>
      </c>
      <c r="E3431" s="51">
        <v>3431</v>
      </c>
      <c r="F3431">
        <v>7.0000000000000007E-2</v>
      </c>
      <c r="G3431" s="141">
        <f t="shared" si="160"/>
        <v>240.17000000000002</v>
      </c>
      <c r="I3431" s="51">
        <v>3431</v>
      </c>
      <c r="J3431">
        <v>0.125</v>
      </c>
      <c r="K3431" s="141">
        <f t="shared" si="161"/>
        <v>428.875</v>
      </c>
      <c r="M3431" s="51">
        <v>3431</v>
      </c>
      <c r="N3431">
        <v>899</v>
      </c>
    </row>
    <row r="3432" spans="1:14">
      <c r="A3432" s="51">
        <v>3432</v>
      </c>
      <c r="B3432" s="51">
        <v>4.4999999999999998E-2</v>
      </c>
      <c r="C3432" s="141">
        <f t="shared" si="159"/>
        <v>154.44</v>
      </c>
      <c r="E3432" s="51">
        <v>3432</v>
      </c>
      <c r="F3432">
        <v>7.0000000000000007E-2</v>
      </c>
      <c r="G3432" s="141">
        <f t="shared" si="160"/>
        <v>240.24</v>
      </c>
      <c r="I3432" s="51">
        <v>3432</v>
      </c>
      <c r="J3432">
        <v>0.125</v>
      </c>
      <c r="K3432" s="141">
        <f t="shared" si="161"/>
        <v>429</v>
      </c>
      <c r="M3432" s="51">
        <v>3432</v>
      </c>
      <c r="N3432">
        <v>899</v>
      </c>
    </row>
    <row r="3433" spans="1:14">
      <c r="A3433" s="51">
        <v>3433</v>
      </c>
      <c r="B3433" s="51">
        <v>4.4999999999999998E-2</v>
      </c>
      <c r="C3433" s="141">
        <f t="shared" si="159"/>
        <v>154.48499999999999</v>
      </c>
      <c r="E3433" s="51">
        <v>3433</v>
      </c>
      <c r="F3433">
        <v>7.0000000000000007E-2</v>
      </c>
      <c r="G3433" s="141">
        <f t="shared" si="160"/>
        <v>240.31000000000003</v>
      </c>
      <c r="I3433" s="51">
        <v>3433</v>
      </c>
      <c r="J3433">
        <v>0.125</v>
      </c>
      <c r="K3433" s="141">
        <f t="shared" si="161"/>
        <v>429.125</v>
      </c>
      <c r="M3433" s="51">
        <v>3433</v>
      </c>
      <c r="N3433">
        <v>899</v>
      </c>
    </row>
    <row r="3434" spans="1:14">
      <c r="A3434" s="51">
        <v>3434</v>
      </c>
      <c r="B3434" s="51">
        <v>4.4999999999999998E-2</v>
      </c>
      <c r="C3434" s="141">
        <f t="shared" si="159"/>
        <v>154.53</v>
      </c>
      <c r="E3434" s="51">
        <v>3434</v>
      </c>
      <c r="F3434">
        <v>7.0000000000000007E-2</v>
      </c>
      <c r="G3434" s="141">
        <f t="shared" si="160"/>
        <v>240.38000000000002</v>
      </c>
      <c r="I3434" s="51">
        <v>3434</v>
      </c>
      <c r="J3434">
        <v>0.125</v>
      </c>
      <c r="K3434" s="141">
        <f t="shared" si="161"/>
        <v>429.25</v>
      </c>
      <c r="M3434" s="51">
        <v>3434</v>
      </c>
      <c r="N3434">
        <v>899</v>
      </c>
    </row>
    <row r="3435" spans="1:14">
      <c r="A3435" s="51">
        <v>3435</v>
      </c>
      <c r="B3435" s="51">
        <v>4.4999999999999998E-2</v>
      </c>
      <c r="C3435" s="141">
        <f t="shared" si="159"/>
        <v>154.57499999999999</v>
      </c>
      <c r="E3435" s="51">
        <v>3435</v>
      </c>
      <c r="F3435">
        <v>7.0000000000000007E-2</v>
      </c>
      <c r="G3435" s="141">
        <f t="shared" si="160"/>
        <v>240.45000000000002</v>
      </c>
      <c r="I3435" s="51">
        <v>3435</v>
      </c>
      <c r="J3435">
        <v>0.125</v>
      </c>
      <c r="K3435" s="141">
        <f t="shared" si="161"/>
        <v>429.375</v>
      </c>
      <c r="M3435" s="51">
        <v>3435</v>
      </c>
      <c r="N3435">
        <v>899</v>
      </c>
    </row>
    <row r="3436" spans="1:14">
      <c r="A3436" s="51">
        <v>3436</v>
      </c>
      <c r="B3436" s="51">
        <v>4.4999999999999998E-2</v>
      </c>
      <c r="C3436" s="141">
        <f t="shared" si="159"/>
        <v>154.62</v>
      </c>
      <c r="E3436" s="51">
        <v>3436</v>
      </c>
      <c r="F3436">
        <v>7.0000000000000007E-2</v>
      </c>
      <c r="G3436" s="141">
        <f t="shared" si="160"/>
        <v>240.52</v>
      </c>
      <c r="I3436" s="51">
        <v>3436</v>
      </c>
      <c r="J3436">
        <v>0.125</v>
      </c>
      <c r="K3436" s="141">
        <f t="shared" si="161"/>
        <v>429.5</v>
      </c>
      <c r="M3436" s="51">
        <v>3436</v>
      </c>
      <c r="N3436">
        <v>899</v>
      </c>
    </row>
    <row r="3437" spans="1:14">
      <c r="A3437" s="51">
        <v>3437</v>
      </c>
      <c r="B3437" s="51">
        <v>4.4999999999999998E-2</v>
      </c>
      <c r="C3437" s="141">
        <f t="shared" si="159"/>
        <v>154.66499999999999</v>
      </c>
      <c r="E3437" s="51">
        <v>3437</v>
      </c>
      <c r="F3437">
        <v>7.0000000000000007E-2</v>
      </c>
      <c r="G3437" s="141">
        <f t="shared" si="160"/>
        <v>240.59000000000003</v>
      </c>
      <c r="I3437" s="51">
        <v>3437</v>
      </c>
      <c r="J3437">
        <v>0.125</v>
      </c>
      <c r="K3437" s="141">
        <f t="shared" si="161"/>
        <v>429.625</v>
      </c>
      <c r="M3437" s="51">
        <v>3437</v>
      </c>
      <c r="N3437">
        <v>899</v>
      </c>
    </row>
    <row r="3438" spans="1:14">
      <c r="A3438" s="51">
        <v>3438</v>
      </c>
      <c r="B3438" s="51">
        <v>4.4999999999999998E-2</v>
      </c>
      <c r="C3438" s="141">
        <f t="shared" si="159"/>
        <v>154.71</v>
      </c>
      <c r="E3438" s="51">
        <v>3438</v>
      </c>
      <c r="F3438">
        <v>7.0000000000000007E-2</v>
      </c>
      <c r="G3438" s="141">
        <f t="shared" si="160"/>
        <v>240.66000000000003</v>
      </c>
      <c r="I3438" s="51">
        <v>3438</v>
      </c>
      <c r="J3438">
        <v>0.125</v>
      </c>
      <c r="K3438" s="141">
        <f t="shared" si="161"/>
        <v>429.75</v>
      </c>
      <c r="M3438" s="51">
        <v>3438</v>
      </c>
      <c r="N3438">
        <v>899</v>
      </c>
    </row>
    <row r="3439" spans="1:14">
      <c r="A3439" s="51">
        <v>3439</v>
      </c>
      <c r="B3439" s="51">
        <v>4.4999999999999998E-2</v>
      </c>
      <c r="C3439" s="141">
        <f t="shared" si="159"/>
        <v>154.755</v>
      </c>
      <c r="E3439" s="51">
        <v>3439</v>
      </c>
      <c r="F3439">
        <v>7.0000000000000007E-2</v>
      </c>
      <c r="G3439" s="141">
        <f t="shared" si="160"/>
        <v>240.73000000000002</v>
      </c>
      <c r="I3439" s="51">
        <v>3439</v>
      </c>
      <c r="J3439">
        <v>0.125</v>
      </c>
      <c r="K3439" s="141">
        <f t="shared" si="161"/>
        <v>429.875</v>
      </c>
      <c r="M3439" s="51">
        <v>3439</v>
      </c>
      <c r="N3439">
        <v>899</v>
      </c>
    </row>
    <row r="3440" spans="1:14">
      <c r="A3440" s="51">
        <v>3440</v>
      </c>
      <c r="B3440" s="51">
        <v>4.4999999999999998E-2</v>
      </c>
      <c r="C3440" s="141">
        <f t="shared" si="159"/>
        <v>154.79999999999998</v>
      </c>
      <c r="E3440" s="51">
        <v>3440</v>
      </c>
      <c r="F3440">
        <v>7.0000000000000007E-2</v>
      </c>
      <c r="G3440" s="141">
        <f t="shared" si="160"/>
        <v>240.8</v>
      </c>
      <c r="I3440" s="51">
        <v>3440</v>
      </c>
      <c r="J3440">
        <v>0.125</v>
      </c>
      <c r="K3440" s="141">
        <f t="shared" si="161"/>
        <v>430</v>
      </c>
      <c r="M3440" s="51">
        <v>3440</v>
      </c>
      <c r="N3440">
        <v>899</v>
      </c>
    </row>
    <row r="3441" spans="1:14">
      <c r="A3441" s="51">
        <v>3441</v>
      </c>
      <c r="B3441" s="51">
        <v>4.4999999999999998E-2</v>
      </c>
      <c r="C3441" s="141">
        <f t="shared" si="159"/>
        <v>154.845</v>
      </c>
      <c r="E3441" s="51">
        <v>3441</v>
      </c>
      <c r="F3441">
        <v>7.0000000000000007E-2</v>
      </c>
      <c r="G3441" s="141">
        <f t="shared" si="160"/>
        <v>240.87000000000003</v>
      </c>
      <c r="I3441" s="51">
        <v>3441</v>
      </c>
      <c r="J3441">
        <v>0.125</v>
      </c>
      <c r="K3441" s="141">
        <f t="shared" si="161"/>
        <v>430.125</v>
      </c>
      <c r="M3441" s="51">
        <v>3441</v>
      </c>
      <c r="N3441">
        <v>899</v>
      </c>
    </row>
    <row r="3442" spans="1:14">
      <c r="A3442" s="51">
        <v>3442</v>
      </c>
      <c r="B3442" s="51">
        <v>4.4999999999999998E-2</v>
      </c>
      <c r="C3442" s="141">
        <f t="shared" si="159"/>
        <v>154.88999999999999</v>
      </c>
      <c r="E3442" s="51">
        <v>3442</v>
      </c>
      <c r="F3442">
        <v>7.0000000000000007E-2</v>
      </c>
      <c r="G3442" s="141">
        <f t="shared" si="160"/>
        <v>240.94000000000003</v>
      </c>
      <c r="I3442" s="51">
        <v>3442</v>
      </c>
      <c r="J3442">
        <v>0.125</v>
      </c>
      <c r="K3442" s="141">
        <f t="shared" si="161"/>
        <v>430.25</v>
      </c>
      <c r="M3442" s="51">
        <v>3442</v>
      </c>
      <c r="N3442">
        <v>899</v>
      </c>
    </row>
    <row r="3443" spans="1:14">
      <c r="A3443" s="51">
        <v>3443</v>
      </c>
      <c r="B3443" s="51">
        <v>4.4999999999999998E-2</v>
      </c>
      <c r="C3443" s="141">
        <f t="shared" si="159"/>
        <v>154.935</v>
      </c>
      <c r="E3443" s="51">
        <v>3443</v>
      </c>
      <c r="F3443">
        <v>7.0000000000000007E-2</v>
      </c>
      <c r="G3443" s="141">
        <f t="shared" si="160"/>
        <v>241.01000000000002</v>
      </c>
      <c r="I3443" s="51">
        <v>3443</v>
      </c>
      <c r="J3443">
        <v>0.125</v>
      </c>
      <c r="K3443" s="141">
        <f t="shared" si="161"/>
        <v>430.375</v>
      </c>
      <c r="M3443" s="51">
        <v>3443</v>
      </c>
      <c r="N3443">
        <v>899</v>
      </c>
    </row>
    <row r="3444" spans="1:14">
      <c r="A3444" s="51">
        <v>3444</v>
      </c>
      <c r="B3444" s="51">
        <v>4.4999999999999998E-2</v>
      </c>
      <c r="C3444" s="141">
        <f t="shared" si="159"/>
        <v>154.97999999999999</v>
      </c>
      <c r="E3444" s="51">
        <v>3444</v>
      </c>
      <c r="F3444">
        <v>7.0000000000000007E-2</v>
      </c>
      <c r="G3444" s="141">
        <f t="shared" si="160"/>
        <v>241.08</v>
      </c>
      <c r="I3444" s="51">
        <v>3444</v>
      </c>
      <c r="J3444">
        <v>0.125</v>
      </c>
      <c r="K3444" s="141">
        <f t="shared" si="161"/>
        <v>430.5</v>
      </c>
      <c r="M3444" s="51">
        <v>3444</v>
      </c>
      <c r="N3444">
        <v>899</v>
      </c>
    </row>
    <row r="3445" spans="1:14">
      <c r="A3445" s="51">
        <v>3445</v>
      </c>
      <c r="B3445" s="51">
        <v>4.4999999999999998E-2</v>
      </c>
      <c r="C3445" s="141">
        <f t="shared" si="159"/>
        <v>155.02500000000001</v>
      </c>
      <c r="E3445" s="51">
        <v>3445</v>
      </c>
      <c r="F3445">
        <v>7.0000000000000007E-2</v>
      </c>
      <c r="G3445" s="141">
        <f t="shared" si="160"/>
        <v>241.15000000000003</v>
      </c>
      <c r="I3445" s="51">
        <v>3445</v>
      </c>
      <c r="J3445">
        <v>0.125</v>
      </c>
      <c r="K3445" s="141">
        <f t="shared" si="161"/>
        <v>430.625</v>
      </c>
      <c r="M3445" s="51">
        <v>3445</v>
      </c>
      <c r="N3445">
        <v>899</v>
      </c>
    </row>
    <row r="3446" spans="1:14">
      <c r="A3446" s="51">
        <v>3446</v>
      </c>
      <c r="B3446" s="51">
        <v>4.4999999999999998E-2</v>
      </c>
      <c r="C3446" s="141">
        <f t="shared" si="159"/>
        <v>155.07</v>
      </c>
      <c r="E3446" s="51">
        <v>3446</v>
      </c>
      <c r="F3446">
        <v>7.0000000000000007E-2</v>
      </c>
      <c r="G3446" s="141">
        <f t="shared" si="160"/>
        <v>241.22000000000003</v>
      </c>
      <c r="I3446" s="51">
        <v>3446</v>
      </c>
      <c r="J3446">
        <v>0.125</v>
      </c>
      <c r="K3446" s="141">
        <f t="shared" si="161"/>
        <v>430.75</v>
      </c>
      <c r="M3446" s="51">
        <v>3446</v>
      </c>
      <c r="N3446">
        <v>899</v>
      </c>
    </row>
    <row r="3447" spans="1:14">
      <c r="A3447" s="51">
        <v>3447</v>
      </c>
      <c r="B3447" s="51">
        <v>4.4999999999999998E-2</v>
      </c>
      <c r="C3447" s="141">
        <f t="shared" si="159"/>
        <v>155.11499999999998</v>
      </c>
      <c r="E3447" s="51">
        <v>3447</v>
      </c>
      <c r="F3447">
        <v>7.0000000000000007E-2</v>
      </c>
      <c r="G3447" s="141">
        <f t="shared" si="160"/>
        <v>241.29000000000002</v>
      </c>
      <c r="I3447" s="51">
        <v>3447</v>
      </c>
      <c r="J3447">
        <v>0.125</v>
      </c>
      <c r="K3447" s="141">
        <f t="shared" si="161"/>
        <v>430.875</v>
      </c>
      <c r="M3447" s="51">
        <v>3447</v>
      </c>
      <c r="N3447">
        <v>899</v>
      </c>
    </row>
    <row r="3448" spans="1:14">
      <c r="A3448" s="51">
        <v>3448</v>
      </c>
      <c r="B3448" s="51">
        <v>4.4999999999999998E-2</v>
      </c>
      <c r="C3448" s="141">
        <f t="shared" si="159"/>
        <v>155.16</v>
      </c>
      <c r="E3448" s="51">
        <v>3448</v>
      </c>
      <c r="F3448">
        <v>7.0000000000000007E-2</v>
      </c>
      <c r="G3448" s="141">
        <f t="shared" si="160"/>
        <v>241.36</v>
      </c>
      <c r="I3448" s="51">
        <v>3448</v>
      </c>
      <c r="J3448">
        <v>0.125</v>
      </c>
      <c r="K3448" s="141">
        <f t="shared" si="161"/>
        <v>431</v>
      </c>
      <c r="M3448" s="51">
        <v>3448</v>
      </c>
      <c r="N3448">
        <v>899</v>
      </c>
    </row>
    <row r="3449" spans="1:14">
      <c r="A3449" s="51">
        <v>3449</v>
      </c>
      <c r="B3449" s="51">
        <v>4.4999999999999998E-2</v>
      </c>
      <c r="C3449" s="141">
        <f t="shared" si="159"/>
        <v>155.20499999999998</v>
      </c>
      <c r="E3449" s="51">
        <v>3449</v>
      </c>
      <c r="F3449">
        <v>7.0000000000000007E-2</v>
      </c>
      <c r="G3449" s="141">
        <f t="shared" si="160"/>
        <v>241.43000000000004</v>
      </c>
      <c r="I3449" s="51">
        <v>3449</v>
      </c>
      <c r="J3449">
        <v>0.125</v>
      </c>
      <c r="K3449" s="141">
        <f t="shared" si="161"/>
        <v>431.125</v>
      </c>
      <c r="M3449" s="51">
        <v>3449</v>
      </c>
      <c r="N3449">
        <v>899</v>
      </c>
    </row>
    <row r="3450" spans="1:14">
      <c r="A3450" s="51">
        <v>3450</v>
      </c>
      <c r="B3450" s="51">
        <v>4.4999999999999998E-2</v>
      </c>
      <c r="C3450" s="141">
        <f t="shared" si="159"/>
        <v>155.25</v>
      </c>
      <c r="E3450" s="51">
        <v>3450</v>
      </c>
      <c r="F3450">
        <v>7.0000000000000007E-2</v>
      </c>
      <c r="G3450" s="141">
        <f t="shared" si="160"/>
        <v>241.50000000000003</v>
      </c>
      <c r="I3450" s="51">
        <v>3450</v>
      </c>
      <c r="J3450">
        <v>0.125</v>
      </c>
      <c r="K3450" s="141">
        <f t="shared" si="161"/>
        <v>431.25</v>
      </c>
      <c r="M3450" s="51">
        <v>3450</v>
      </c>
      <c r="N3450">
        <v>899</v>
      </c>
    </row>
    <row r="3451" spans="1:14">
      <c r="A3451" s="51">
        <v>3451</v>
      </c>
      <c r="B3451" s="51">
        <v>4.4999999999999998E-2</v>
      </c>
      <c r="C3451" s="141">
        <f t="shared" si="159"/>
        <v>155.29499999999999</v>
      </c>
      <c r="E3451" s="51">
        <v>3451</v>
      </c>
      <c r="F3451">
        <v>7.0000000000000007E-2</v>
      </c>
      <c r="G3451" s="141">
        <f t="shared" si="160"/>
        <v>241.57000000000002</v>
      </c>
      <c r="I3451" s="51">
        <v>3451</v>
      </c>
      <c r="J3451">
        <v>0.125</v>
      </c>
      <c r="K3451" s="141">
        <f t="shared" si="161"/>
        <v>431.375</v>
      </c>
      <c r="M3451" s="51">
        <v>3451</v>
      </c>
      <c r="N3451">
        <v>899</v>
      </c>
    </row>
    <row r="3452" spans="1:14">
      <c r="A3452" s="51">
        <v>3452</v>
      </c>
      <c r="B3452" s="51">
        <v>4.4999999999999998E-2</v>
      </c>
      <c r="C3452" s="141">
        <f t="shared" si="159"/>
        <v>155.34</v>
      </c>
      <c r="E3452" s="51">
        <v>3452</v>
      </c>
      <c r="F3452">
        <v>7.0000000000000007E-2</v>
      </c>
      <c r="G3452" s="141">
        <f t="shared" si="160"/>
        <v>241.64000000000001</v>
      </c>
      <c r="I3452" s="51">
        <v>3452</v>
      </c>
      <c r="J3452">
        <v>0.125</v>
      </c>
      <c r="K3452" s="141">
        <f t="shared" si="161"/>
        <v>431.5</v>
      </c>
      <c r="M3452" s="51">
        <v>3452</v>
      </c>
      <c r="N3452">
        <v>899</v>
      </c>
    </row>
    <row r="3453" spans="1:14">
      <c r="A3453" s="51">
        <v>3453</v>
      </c>
      <c r="B3453" s="51">
        <v>4.4999999999999998E-2</v>
      </c>
      <c r="C3453" s="141">
        <f t="shared" si="159"/>
        <v>155.38499999999999</v>
      </c>
      <c r="E3453" s="51">
        <v>3453</v>
      </c>
      <c r="F3453">
        <v>7.0000000000000007E-2</v>
      </c>
      <c r="G3453" s="141">
        <f t="shared" si="160"/>
        <v>241.71000000000004</v>
      </c>
      <c r="I3453" s="51">
        <v>3453</v>
      </c>
      <c r="J3453">
        <v>0.125</v>
      </c>
      <c r="K3453" s="141">
        <f t="shared" si="161"/>
        <v>431.625</v>
      </c>
      <c r="M3453" s="51">
        <v>3453</v>
      </c>
      <c r="N3453">
        <v>899</v>
      </c>
    </row>
    <row r="3454" spans="1:14">
      <c r="A3454" s="51">
        <v>3454</v>
      </c>
      <c r="B3454" s="51">
        <v>4.4999999999999998E-2</v>
      </c>
      <c r="C3454" s="141">
        <f t="shared" si="159"/>
        <v>155.43</v>
      </c>
      <c r="E3454" s="51">
        <v>3454</v>
      </c>
      <c r="F3454">
        <v>7.0000000000000007E-2</v>
      </c>
      <c r="G3454" s="141">
        <f t="shared" si="160"/>
        <v>241.78000000000003</v>
      </c>
      <c r="I3454" s="51">
        <v>3454</v>
      </c>
      <c r="J3454">
        <v>0.125</v>
      </c>
      <c r="K3454" s="141">
        <f t="shared" si="161"/>
        <v>431.75</v>
      </c>
      <c r="M3454" s="51">
        <v>3454</v>
      </c>
      <c r="N3454">
        <v>899</v>
      </c>
    </row>
    <row r="3455" spans="1:14">
      <c r="A3455" s="51">
        <v>3455</v>
      </c>
      <c r="B3455" s="51">
        <v>4.4999999999999998E-2</v>
      </c>
      <c r="C3455" s="141">
        <f t="shared" si="159"/>
        <v>155.47499999999999</v>
      </c>
      <c r="E3455" s="51">
        <v>3455</v>
      </c>
      <c r="F3455">
        <v>7.0000000000000007E-2</v>
      </c>
      <c r="G3455" s="141">
        <f t="shared" si="160"/>
        <v>241.85000000000002</v>
      </c>
      <c r="I3455" s="51">
        <v>3455</v>
      </c>
      <c r="J3455">
        <v>0.125</v>
      </c>
      <c r="K3455" s="141">
        <f t="shared" si="161"/>
        <v>431.875</v>
      </c>
      <c r="M3455" s="51">
        <v>3455</v>
      </c>
      <c r="N3455">
        <v>899</v>
      </c>
    </row>
    <row r="3456" spans="1:14">
      <c r="A3456" s="51">
        <v>3456</v>
      </c>
      <c r="B3456" s="51">
        <v>4.4999999999999998E-2</v>
      </c>
      <c r="C3456" s="141">
        <f t="shared" si="159"/>
        <v>155.51999999999998</v>
      </c>
      <c r="E3456" s="51">
        <v>3456</v>
      </c>
      <c r="F3456">
        <v>7.0000000000000007E-2</v>
      </c>
      <c r="G3456" s="141">
        <f t="shared" si="160"/>
        <v>241.92000000000002</v>
      </c>
      <c r="I3456" s="51">
        <v>3456</v>
      </c>
      <c r="J3456">
        <v>0.125</v>
      </c>
      <c r="K3456" s="141">
        <f t="shared" si="161"/>
        <v>432</v>
      </c>
      <c r="M3456" s="51">
        <v>3456</v>
      </c>
      <c r="N3456">
        <v>899</v>
      </c>
    </row>
    <row r="3457" spans="1:14">
      <c r="A3457" s="51">
        <v>3457</v>
      </c>
      <c r="B3457" s="51">
        <v>4.4999999999999998E-2</v>
      </c>
      <c r="C3457" s="141">
        <f t="shared" si="159"/>
        <v>155.565</v>
      </c>
      <c r="E3457" s="51">
        <v>3457</v>
      </c>
      <c r="F3457">
        <v>7.0000000000000007E-2</v>
      </c>
      <c r="G3457" s="141">
        <f t="shared" si="160"/>
        <v>241.99</v>
      </c>
      <c r="I3457" s="51">
        <v>3457</v>
      </c>
      <c r="J3457">
        <v>0.125</v>
      </c>
      <c r="K3457" s="141">
        <f t="shared" si="161"/>
        <v>432.125</v>
      </c>
      <c r="M3457" s="51">
        <v>3457</v>
      </c>
      <c r="N3457">
        <v>899</v>
      </c>
    </row>
    <row r="3458" spans="1:14">
      <c r="A3458" s="51">
        <v>3458</v>
      </c>
      <c r="B3458" s="51">
        <v>4.4999999999999998E-2</v>
      </c>
      <c r="C3458" s="141">
        <f t="shared" ref="C3458:C3521" si="162">MAX(A3458*B3458, 8.99)</f>
        <v>155.60999999999999</v>
      </c>
      <c r="E3458" s="51">
        <v>3458</v>
      </c>
      <c r="F3458">
        <v>7.0000000000000007E-2</v>
      </c>
      <c r="G3458" s="141">
        <f t="shared" ref="G3458:G3521" si="163">MAX(E3458*F3458, 9.99)</f>
        <v>242.06000000000003</v>
      </c>
      <c r="I3458" s="51">
        <v>3458</v>
      </c>
      <c r="J3458">
        <v>0.125</v>
      </c>
      <c r="K3458" s="141">
        <f t="shared" ref="K3458:K3521" si="164">MAX(I3458*J3458, 19.99)</f>
        <v>432.25</v>
      </c>
      <c r="M3458" s="51">
        <v>3458</v>
      </c>
      <c r="N3458">
        <v>899</v>
      </c>
    </row>
    <row r="3459" spans="1:14">
      <c r="A3459" s="51">
        <v>3459</v>
      </c>
      <c r="B3459" s="51">
        <v>4.4999999999999998E-2</v>
      </c>
      <c r="C3459" s="141">
        <f t="shared" si="162"/>
        <v>155.655</v>
      </c>
      <c r="E3459" s="51">
        <v>3459</v>
      </c>
      <c r="F3459">
        <v>7.0000000000000007E-2</v>
      </c>
      <c r="G3459" s="141">
        <f t="shared" si="163"/>
        <v>242.13000000000002</v>
      </c>
      <c r="I3459" s="51">
        <v>3459</v>
      </c>
      <c r="J3459">
        <v>0.125</v>
      </c>
      <c r="K3459" s="141">
        <f t="shared" si="164"/>
        <v>432.375</v>
      </c>
      <c r="M3459" s="51">
        <v>3459</v>
      </c>
      <c r="N3459">
        <v>899</v>
      </c>
    </row>
    <row r="3460" spans="1:14">
      <c r="A3460" s="51">
        <v>3460</v>
      </c>
      <c r="B3460" s="51">
        <v>4.4999999999999998E-2</v>
      </c>
      <c r="C3460" s="141">
        <f t="shared" si="162"/>
        <v>155.69999999999999</v>
      </c>
      <c r="E3460" s="51">
        <v>3460</v>
      </c>
      <c r="F3460">
        <v>7.0000000000000007E-2</v>
      </c>
      <c r="G3460" s="141">
        <f t="shared" si="163"/>
        <v>242.20000000000002</v>
      </c>
      <c r="I3460" s="51">
        <v>3460</v>
      </c>
      <c r="J3460">
        <v>0.125</v>
      </c>
      <c r="K3460" s="141">
        <f t="shared" si="164"/>
        <v>432.5</v>
      </c>
      <c r="M3460" s="51">
        <v>3460</v>
      </c>
      <c r="N3460">
        <v>899</v>
      </c>
    </row>
    <row r="3461" spans="1:14">
      <c r="A3461" s="51">
        <v>3461</v>
      </c>
      <c r="B3461" s="51">
        <v>4.4999999999999998E-2</v>
      </c>
      <c r="C3461" s="141">
        <f t="shared" si="162"/>
        <v>155.745</v>
      </c>
      <c r="E3461" s="51">
        <v>3461</v>
      </c>
      <c r="F3461">
        <v>7.0000000000000007E-2</v>
      </c>
      <c r="G3461" s="141">
        <f t="shared" si="163"/>
        <v>242.27</v>
      </c>
      <c r="I3461" s="51">
        <v>3461</v>
      </c>
      <c r="J3461">
        <v>0.125</v>
      </c>
      <c r="K3461" s="141">
        <f t="shared" si="164"/>
        <v>432.625</v>
      </c>
      <c r="M3461" s="51">
        <v>3461</v>
      </c>
      <c r="N3461">
        <v>899</v>
      </c>
    </row>
    <row r="3462" spans="1:14">
      <c r="A3462" s="51">
        <v>3462</v>
      </c>
      <c r="B3462" s="51">
        <v>4.4999999999999998E-2</v>
      </c>
      <c r="C3462" s="141">
        <f t="shared" si="162"/>
        <v>155.79</v>
      </c>
      <c r="E3462" s="51">
        <v>3462</v>
      </c>
      <c r="F3462">
        <v>7.0000000000000007E-2</v>
      </c>
      <c r="G3462" s="141">
        <f t="shared" si="163"/>
        <v>242.34000000000003</v>
      </c>
      <c r="I3462" s="51">
        <v>3462</v>
      </c>
      <c r="J3462">
        <v>0.125</v>
      </c>
      <c r="K3462" s="141">
        <f t="shared" si="164"/>
        <v>432.75</v>
      </c>
      <c r="M3462" s="51">
        <v>3462</v>
      </c>
      <c r="N3462">
        <v>899</v>
      </c>
    </row>
    <row r="3463" spans="1:14">
      <c r="A3463" s="51">
        <v>3463</v>
      </c>
      <c r="B3463" s="51">
        <v>4.4999999999999998E-2</v>
      </c>
      <c r="C3463" s="141">
        <f t="shared" si="162"/>
        <v>155.83500000000001</v>
      </c>
      <c r="E3463" s="51">
        <v>3463</v>
      </c>
      <c r="F3463">
        <v>7.0000000000000007E-2</v>
      </c>
      <c r="G3463" s="141">
        <f t="shared" si="163"/>
        <v>242.41000000000003</v>
      </c>
      <c r="I3463" s="51">
        <v>3463</v>
      </c>
      <c r="J3463">
        <v>0.125</v>
      </c>
      <c r="K3463" s="141">
        <f t="shared" si="164"/>
        <v>432.875</v>
      </c>
      <c r="M3463" s="51">
        <v>3463</v>
      </c>
      <c r="N3463">
        <v>899</v>
      </c>
    </row>
    <row r="3464" spans="1:14">
      <c r="A3464" s="51">
        <v>3464</v>
      </c>
      <c r="B3464" s="51">
        <v>4.4999999999999998E-2</v>
      </c>
      <c r="C3464" s="141">
        <f t="shared" si="162"/>
        <v>155.88</v>
      </c>
      <c r="E3464" s="51">
        <v>3464</v>
      </c>
      <c r="F3464">
        <v>7.0000000000000007E-2</v>
      </c>
      <c r="G3464" s="141">
        <f t="shared" si="163"/>
        <v>242.48000000000002</v>
      </c>
      <c r="I3464" s="51">
        <v>3464</v>
      </c>
      <c r="J3464">
        <v>0.125</v>
      </c>
      <c r="K3464" s="141">
        <f t="shared" si="164"/>
        <v>433</v>
      </c>
      <c r="M3464" s="51">
        <v>3464</v>
      </c>
      <c r="N3464">
        <v>899</v>
      </c>
    </row>
    <row r="3465" spans="1:14">
      <c r="A3465" s="51">
        <v>3465</v>
      </c>
      <c r="B3465" s="51">
        <v>4.4999999999999998E-2</v>
      </c>
      <c r="C3465" s="141">
        <f t="shared" si="162"/>
        <v>155.92499999999998</v>
      </c>
      <c r="E3465" s="51">
        <v>3465</v>
      </c>
      <c r="F3465">
        <v>7.0000000000000007E-2</v>
      </c>
      <c r="G3465" s="141">
        <f t="shared" si="163"/>
        <v>242.55</v>
      </c>
      <c r="I3465" s="51">
        <v>3465</v>
      </c>
      <c r="J3465">
        <v>0.125</v>
      </c>
      <c r="K3465" s="141">
        <f t="shared" si="164"/>
        <v>433.125</v>
      </c>
      <c r="M3465" s="51">
        <v>3465</v>
      </c>
      <c r="N3465">
        <v>899</v>
      </c>
    </row>
    <row r="3466" spans="1:14">
      <c r="A3466" s="51">
        <v>3466</v>
      </c>
      <c r="B3466" s="51">
        <v>4.4999999999999998E-2</v>
      </c>
      <c r="C3466" s="141">
        <f t="shared" si="162"/>
        <v>155.97</v>
      </c>
      <c r="E3466" s="51">
        <v>3466</v>
      </c>
      <c r="F3466">
        <v>7.0000000000000007E-2</v>
      </c>
      <c r="G3466" s="141">
        <f t="shared" si="163"/>
        <v>242.62000000000003</v>
      </c>
      <c r="I3466" s="51">
        <v>3466</v>
      </c>
      <c r="J3466">
        <v>0.125</v>
      </c>
      <c r="K3466" s="141">
        <f t="shared" si="164"/>
        <v>433.25</v>
      </c>
      <c r="M3466" s="51">
        <v>3466</v>
      </c>
      <c r="N3466">
        <v>899</v>
      </c>
    </row>
    <row r="3467" spans="1:14">
      <c r="A3467" s="51">
        <v>3467</v>
      </c>
      <c r="B3467" s="51">
        <v>4.4999999999999998E-2</v>
      </c>
      <c r="C3467" s="141">
        <f t="shared" si="162"/>
        <v>156.01499999999999</v>
      </c>
      <c r="E3467" s="51">
        <v>3467</v>
      </c>
      <c r="F3467">
        <v>7.0000000000000007E-2</v>
      </c>
      <c r="G3467" s="141">
        <f t="shared" si="163"/>
        <v>242.69000000000003</v>
      </c>
      <c r="I3467" s="51">
        <v>3467</v>
      </c>
      <c r="J3467">
        <v>0.125</v>
      </c>
      <c r="K3467" s="141">
        <f t="shared" si="164"/>
        <v>433.375</v>
      </c>
      <c r="M3467" s="51">
        <v>3467</v>
      </c>
      <c r="N3467">
        <v>899</v>
      </c>
    </row>
    <row r="3468" spans="1:14">
      <c r="A3468" s="51">
        <v>3468</v>
      </c>
      <c r="B3468" s="51">
        <v>4.4999999999999998E-2</v>
      </c>
      <c r="C3468" s="141">
        <f t="shared" si="162"/>
        <v>156.06</v>
      </c>
      <c r="E3468" s="51">
        <v>3468</v>
      </c>
      <c r="F3468">
        <v>7.0000000000000007E-2</v>
      </c>
      <c r="G3468" s="141">
        <f t="shared" si="163"/>
        <v>242.76000000000002</v>
      </c>
      <c r="I3468" s="51">
        <v>3468</v>
      </c>
      <c r="J3468">
        <v>0.125</v>
      </c>
      <c r="K3468" s="141">
        <f t="shared" si="164"/>
        <v>433.5</v>
      </c>
      <c r="M3468" s="51">
        <v>3468</v>
      </c>
      <c r="N3468">
        <v>899</v>
      </c>
    </row>
    <row r="3469" spans="1:14">
      <c r="A3469" s="51">
        <v>3469</v>
      </c>
      <c r="B3469" s="51">
        <v>4.4999999999999998E-2</v>
      </c>
      <c r="C3469" s="141">
        <f t="shared" si="162"/>
        <v>156.10499999999999</v>
      </c>
      <c r="E3469" s="51">
        <v>3469</v>
      </c>
      <c r="F3469">
        <v>7.0000000000000007E-2</v>
      </c>
      <c r="G3469" s="141">
        <f t="shared" si="163"/>
        <v>242.83</v>
      </c>
      <c r="I3469" s="51">
        <v>3469</v>
      </c>
      <c r="J3469">
        <v>0.125</v>
      </c>
      <c r="K3469" s="141">
        <f t="shared" si="164"/>
        <v>433.625</v>
      </c>
      <c r="M3469" s="51">
        <v>3469</v>
      </c>
      <c r="N3469">
        <v>899</v>
      </c>
    </row>
    <row r="3470" spans="1:14">
      <c r="A3470" s="51">
        <v>3470</v>
      </c>
      <c r="B3470" s="51">
        <v>4.4999999999999998E-2</v>
      </c>
      <c r="C3470" s="141">
        <f t="shared" si="162"/>
        <v>156.15</v>
      </c>
      <c r="E3470" s="51">
        <v>3470</v>
      </c>
      <c r="F3470">
        <v>7.0000000000000007E-2</v>
      </c>
      <c r="G3470" s="141">
        <f t="shared" si="163"/>
        <v>242.90000000000003</v>
      </c>
      <c r="I3470" s="51">
        <v>3470</v>
      </c>
      <c r="J3470">
        <v>0.125</v>
      </c>
      <c r="K3470" s="141">
        <f t="shared" si="164"/>
        <v>433.75</v>
      </c>
      <c r="M3470" s="51">
        <v>3470</v>
      </c>
      <c r="N3470">
        <v>899</v>
      </c>
    </row>
    <row r="3471" spans="1:14">
      <c r="A3471" s="51">
        <v>3471</v>
      </c>
      <c r="B3471" s="51">
        <v>4.4999999999999998E-2</v>
      </c>
      <c r="C3471" s="141">
        <f t="shared" si="162"/>
        <v>156.19499999999999</v>
      </c>
      <c r="E3471" s="51">
        <v>3471</v>
      </c>
      <c r="F3471">
        <v>7.0000000000000007E-2</v>
      </c>
      <c r="G3471" s="141">
        <f t="shared" si="163"/>
        <v>242.97000000000003</v>
      </c>
      <c r="I3471" s="51">
        <v>3471</v>
      </c>
      <c r="J3471">
        <v>0.125</v>
      </c>
      <c r="K3471" s="141">
        <f t="shared" si="164"/>
        <v>433.875</v>
      </c>
      <c r="M3471" s="51">
        <v>3471</v>
      </c>
      <c r="N3471">
        <v>899</v>
      </c>
    </row>
    <row r="3472" spans="1:14">
      <c r="A3472" s="51">
        <v>3472</v>
      </c>
      <c r="B3472" s="51">
        <v>4.4999999999999998E-2</v>
      </c>
      <c r="C3472" s="141">
        <f t="shared" si="162"/>
        <v>156.23999999999998</v>
      </c>
      <c r="E3472" s="51">
        <v>3472</v>
      </c>
      <c r="F3472">
        <v>7.0000000000000007E-2</v>
      </c>
      <c r="G3472" s="141">
        <f t="shared" si="163"/>
        <v>243.04000000000002</v>
      </c>
      <c r="I3472" s="51">
        <v>3472</v>
      </c>
      <c r="J3472">
        <v>0.125</v>
      </c>
      <c r="K3472" s="141">
        <f t="shared" si="164"/>
        <v>434</v>
      </c>
      <c r="M3472" s="51">
        <v>3472</v>
      </c>
      <c r="N3472">
        <v>899</v>
      </c>
    </row>
    <row r="3473" spans="1:14">
      <c r="A3473" s="51">
        <v>3473</v>
      </c>
      <c r="B3473" s="51">
        <v>4.4999999999999998E-2</v>
      </c>
      <c r="C3473" s="141">
        <f t="shared" si="162"/>
        <v>156.285</v>
      </c>
      <c r="E3473" s="51">
        <v>3473</v>
      </c>
      <c r="F3473">
        <v>7.0000000000000007E-2</v>
      </c>
      <c r="G3473" s="141">
        <f t="shared" si="163"/>
        <v>243.11</v>
      </c>
      <c r="I3473" s="51">
        <v>3473</v>
      </c>
      <c r="J3473">
        <v>0.125</v>
      </c>
      <c r="K3473" s="141">
        <f t="shared" si="164"/>
        <v>434.125</v>
      </c>
      <c r="M3473" s="51">
        <v>3473</v>
      </c>
      <c r="N3473">
        <v>899</v>
      </c>
    </row>
    <row r="3474" spans="1:14">
      <c r="A3474" s="51">
        <v>3474</v>
      </c>
      <c r="B3474" s="51">
        <v>4.4999999999999998E-2</v>
      </c>
      <c r="C3474" s="141">
        <f t="shared" si="162"/>
        <v>156.32999999999998</v>
      </c>
      <c r="E3474" s="51">
        <v>3474</v>
      </c>
      <c r="F3474">
        <v>7.0000000000000007E-2</v>
      </c>
      <c r="G3474" s="141">
        <f t="shared" si="163"/>
        <v>243.18000000000004</v>
      </c>
      <c r="I3474" s="51">
        <v>3474</v>
      </c>
      <c r="J3474">
        <v>0.125</v>
      </c>
      <c r="K3474" s="141">
        <f t="shared" si="164"/>
        <v>434.25</v>
      </c>
      <c r="M3474" s="51">
        <v>3474</v>
      </c>
      <c r="N3474">
        <v>899</v>
      </c>
    </row>
    <row r="3475" spans="1:14">
      <c r="A3475" s="51">
        <v>3475</v>
      </c>
      <c r="B3475" s="51">
        <v>4.4999999999999998E-2</v>
      </c>
      <c r="C3475" s="141">
        <f t="shared" si="162"/>
        <v>156.375</v>
      </c>
      <c r="E3475" s="51">
        <v>3475</v>
      </c>
      <c r="F3475">
        <v>7.0000000000000007E-2</v>
      </c>
      <c r="G3475" s="141">
        <f t="shared" si="163"/>
        <v>243.25000000000003</v>
      </c>
      <c r="I3475" s="51">
        <v>3475</v>
      </c>
      <c r="J3475">
        <v>0.125</v>
      </c>
      <c r="K3475" s="141">
        <f t="shared" si="164"/>
        <v>434.375</v>
      </c>
      <c r="M3475" s="51">
        <v>3475</v>
      </c>
      <c r="N3475">
        <v>899</v>
      </c>
    </row>
    <row r="3476" spans="1:14">
      <c r="A3476" s="51">
        <v>3476</v>
      </c>
      <c r="B3476" s="51">
        <v>4.4999999999999998E-2</v>
      </c>
      <c r="C3476" s="141">
        <f t="shared" si="162"/>
        <v>156.41999999999999</v>
      </c>
      <c r="E3476" s="51">
        <v>3476</v>
      </c>
      <c r="F3476">
        <v>7.0000000000000007E-2</v>
      </c>
      <c r="G3476" s="141">
        <f t="shared" si="163"/>
        <v>243.32000000000002</v>
      </c>
      <c r="I3476" s="51">
        <v>3476</v>
      </c>
      <c r="J3476">
        <v>0.125</v>
      </c>
      <c r="K3476" s="141">
        <f t="shared" si="164"/>
        <v>434.5</v>
      </c>
      <c r="M3476" s="51">
        <v>3476</v>
      </c>
      <c r="N3476">
        <v>899</v>
      </c>
    </row>
    <row r="3477" spans="1:14">
      <c r="A3477" s="51">
        <v>3477</v>
      </c>
      <c r="B3477" s="51">
        <v>4.4999999999999998E-2</v>
      </c>
      <c r="C3477" s="141">
        <f t="shared" si="162"/>
        <v>156.465</v>
      </c>
      <c r="E3477" s="51">
        <v>3477</v>
      </c>
      <c r="F3477">
        <v>7.0000000000000007E-2</v>
      </c>
      <c r="G3477" s="141">
        <f t="shared" si="163"/>
        <v>243.39000000000001</v>
      </c>
      <c r="I3477" s="51">
        <v>3477</v>
      </c>
      <c r="J3477">
        <v>0.125</v>
      </c>
      <c r="K3477" s="141">
        <f t="shared" si="164"/>
        <v>434.625</v>
      </c>
      <c r="M3477" s="51">
        <v>3477</v>
      </c>
      <c r="N3477">
        <v>899</v>
      </c>
    </row>
    <row r="3478" spans="1:14">
      <c r="A3478" s="51">
        <v>3478</v>
      </c>
      <c r="B3478" s="51">
        <v>4.4999999999999998E-2</v>
      </c>
      <c r="C3478" s="141">
        <f t="shared" si="162"/>
        <v>156.51</v>
      </c>
      <c r="E3478" s="51">
        <v>3478</v>
      </c>
      <c r="F3478">
        <v>7.0000000000000007E-2</v>
      </c>
      <c r="G3478" s="141">
        <f t="shared" si="163"/>
        <v>243.46000000000004</v>
      </c>
      <c r="I3478" s="51">
        <v>3478</v>
      </c>
      <c r="J3478">
        <v>0.125</v>
      </c>
      <c r="K3478" s="141">
        <f t="shared" si="164"/>
        <v>434.75</v>
      </c>
      <c r="M3478" s="51">
        <v>3478</v>
      </c>
      <c r="N3478">
        <v>899</v>
      </c>
    </row>
    <row r="3479" spans="1:14">
      <c r="A3479" s="51">
        <v>3479</v>
      </c>
      <c r="B3479" s="51">
        <v>4.4999999999999998E-2</v>
      </c>
      <c r="C3479" s="141">
        <f t="shared" si="162"/>
        <v>156.55500000000001</v>
      </c>
      <c r="E3479" s="51">
        <v>3479</v>
      </c>
      <c r="F3479">
        <v>7.0000000000000007E-2</v>
      </c>
      <c r="G3479" s="141">
        <f t="shared" si="163"/>
        <v>243.53000000000003</v>
      </c>
      <c r="I3479" s="51">
        <v>3479</v>
      </c>
      <c r="J3479">
        <v>0.125</v>
      </c>
      <c r="K3479" s="141">
        <f t="shared" si="164"/>
        <v>434.875</v>
      </c>
      <c r="M3479" s="51">
        <v>3479</v>
      </c>
      <c r="N3479">
        <v>899</v>
      </c>
    </row>
    <row r="3480" spans="1:14">
      <c r="A3480" s="51">
        <v>3480</v>
      </c>
      <c r="B3480" s="51">
        <v>4.4999999999999998E-2</v>
      </c>
      <c r="C3480" s="141">
        <f t="shared" si="162"/>
        <v>156.6</v>
      </c>
      <c r="E3480" s="51">
        <v>3480</v>
      </c>
      <c r="F3480">
        <v>7.0000000000000007E-2</v>
      </c>
      <c r="G3480" s="141">
        <f t="shared" si="163"/>
        <v>243.60000000000002</v>
      </c>
      <c r="I3480" s="51">
        <v>3480</v>
      </c>
      <c r="J3480">
        <v>0.125</v>
      </c>
      <c r="K3480" s="141">
        <f t="shared" si="164"/>
        <v>435</v>
      </c>
      <c r="M3480" s="51">
        <v>3480</v>
      </c>
      <c r="N3480">
        <v>899</v>
      </c>
    </row>
    <row r="3481" spans="1:14">
      <c r="A3481" s="51">
        <v>3481</v>
      </c>
      <c r="B3481" s="51">
        <v>4.4999999999999998E-2</v>
      </c>
      <c r="C3481" s="141">
        <f t="shared" si="162"/>
        <v>156.64499999999998</v>
      </c>
      <c r="E3481" s="51">
        <v>3481</v>
      </c>
      <c r="F3481">
        <v>7.0000000000000007E-2</v>
      </c>
      <c r="G3481" s="141">
        <f t="shared" si="163"/>
        <v>243.67000000000002</v>
      </c>
      <c r="I3481" s="51">
        <v>3481</v>
      </c>
      <c r="J3481">
        <v>0.125</v>
      </c>
      <c r="K3481" s="141">
        <f t="shared" si="164"/>
        <v>435.125</v>
      </c>
      <c r="M3481" s="51">
        <v>3481</v>
      </c>
      <c r="N3481">
        <v>899</v>
      </c>
    </row>
    <row r="3482" spans="1:14">
      <c r="A3482" s="51">
        <v>3482</v>
      </c>
      <c r="B3482" s="51">
        <v>4.4999999999999998E-2</v>
      </c>
      <c r="C3482" s="141">
        <f t="shared" si="162"/>
        <v>156.69</v>
      </c>
      <c r="E3482" s="51">
        <v>3482</v>
      </c>
      <c r="F3482">
        <v>7.0000000000000007E-2</v>
      </c>
      <c r="G3482" s="141">
        <f t="shared" si="163"/>
        <v>243.74</v>
      </c>
      <c r="I3482" s="51">
        <v>3482</v>
      </c>
      <c r="J3482">
        <v>0.125</v>
      </c>
      <c r="K3482" s="141">
        <f t="shared" si="164"/>
        <v>435.25</v>
      </c>
      <c r="M3482" s="51">
        <v>3482</v>
      </c>
      <c r="N3482">
        <v>899</v>
      </c>
    </row>
    <row r="3483" spans="1:14">
      <c r="A3483" s="51">
        <v>3483</v>
      </c>
      <c r="B3483" s="51">
        <v>4.4999999999999998E-2</v>
      </c>
      <c r="C3483" s="141">
        <f t="shared" si="162"/>
        <v>156.73499999999999</v>
      </c>
      <c r="E3483" s="51">
        <v>3483</v>
      </c>
      <c r="F3483">
        <v>7.0000000000000007E-2</v>
      </c>
      <c r="G3483" s="141">
        <f t="shared" si="163"/>
        <v>243.81000000000003</v>
      </c>
      <c r="I3483" s="51">
        <v>3483</v>
      </c>
      <c r="J3483">
        <v>0.125</v>
      </c>
      <c r="K3483" s="141">
        <f t="shared" si="164"/>
        <v>435.375</v>
      </c>
      <c r="M3483" s="51">
        <v>3483</v>
      </c>
      <c r="N3483">
        <v>899</v>
      </c>
    </row>
    <row r="3484" spans="1:14">
      <c r="A3484" s="51">
        <v>3484</v>
      </c>
      <c r="B3484" s="51">
        <v>4.4999999999999998E-2</v>
      </c>
      <c r="C3484" s="141">
        <f t="shared" si="162"/>
        <v>156.78</v>
      </c>
      <c r="E3484" s="51">
        <v>3484</v>
      </c>
      <c r="F3484">
        <v>7.0000000000000007E-2</v>
      </c>
      <c r="G3484" s="141">
        <f t="shared" si="163"/>
        <v>243.88000000000002</v>
      </c>
      <c r="I3484" s="51">
        <v>3484</v>
      </c>
      <c r="J3484">
        <v>0.125</v>
      </c>
      <c r="K3484" s="141">
        <f t="shared" si="164"/>
        <v>435.5</v>
      </c>
      <c r="M3484" s="51">
        <v>3484</v>
      </c>
      <c r="N3484">
        <v>899</v>
      </c>
    </row>
    <row r="3485" spans="1:14">
      <c r="A3485" s="51">
        <v>3485</v>
      </c>
      <c r="B3485" s="51">
        <v>4.4999999999999998E-2</v>
      </c>
      <c r="C3485" s="141">
        <f t="shared" si="162"/>
        <v>156.82499999999999</v>
      </c>
      <c r="E3485" s="51">
        <v>3485</v>
      </c>
      <c r="F3485">
        <v>7.0000000000000007E-2</v>
      </c>
      <c r="G3485" s="141">
        <f t="shared" si="163"/>
        <v>243.95000000000002</v>
      </c>
      <c r="I3485" s="51">
        <v>3485</v>
      </c>
      <c r="J3485">
        <v>0.125</v>
      </c>
      <c r="K3485" s="141">
        <f t="shared" si="164"/>
        <v>435.625</v>
      </c>
      <c r="M3485" s="51">
        <v>3485</v>
      </c>
      <c r="N3485">
        <v>899</v>
      </c>
    </row>
    <row r="3486" spans="1:14">
      <c r="A3486" s="51">
        <v>3486</v>
      </c>
      <c r="B3486" s="51">
        <v>4.4999999999999998E-2</v>
      </c>
      <c r="C3486" s="141">
        <f t="shared" si="162"/>
        <v>156.87</v>
      </c>
      <c r="E3486" s="51">
        <v>3486</v>
      </c>
      <c r="F3486">
        <v>7.0000000000000007E-2</v>
      </c>
      <c r="G3486" s="141">
        <f t="shared" si="163"/>
        <v>244.02</v>
      </c>
      <c r="I3486" s="51">
        <v>3486</v>
      </c>
      <c r="J3486">
        <v>0.125</v>
      </c>
      <c r="K3486" s="141">
        <f t="shared" si="164"/>
        <v>435.75</v>
      </c>
      <c r="M3486" s="51">
        <v>3486</v>
      </c>
      <c r="N3486">
        <v>899</v>
      </c>
    </row>
    <row r="3487" spans="1:14">
      <c r="A3487" s="51">
        <v>3487</v>
      </c>
      <c r="B3487" s="51">
        <v>4.4999999999999998E-2</v>
      </c>
      <c r="C3487" s="141">
        <f t="shared" si="162"/>
        <v>156.91499999999999</v>
      </c>
      <c r="E3487" s="51">
        <v>3487</v>
      </c>
      <c r="F3487">
        <v>7.0000000000000007E-2</v>
      </c>
      <c r="G3487" s="141">
        <f t="shared" si="163"/>
        <v>244.09000000000003</v>
      </c>
      <c r="I3487" s="51">
        <v>3487</v>
      </c>
      <c r="J3487">
        <v>0.125</v>
      </c>
      <c r="K3487" s="141">
        <f t="shared" si="164"/>
        <v>435.875</v>
      </c>
      <c r="M3487" s="51">
        <v>3487</v>
      </c>
      <c r="N3487">
        <v>899</v>
      </c>
    </row>
    <row r="3488" spans="1:14">
      <c r="A3488" s="51">
        <v>3488</v>
      </c>
      <c r="B3488" s="51">
        <v>4.4999999999999998E-2</v>
      </c>
      <c r="C3488" s="141">
        <f t="shared" si="162"/>
        <v>156.96</v>
      </c>
      <c r="E3488" s="51">
        <v>3488</v>
      </c>
      <c r="F3488">
        <v>7.0000000000000007E-2</v>
      </c>
      <c r="G3488" s="141">
        <f t="shared" si="163"/>
        <v>244.16000000000003</v>
      </c>
      <c r="I3488" s="51">
        <v>3488</v>
      </c>
      <c r="J3488">
        <v>0.125</v>
      </c>
      <c r="K3488" s="141">
        <f t="shared" si="164"/>
        <v>436</v>
      </c>
      <c r="M3488" s="51">
        <v>3488</v>
      </c>
      <c r="N3488">
        <v>899</v>
      </c>
    </row>
    <row r="3489" spans="1:14">
      <c r="A3489" s="51">
        <v>3489</v>
      </c>
      <c r="B3489" s="51">
        <v>4.4999999999999998E-2</v>
      </c>
      <c r="C3489" s="141">
        <f t="shared" si="162"/>
        <v>157.005</v>
      </c>
      <c r="E3489" s="51">
        <v>3489</v>
      </c>
      <c r="F3489">
        <v>7.0000000000000007E-2</v>
      </c>
      <c r="G3489" s="141">
        <f t="shared" si="163"/>
        <v>244.23000000000002</v>
      </c>
      <c r="I3489" s="51">
        <v>3489</v>
      </c>
      <c r="J3489">
        <v>0.125</v>
      </c>
      <c r="K3489" s="141">
        <f t="shared" si="164"/>
        <v>436.125</v>
      </c>
      <c r="M3489" s="51">
        <v>3489</v>
      </c>
      <c r="N3489">
        <v>899</v>
      </c>
    </row>
    <row r="3490" spans="1:14">
      <c r="A3490" s="51">
        <v>3490</v>
      </c>
      <c r="B3490" s="51">
        <v>4.4999999999999998E-2</v>
      </c>
      <c r="C3490" s="141">
        <f t="shared" si="162"/>
        <v>157.04999999999998</v>
      </c>
      <c r="E3490" s="51">
        <v>3490</v>
      </c>
      <c r="F3490">
        <v>7.0000000000000007E-2</v>
      </c>
      <c r="G3490" s="141">
        <f t="shared" si="163"/>
        <v>244.3</v>
      </c>
      <c r="I3490" s="51">
        <v>3490</v>
      </c>
      <c r="J3490">
        <v>0.125</v>
      </c>
      <c r="K3490" s="141">
        <f t="shared" si="164"/>
        <v>436.25</v>
      </c>
      <c r="M3490" s="51">
        <v>3490</v>
      </c>
      <c r="N3490">
        <v>899</v>
      </c>
    </row>
    <row r="3491" spans="1:14">
      <c r="A3491" s="51">
        <v>3491</v>
      </c>
      <c r="B3491" s="51">
        <v>4.4999999999999998E-2</v>
      </c>
      <c r="C3491" s="141">
        <f t="shared" si="162"/>
        <v>157.095</v>
      </c>
      <c r="E3491" s="51">
        <v>3491</v>
      </c>
      <c r="F3491">
        <v>7.0000000000000007E-2</v>
      </c>
      <c r="G3491" s="141">
        <f t="shared" si="163"/>
        <v>244.37000000000003</v>
      </c>
      <c r="I3491" s="51">
        <v>3491</v>
      </c>
      <c r="J3491">
        <v>0.125</v>
      </c>
      <c r="K3491" s="141">
        <f t="shared" si="164"/>
        <v>436.375</v>
      </c>
      <c r="M3491" s="51">
        <v>3491</v>
      </c>
      <c r="N3491">
        <v>899</v>
      </c>
    </row>
    <row r="3492" spans="1:14">
      <c r="A3492" s="51">
        <v>3492</v>
      </c>
      <c r="B3492" s="51">
        <v>4.4999999999999998E-2</v>
      </c>
      <c r="C3492" s="141">
        <f t="shared" si="162"/>
        <v>157.13999999999999</v>
      </c>
      <c r="E3492" s="51">
        <v>3492</v>
      </c>
      <c r="F3492">
        <v>7.0000000000000007E-2</v>
      </c>
      <c r="G3492" s="141">
        <f t="shared" si="163"/>
        <v>244.44000000000003</v>
      </c>
      <c r="I3492" s="51">
        <v>3492</v>
      </c>
      <c r="J3492">
        <v>0.125</v>
      </c>
      <c r="K3492" s="141">
        <f t="shared" si="164"/>
        <v>436.5</v>
      </c>
      <c r="M3492" s="51">
        <v>3492</v>
      </c>
      <c r="N3492">
        <v>899</v>
      </c>
    </row>
    <row r="3493" spans="1:14">
      <c r="A3493" s="51">
        <v>3493</v>
      </c>
      <c r="B3493" s="51">
        <v>4.4999999999999998E-2</v>
      </c>
      <c r="C3493" s="141">
        <f t="shared" si="162"/>
        <v>157.185</v>
      </c>
      <c r="E3493" s="51">
        <v>3493</v>
      </c>
      <c r="F3493">
        <v>7.0000000000000007E-2</v>
      </c>
      <c r="G3493" s="141">
        <f t="shared" si="163"/>
        <v>244.51000000000002</v>
      </c>
      <c r="I3493" s="51">
        <v>3493</v>
      </c>
      <c r="J3493">
        <v>0.125</v>
      </c>
      <c r="K3493" s="141">
        <f t="shared" si="164"/>
        <v>436.625</v>
      </c>
      <c r="M3493" s="51">
        <v>3493</v>
      </c>
      <c r="N3493">
        <v>899</v>
      </c>
    </row>
    <row r="3494" spans="1:14">
      <c r="A3494" s="51">
        <v>3494</v>
      </c>
      <c r="B3494" s="51">
        <v>4.4999999999999998E-2</v>
      </c>
      <c r="C3494" s="141">
        <f t="shared" si="162"/>
        <v>157.22999999999999</v>
      </c>
      <c r="E3494" s="51">
        <v>3494</v>
      </c>
      <c r="F3494">
        <v>7.0000000000000007E-2</v>
      </c>
      <c r="G3494" s="141">
        <f t="shared" si="163"/>
        <v>244.58</v>
      </c>
      <c r="I3494" s="51">
        <v>3494</v>
      </c>
      <c r="J3494">
        <v>0.125</v>
      </c>
      <c r="K3494" s="141">
        <f t="shared" si="164"/>
        <v>436.75</v>
      </c>
      <c r="M3494" s="51">
        <v>3494</v>
      </c>
      <c r="N3494">
        <v>899</v>
      </c>
    </row>
    <row r="3495" spans="1:14">
      <c r="A3495" s="51">
        <v>3495</v>
      </c>
      <c r="B3495" s="51">
        <v>4.4999999999999998E-2</v>
      </c>
      <c r="C3495" s="141">
        <f t="shared" si="162"/>
        <v>157.27500000000001</v>
      </c>
      <c r="E3495" s="51">
        <v>3495</v>
      </c>
      <c r="F3495">
        <v>7.0000000000000007E-2</v>
      </c>
      <c r="G3495" s="141">
        <f t="shared" si="163"/>
        <v>244.65000000000003</v>
      </c>
      <c r="I3495" s="51">
        <v>3495</v>
      </c>
      <c r="J3495">
        <v>0.125</v>
      </c>
      <c r="K3495" s="141">
        <f t="shared" si="164"/>
        <v>436.875</v>
      </c>
      <c r="M3495" s="51">
        <v>3495</v>
      </c>
      <c r="N3495">
        <v>899</v>
      </c>
    </row>
    <row r="3496" spans="1:14">
      <c r="A3496" s="51">
        <v>3496</v>
      </c>
      <c r="B3496" s="51">
        <v>4.4999999999999998E-2</v>
      </c>
      <c r="C3496" s="141">
        <f t="shared" si="162"/>
        <v>157.32</v>
      </c>
      <c r="E3496" s="51">
        <v>3496</v>
      </c>
      <c r="F3496">
        <v>7.0000000000000007E-2</v>
      </c>
      <c r="G3496" s="141">
        <f t="shared" si="163"/>
        <v>244.72000000000003</v>
      </c>
      <c r="I3496" s="51">
        <v>3496</v>
      </c>
      <c r="J3496">
        <v>0.125</v>
      </c>
      <c r="K3496" s="141">
        <f t="shared" si="164"/>
        <v>437</v>
      </c>
      <c r="M3496" s="51">
        <v>3496</v>
      </c>
      <c r="N3496">
        <v>899</v>
      </c>
    </row>
    <row r="3497" spans="1:14">
      <c r="A3497" s="51">
        <v>3497</v>
      </c>
      <c r="B3497" s="51">
        <v>4.4999999999999998E-2</v>
      </c>
      <c r="C3497" s="141">
        <f t="shared" si="162"/>
        <v>157.36499999999998</v>
      </c>
      <c r="E3497" s="51">
        <v>3497</v>
      </c>
      <c r="F3497">
        <v>7.0000000000000007E-2</v>
      </c>
      <c r="G3497" s="141">
        <f t="shared" si="163"/>
        <v>244.79000000000002</v>
      </c>
      <c r="I3497" s="51">
        <v>3497</v>
      </c>
      <c r="J3497">
        <v>0.125</v>
      </c>
      <c r="K3497" s="141">
        <f t="shared" si="164"/>
        <v>437.125</v>
      </c>
      <c r="M3497" s="51">
        <v>3497</v>
      </c>
      <c r="N3497">
        <v>899</v>
      </c>
    </row>
    <row r="3498" spans="1:14">
      <c r="A3498" s="51">
        <v>3498</v>
      </c>
      <c r="B3498" s="51">
        <v>4.4999999999999998E-2</v>
      </c>
      <c r="C3498" s="141">
        <f t="shared" si="162"/>
        <v>157.41</v>
      </c>
      <c r="E3498" s="51">
        <v>3498</v>
      </c>
      <c r="F3498">
        <v>7.0000000000000007E-2</v>
      </c>
      <c r="G3498" s="141">
        <f t="shared" si="163"/>
        <v>244.86</v>
      </c>
      <c r="I3498" s="51">
        <v>3498</v>
      </c>
      <c r="J3498">
        <v>0.125</v>
      </c>
      <c r="K3498" s="141">
        <f t="shared" si="164"/>
        <v>437.25</v>
      </c>
      <c r="M3498" s="51">
        <v>3498</v>
      </c>
      <c r="N3498">
        <v>899</v>
      </c>
    </row>
    <row r="3499" spans="1:14">
      <c r="A3499" s="51">
        <v>3499</v>
      </c>
      <c r="B3499" s="51">
        <v>4.4999999999999998E-2</v>
      </c>
      <c r="C3499" s="141">
        <f t="shared" si="162"/>
        <v>157.45499999999998</v>
      </c>
      <c r="E3499" s="51">
        <v>3499</v>
      </c>
      <c r="F3499">
        <v>7.0000000000000007E-2</v>
      </c>
      <c r="G3499" s="141">
        <f t="shared" si="163"/>
        <v>244.93000000000004</v>
      </c>
      <c r="I3499" s="51">
        <v>3499</v>
      </c>
      <c r="J3499">
        <v>0.125</v>
      </c>
      <c r="K3499" s="141">
        <f t="shared" si="164"/>
        <v>437.375</v>
      </c>
      <c r="M3499" s="51">
        <v>3499</v>
      </c>
      <c r="N3499">
        <v>899</v>
      </c>
    </row>
    <row r="3500" spans="1:14">
      <c r="A3500" s="51">
        <v>3500</v>
      </c>
      <c r="B3500" s="51">
        <v>4.4999999999999998E-2</v>
      </c>
      <c r="C3500" s="141">
        <f t="shared" si="162"/>
        <v>157.5</v>
      </c>
      <c r="E3500" s="51">
        <v>3500</v>
      </c>
      <c r="F3500">
        <v>7.0000000000000007E-2</v>
      </c>
      <c r="G3500" s="141">
        <f t="shared" si="163"/>
        <v>245.00000000000003</v>
      </c>
      <c r="I3500" s="51">
        <v>3500</v>
      </c>
      <c r="J3500">
        <v>0.125</v>
      </c>
      <c r="K3500" s="141">
        <f t="shared" si="164"/>
        <v>437.5</v>
      </c>
      <c r="M3500" s="51">
        <v>3500</v>
      </c>
      <c r="N3500">
        <v>899</v>
      </c>
    </row>
    <row r="3501" spans="1:14">
      <c r="A3501" s="51">
        <v>3501</v>
      </c>
      <c r="B3501" s="51">
        <v>4.4999999999999998E-2</v>
      </c>
      <c r="C3501" s="141">
        <f t="shared" si="162"/>
        <v>157.54499999999999</v>
      </c>
      <c r="E3501" s="51">
        <v>3501</v>
      </c>
      <c r="F3501">
        <v>7.0000000000000007E-2</v>
      </c>
      <c r="G3501" s="141">
        <f t="shared" si="163"/>
        <v>245.07000000000002</v>
      </c>
      <c r="I3501" s="51">
        <v>3501</v>
      </c>
      <c r="J3501">
        <v>0.125</v>
      </c>
      <c r="K3501" s="141">
        <f t="shared" si="164"/>
        <v>437.625</v>
      </c>
      <c r="M3501" s="51">
        <v>3501</v>
      </c>
      <c r="N3501">
        <v>899</v>
      </c>
    </row>
    <row r="3502" spans="1:14">
      <c r="A3502" s="51">
        <v>3502</v>
      </c>
      <c r="B3502" s="51">
        <v>4.4999999999999998E-2</v>
      </c>
      <c r="C3502" s="141">
        <f t="shared" si="162"/>
        <v>157.59</v>
      </c>
      <c r="E3502" s="51">
        <v>3502</v>
      </c>
      <c r="F3502">
        <v>7.0000000000000007E-2</v>
      </c>
      <c r="G3502" s="141">
        <f t="shared" si="163"/>
        <v>245.14000000000001</v>
      </c>
      <c r="I3502" s="51">
        <v>3502</v>
      </c>
      <c r="J3502">
        <v>0.125</v>
      </c>
      <c r="K3502" s="141">
        <f t="shared" si="164"/>
        <v>437.75</v>
      </c>
      <c r="M3502" s="51">
        <v>3502</v>
      </c>
      <c r="N3502">
        <v>899</v>
      </c>
    </row>
    <row r="3503" spans="1:14">
      <c r="A3503" s="51">
        <v>3503</v>
      </c>
      <c r="B3503" s="51">
        <v>4.4999999999999998E-2</v>
      </c>
      <c r="C3503" s="141">
        <f t="shared" si="162"/>
        <v>157.63499999999999</v>
      </c>
      <c r="E3503" s="51">
        <v>3503</v>
      </c>
      <c r="F3503">
        <v>7.0000000000000007E-2</v>
      </c>
      <c r="G3503" s="141">
        <f t="shared" si="163"/>
        <v>245.21000000000004</v>
      </c>
      <c r="I3503" s="51">
        <v>3503</v>
      </c>
      <c r="J3503">
        <v>0.125</v>
      </c>
      <c r="K3503" s="141">
        <f t="shared" si="164"/>
        <v>437.875</v>
      </c>
      <c r="M3503" s="51">
        <v>3503</v>
      </c>
      <c r="N3503">
        <v>899</v>
      </c>
    </row>
    <row r="3504" spans="1:14">
      <c r="A3504" s="51">
        <v>3504</v>
      </c>
      <c r="B3504" s="51">
        <v>4.4999999999999998E-2</v>
      </c>
      <c r="C3504" s="141">
        <f t="shared" si="162"/>
        <v>157.68</v>
      </c>
      <c r="E3504" s="51">
        <v>3504</v>
      </c>
      <c r="F3504">
        <v>7.0000000000000007E-2</v>
      </c>
      <c r="G3504" s="141">
        <f t="shared" si="163"/>
        <v>245.28000000000003</v>
      </c>
      <c r="I3504" s="51">
        <v>3504</v>
      </c>
      <c r="J3504">
        <v>0.125</v>
      </c>
      <c r="K3504" s="141">
        <f t="shared" si="164"/>
        <v>438</v>
      </c>
      <c r="M3504" s="51">
        <v>3504</v>
      </c>
      <c r="N3504">
        <v>899</v>
      </c>
    </row>
    <row r="3505" spans="1:14">
      <c r="A3505" s="51">
        <v>3505</v>
      </c>
      <c r="B3505" s="51">
        <v>4.4999999999999998E-2</v>
      </c>
      <c r="C3505" s="141">
        <f t="shared" si="162"/>
        <v>157.72499999999999</v>
      </c>
      <c r="E3505" s="51">
        <v>3505</v>
      </c>
      <c r="F3505">
        <v>7.0000000000000007E-2</v>
      </c>
      <c r="G3505" s="141">
        <f t="shared" si="163"/>
        <v>245.35000000000002</v>
      </c>
      <c r="I3505" s="51">
        <v>3505</v>
      </c>
      <c r="J3505">
        <v>0.125</v>
      </c>
      <c r="K3505" s="141">
        <f t="shared" si="164"/>
        <v>438.125</v>
      </c>
      <c r="M3505" s="51">
        <v>3505</v>
      </c>
      <c r="N3505">
        <v>899</v>
      </c>
    </row>
    <row r="3506" spans="1:14">
      <c r="A3506" s="51">
        <v>3506</v>
      </c>
      <c r="B3506" s="51">
        <v>4.4999999999999998E-2</v>
      </c>
      <c r="C3506" s="141">
        <f t="shared" si="162"/>
        <v>157.76999999999998</v>
      </c>
      <c r="E3506" s="51">
        <v>3506</v>
      </c>
      <c r="F3506">
        <v>7.0000000000000007E-2</v>
      </c>
      <c r="G3506" s="141">
        <f t="shared" si="163"/>
        <v>245.42000000000002</v>
      </c>
      <c r="I3506" s="51">
        <v>3506</v>
      </c>
      <c r="J3506">
        <v>0.125</v>
      </c>
      <c r="K3506" s="141">
        <f t="shared" si="164"/>
        <v>438.25</v>
      </c>
      <c r="M3506" s="51">
        <v>3506</v>
      </c>
      <c r="N3506">
        <v>899</v>
      </c>
    </row>
    <row r="3507" spans="1:14">
      <c r="A3507" s="51">
        <v>3507</v>
      </c>
      <c r="B3507" s="51">
        <v>4.4999999999999998E-2</v>
      </c>
      <c r="C3507" s="141">
        <f t="shared" si="162"/>
        <v>157.815</v>
      </c>
      <c r="E3507" s="51">
        <v>3507</v>
      </c>
      <c r="F3507">
        <v>7.0000000000000007E-2</v>
      </c>
      <c r="G3507" s="141">
        <f t="shared" si="163"/>
        <v>245.49000000000004</v>
      </c>
      <c r="I3507" s="51">
        <v>3507</v>
      </c>
      <c r="J3507">
        <v>0.125</v>
      </c>
      <c r="K3507" s="141">
        <f t="shared" si="164"/>
        <v>438.375</v>
      </c>
      <c r="M3507" s="51">
        <v>3507</v>
      </c>
      <c r="N3507">
        <v>899</v>
      </c>
    </row>
    <row r="3508" spans="1:14">
      <c r="A3508" s="51">
        <v>3508</v>
      </c>
      <c r="B3508" s="51">
        <v>4.4999999999999998E-2</v>
      </c>
      <c r="C3508" s="141">
        <f t="shared" si="162"/>
        <v>157.85999999999999</v>
      </c>
      <c r="E3508" s="51">
        <v>3508</v>
      </c>
      <c r="F3508">
        <v>7.0000000000000007E-2</v>
      </c>
      <c r="G3508" s="141">
        <f t="shared" si="163"/>
        <v>245.56000000000003</v>
      </c>
      <c r="I3508" s="51">
        <v>3508</v>
      </c>
      <c r="J3508">
        <v>0.125</v>
      </c>
      <c r="K3508" s="141">
        <f t="shared" si="164"/>
        <v>438.5</v>
      </c>
      <c r="M3508" s="51">
        <v>3508</v>
      </c>
      <c r="N3508">
        <v>899</v>
      </c>
    </row>
    <row r="3509" spans="1:14">
      <c r="A3509" s="51">
        <v>3509</v>
      </c>
      <c r="B3509" s="51">
        <v>4.4999999999999998E-2</v>
      </c>
      <c r="C3509" s="141">
        <f t="shared" si="162"/>
        <v>157.905</v>
      </c>
      <c r="E3509" s="51">
        <v>3509</v>
      </c>
      <c r="F3509">
        <v>7.0000000000000007E-2</v>
      </c>
      <c r="G3509" s="141">
        <f t="shared" si="163"/>
        <v>245.63000000000002</v>
      </c>
      <c r="I3509" s="51">
        <v>3509</v>
      </c>
      <c r="J3509">
        <v>0.125</v>
      </c>
      <c r="K3509" s="141">
        <f t="shared" si="164"/>
        <v>438.625</v>
      </c>
      <c r="M3509" s="51">
        <v>3509</v>
      </c>
      <c r="N3509">
        <v>899</v>
      </c>
    </row>
    <row r="3510" spans="1:14">
      <c r="A3510" s="51">
        <v>3510</v>
      </c>
      <c r="B3510" s="51">
        <v>4.4999999999999998E-2</v>
      </c>
      <c r="C3510" s="141">
        <f t="shared" si="162"/>
        <v>157.94999999999999</v>
      </c>
      <c r="E3510" s="51">
        <v>3510</v>
      </c>
      <c r="F3510">
        <v>7.0000000000000007E-2</v>
      </c>
      <c r="G3510" s="141">
        <f t="shared" si="163"/>
        <v>245.70000000000002</v>
      </c>
      <c r="I3510" s="51">
        <v>3510</v>
      </c>
      <c r="J3510">
        <v>0.125</v>
      </c>
      <c r="K3510" s="141">
        <f t="shared" si="164"/>
        <v>438.75</v>
      </c>
      <c r="M3510" s="51">
        <v>3510</v>
      </c>
      <c r="N3510">
        <v>899</v>
      </c>
    </row>
    <row r="3511" spans="1:14">
      <c r="A3511" s="51">
        <v>3511</v>
      </c>
      <c r="B3511" s="51">
        <v>4.4999999999999998E-2</v>
      </c>
      <c r="C3511" s="141">
        <f t="shared" si="162"/>
        <v>157.995</v>
      </c>
      <c r="E3511" s="51">
        <v>3511</v>
      </c>
      <c r="F3511">
        <v>7.0000000000000007E-2</v>
      </c>
      <c r="G3511" s="141">
        <f t="shared" si="163"/>
        <v>245.77</v>
      </c>
      <c r="I3511" s="51">
        <v>3511</v>
      </c>
      <c r="J3511">
        <v>0.125</v>
      </c>
      <c r="K3511" s="141">
        <f t="shared" si="164"/>
        <v>438.875</v>
      </c>
      <c r="M3511" s="51">
        <v>3511</v>
      </c>
      <c r="N3511">
        <v>899</v>
      </c>
    </row>
    <row r="3512" spans="1:14">
      <c r="A3512" s="51">
        <v>3512</v>
      </c>
      <c r="B3512" s="51">
        <v>4.4999999999999998E-2</v>
      </c>
      <c r="C3512" s="141">
        <f t="shared" si="162"/>
        <v>158.04</v>
      </c>
      <c r="E3512" s="51">
        <v>3512</v>
      </c>
      <c r="F3512">
        <v>7.0000000000000007E-2</v>
      </c>
      <c r="G3512" s="141">
        <f t="shared" si="163"/>
        <v>245.84000000000003</v>
      </c>
      <c r="I3512" s="51">
        <v>3512</v>
      </c>
      <c r="J3512">
        <v>0.125</v>
      </c>
      <c r="K3512" s="141">
        <f t="shared" si="164"/>
        <v>439</v>
      </c>
      <c r="M3512" s="51">
        <v>3512</v>
      </c>
      <c r="N3512">
        <v>899</v>
      </c>
    </row>
    <row r="3513" spans="1:14">
      <c r="A3513" s="51">
        <v>3513</v>
      </c>
      <c r="B3513" s="51">
        <v>4.4999999999999998E-2</v>
      </c>
      <c r="C3513" s="141">
        <f t="shared" si="162"/>
        <v>158.08500000000001</v>
      </c>
      <c r="E3513" s="51">
        <v>3513</v>
      </c>
      <c r="F3513">
        <v>7.0000000000000007E-2</v>
      </c>
      <c r="G3513" s="141">
        <f t="shared" si="163"/>
        <v>245.91000000000003</v>
      </c>
      <c r="I3513" s="51">
        <v>3513</v>
      </c>
      <c r="J3513">
        <v>0.125</v>
      </c>
      <c r="K3513" s="141">
        <f t="shared" si="164"/>
        <v>439.125</v>
      </c>
      <c r="M3513" s="51">
        <v>3513</v>
      </c>
      <c r="N3513">
        <v>899</v>
      </c>
    </row>
    <row r="3514" spans="1:14">
      <c r="A3514" s="51">
        <v>3514</v>
      </c>
      <c r="B3514" s="51">
        <v>4.4999999999999998E-2</v>
      </c>
      <c r="C3514" s="141">
        <f t="shared" si="162"/>
        <v>158.13</v>
      </c>
      <c r="E3514" s="51">
        <v>3514</v>
      </c>
      <c r="F3514">
        <v>7.0000000000000007E-2</v>
      </c>
      <c r="G3514" s="141">
        <f t="shared" si="163"/>
        <v>245.98000000000002</v>
      </c>
      <c r="I3514" s="51">
        <v>3514</v>
      </c>
      <c r="J3514">
        <v>0.125</v>
      </c>
      <c r="K3514" s="141">
        <f t="shared" si="164"/>
        <v>439.25</v>
      </c>
      <c r="M3514" s="51">
        <v>3514</v>
      </c>
      <c r="N3514">
        <v>899</v>
      </c>
    </row>
    <row r="3515" spans="1:14">
      <c r="A3515" s="51">
        <v>3515</v>
      </c>
      <c r="B3515" s="51">
        <v>4.4999999999999998E-2</v>
      </c>
      <c r="C3515" s="141">
        <f t="shared" si="162"/>
        <v>158.17499999999998</v>
      </c>
      <c r="E3515" s="51">
        <v>3515</v>
      </c>
      <c r="F3515">
        <v>7.0000000000000007E-2</v>
      </c>
      <c r="G3515" s="141">
        <f t="shared" si="163"/>
        <v>246.05</v>
      </c>
      <c r="I3515" s="51">
        <v>3515</v>
      </c>
      <c r="J3515">
        <v>0.125</v>
      </c>
      <c r="K3515" s="141">
        <f t="shared" si="164"/>
        <v>439.375</v>
      </c>
      <c r="M3515" s="51">
        <v>3515</v>
      </c>
      <c r="N3515">
        <v>899</v>
      </c>
    </row>
    <row r="3516" spans="1:14">
      <c r="A3516" s="51">
        <v>3516</v>
      </c>
      <c r="B3516" s="51">
        <v>4.4999999999999998E-2</v>
      </c>
      <c r="C3516" s="141">
        <f t="shared" si="162"/>
        <v>158.22</v>
      </c>
      <c r="E3516" s="51">
        <v>3516</v>
      </c>
      <c r="F3516">
        <v>7.0000000000000007E-2</v>
      </c>
      <c r="G3516" s="141">
        <f t="shared" si="163"/>
        <v>246.12000000000003</v>
      </c>
      <c r="I3516" s="51">
        <v>3516</v>
      </c>
      <c r="J3516">
        <v>0.125</v>
      </c>
      <c r="K3516" s="141">
        <f t="shared" si="164"/>
        <v>439.5</v>
      </c>
      <c r="M3516" s="51">
        <v>3516</v>
      </c>
      <c r="N3516">
        <v>899</v>
      </c>
    </row>
    <row r="3517" spans="1:14">
      <c r="A3517" s="51">
        <v>3517</v>
      </c>
      <c r="B3517" s="51">
        <v>4.4999999999999998E-2</v>
      </c>
      <c r="C3517" s="141">
        <f t="shared" si="162"/>
        <v>158.26499999999999</v>
      </c>
      <c r="E3517" s="51">
        <v>3517</v>
      </c>
      <c r="F3517">
        <v>7.0000000000000007E-2</v>
      </c>
      <c r="G3517" s="141">
        <f t="shared" si="163"/>
        <v>246.19000000000003</v>
      </c>
      <c r="I3517" s="51">
        <v>3517</v>
      </c>
      <c r="J3517">
        <v>0.125</v>
      </c>
      <c r="K3517" s="141">
        <f t="shared" si="164"/>
        <v>439.625</v>
      </c>
      <c r="M3517" s="51">
        <v>3517</v>
      </c>
      <c r="N3517">
        <v>899</v>
      </c>
    </row>
    <row r="3518" spans="1:14">
      <c r="A3518" s="51">
        <v>3518</v>
      </c>
      <c r="B3518" s="51">
        <v>4.4999999999999998E-2</v>
      </c>
      <c r="C3518" s="141">
        <f t="shared" si="162"/>
        <v>158.31</v>
      </c>
      <c r="E3518" s="51">
        <v>3518</v>
      </c>
      <c r="F3518">
        <v>7.0000000000000007E-2</v>
      </c>
      <c r="G3518" s="141">
        <f t="shared" si="163"/>
        <v>246.26000000000002</v>
      </c>
      <c r="I3518" s="51">
        <v>3518</v>
      </c>
      <c r="J3518">
        <v>0.125</v>
      </c>
      <c r="K3518" s="141">
        <f t="shared" si="164"/>
        <v>439.75</v>
      </c>
      <c r="M3518" s="51">
        <v>3518</v>
      </c>
      <c r="N3518">
        <v>899</v>
      </c>
    </row>
    <row r="3519" spans="1:14">
      <c r="A3519" s="51">
        <v>3519</v>
      </c>
      <c r="B3519" s="51">
        <v>4.4999999999999998E-2</v>
      </c>
      <c r="C3519" s="141">
        <f t="shared" si="162"/>
        <v>158.35499999999999</v>
      </c>
      <c r="E3519" s="51">
        <v>3519</v>
      </c>
      <c r="F3519">
        <v>7.0000000000000007E-2</v>
      </c>
      <c r="G3519" s="141">
        <f t="shared" si="163"/>
        <v>246.33</v>
      </c>
      <c r="I3519" s="51">
        <v>3519</v>
      </c>
      <c r="J3519">
        <v>0.125</v>
      </c>
      <c r="K3519" s="141">
        <f t="shared" si="164"/>
        <v>439.875</v>
      </c>
      <c r="M3519" s="51">
        <v>3519</v>
      </c>
      <c r="N3519">
        <v>899</v>
      </c>
    </row>
    <row r="3520" spans="1:14">
      <c r="A3520" s="51">
        <v>3520</v>
      </c>
      <c r="B3520" s="51">
        <v>4.4999999999999998E-2</v>
      </c>
      <c r="C3520" s="141">
        <f t="shared" si="162"/>
        <v>158.4</v>
      </c>
      <c r="E3520" s="51">
        <v>3520</v>
      </c>
      <c r="F3520">
        <v>7.0000000000000007E-2</v>
      </c>
      <c r="G3520" s="141">
        <f t="shared" si="163"/>
        <v>246.40000000000003</v>
      </c>
      <c r="I3520" s="51">
        <v>3520</v>
      </c>
      <c r="J3520">
        <v>0.125</v>
      </c>
      <c r="K3520" s="141">
        <f t="shared" si="164"/>
        <v>440</v>
      </c>
      <c r="M3520" s="51">
        <v>3520</v>
      </c>
      <c r="N3520">
        <v>899</v>
      </c>
    </row>
    <row r="3521" spans="1:14">
      <c r="A3521" s="51">
        <v>3521</v>
      </c>
      <c r="B3521" s="51">
        <v>4.4999999999999998E-2</v>
      </c>
      <c r="C3521" s="141">
        <f t="shared" si="162"/>
        <v>158.44499999999999</v>
      </c>
      <c r="E3521" s="51">
        <v>3521</v>
      </c>
      <c r="F3521">
        <v>7.0000000000000007E-2</v>
      </c>
      <c r="G3521" s="141">
        <f t="shared" si="163"/>
        <v>246.47000000000003</v>
      </c>
      <c r="I3521" s="51">
        <v>3521</v>
      </c>
      <c r="J3521">
        <v>0.125</v>
      </c>
      <c r="K3521" s="141">
        <f t="shared" si="164"/>
        <v>440.125</v>
      </c>
      <c r="M3521" s="51">
        <v>3521</v>
      </c>
      <c r="N3521">
        <v>899</v>
      </c>
    </row>
    <row r="3522" spans="1:14">
      <c r="A3522" s="51">
        <v>3522</v>
      </c>
      <c r="B3522" s="51">
        <v>4.4999999999999998E-2</v>
      </c>
      <c r="C3522" s="141">
        <f t="shared" ref="C3522:C3585" si="165">MAX(A3522*B3522, 8.99)</f>
        <v>158.48999999999998</v>
      </c>
      <c r="E3522" s="51">
        <v>3522</v>
      </c>
      <c r="F3522">
        <v>7.0000000000000007E-2</v>
      </c>
      <c r="G3522" s="141">
        <f t="shared" ref="G3522:G3585" si="166">MAX(E3522*F3522, 9.99)</f>
        <v>246.54000000000002</v>
      </c>
      <c r="I3522" s="51">
        <v>3522</v>
      </c>
      <c r="J3522">
        <v>0.125</v>
      </c>
      <c r="K3522" s="141">
        <f t="shared" ref="K3522:K3585" si="167">MAX(I3522*J3522, 19.99)</f>
        <v>440.25</v>
      </c>
      <c r="M3522" s="51">
        <v>3522</v>
      </c>
      <c r="N3522">
        <v>899</v>
      </c>
    </row>
    <row r="3523" spans="1:14">
      <c r="A3523" s="51">
        <v>3523</v>
      </c>
      <c r="B3523" s="51">
        <v>4.4999999999999998E-2</v>
      </c>
      <c r="C3523" s="141">
        <f t="shared" si="165"/>
        <v>158.535</v>
      </c>
      <c r="E3523" s="51">
        <v>3523</v>
      </c>
      <c r="F3523">
        <v>7.0000000000000007E-2</v>
      </c>
      <c r="G3523" s="141">
        <f t="shared" si="166"/>
        <v>246.61</v>
      </c>
      <c r="I3523" s="51">
        <v>3523</v>
      </c>
      <c r="J3523">
        <v>0.125</v>
      </c>
      <c r="K3523" s="141">
        <f t="shared" si="167"/>
        <v>440.375</v>
      </c>
      <c r="M3523" s="51">
        <v>3523</v>
      </c>
      <c r="N3523">
        <v>899</v>
      </c>
    </row>
    <row r="3524" spans="1:14">
      <c r="A3524" s="51">
        <v>3524</v>
      </c>
      <c r="B3524" s="51">
        <v>4.4999999999999998E-2</v>
      </c>
      <c r="C3524" s="141">
        <f t="shared" si="165"/>
        <v>158.57999999999998</v>
      </c>
      <c r="E3524" s="51">
        <v>3524</v>
      </c>
      <c r="F3524">
        <v>7.0000000000000007E-2</v>
      </c>
      <c r="G3524" s="141">
        <f t="shared" si="166"/>
        <v>246.68000000000004</v>
      </c>
      <c r="I3524" s="51">
        <v>3524</v>
      </c>
      <c r="J3524">
        <v>0.125</v>
      </c>
      <c r="K3524" s="141">
        <f t="shared" si="167"/>
        <v>440.5</v>
      </c>
      <c r="M3524" s="51">
        <v>3524</v>
      </c>
      <c r="N3524">
        <v>899</v>
      </c>
    </row>
    <row r="3525" spans="1:14">
      <c r="A3525" s="51">
        <v>3525</v>
      </c>
      <c r="B3525" s="51">
        <v>4.4999999999999998E-2</v>
      </c>
      <c r="C3525" s="141">
        <f t="shared" si="165"/>
        <v>158.625</v>
      </c>
      <c r="E3525" s="51">
        <v>3525</v>
      </c>
      <c r="F3525">
        <v>7.0000000000000007E-2</v>
      </c>
      <c r="G3525" s="141">
        <f t="shared" si="166"/>
        <v>246.75000000000003</v>
      </c>
      <c r="I3525" s="51">
        <v>3525</v>
      </c>
      <c r="J3525">
        <v>0.125</v>
      </c>
      <c r="K3525" s="141">
        <f t="shared" si="167"/>
        <v>440.625</v>
      </c>
      <c r="M3525" s="51">
        <v>3525</v>
      </c>
      <c r="N3525">
        <v>899</v>
      </c>
    </row>
    <row r="3526" spans="1:14">
      <c r="A3526" s="51">
        <v>3526</v>
      </c>
      <c r="B3526" s="51">
        <v>4.4999999999999998E-2</v>
      </c>
      <c r="C3526" s="141">
        <f t="shared" si="165"/>
        <v>158.66999999999999</v>
      </c>
      <c r="E3526" s="51">
        <v>3526</v>
      </c>
      <c r="F3526">
        <v>7.0000000000000007E-2</v>
      </c>
      <c r="G3526" s="141">
        <f t="shared" si="166"/>
        <v>246.82000000000002</v>
      </c>
      <c r="I3526" s="51">
        <v>3526</v>
      </c>
      <c r="J3526">
        <v>0.125</v>
      </c>
      <c r="K3526" s="141">
        <f t="shared" si="167"/>
        <v>440.75</v>
      </c>
      <c r="M3526" s="51">
        <v>3526</v>
      </c>
      <c r="N3526">
        <v>899</v>
      </c>
    </row>
    <row r="3527" spans="1:14">
      <c r="A3527" s="51">
        <v>3527</v>
      </c>
      <c r="B3527" s="51">
        <v>4.4999999999999998E-2</v>
      </c>
      <c r="C3527" s="141">
        <f t="shared" si="165"/>
        <v>158.715</v>
      </c>
      <c r="E3527" s="51">
        <v>3527</v>
      </c>
      <c r="F3527">
        <v>7.0000000000000007E-2</v>
      </c>
      <c r="G3527" s="141">
        <f t="shared" si="166"/>
        <v>246.89000000000001</v>
      </c>
      <c r="I3527" s="51">
        <v>3527</v>
      </c>
      <c r="J3527">
        <v>0.125</v>
      </c>
      <c r="K3527" s="141">
        <f t="shared" si="167"/>
        <v>440.875</v>
      </c>
      <c r="M3527" s="51">
        <v>3527</v>
      </c>
      <c r="N3527">
        <v>899</v>
      </c>
    </row>
    <row r="3528" spans="1:14">
      <c r="A3528" s="51">
        <v>3528</v>
      </c>
      <c r="B3528" s="51">
        <v>4.4999999999999998E-2</v>
      </c>
      <c r="C3528" s="141">
        <f t="shared" si="165"/>
        <v>158.76</v>
      </c>
      <c r="E3528" s="51">
        <v>3528</v>
      </c>
      <c r="F3528">
        <v>7.0000000000000007E-2</v>
      </c>
      <c r="G3528" s="141">
        <f t="shared" si="166"/>
        <v>246.96000000000004</v>
      </c>
      <c r="I3528" s="51">
        <v>3528</v>
      </c>
      <c r="J3528">
        <v>0.125</v>
      </c>
      <c r="K3528" s="141">
        <f t="shared" si="167"/>
        <v>441</v>
      </c>
      <c r="M3528" s="51">
        <v>3528</v>
      </c>
      <c r="N3528">
        <v>899</v>
      </c>
    </row>
    <row r="3529" spans="1:14">
      <c r="A3529" s="51">
        <v>3529</v>
      </c>
      <c r="B3529" s="51">
        <v>4.4999999999999998E-2</v>
      </c>
      <c r="C3529" s="141">
        <f t="shared" si="165"/>
        <v>158.80500000000001</v>
      </c>
      <c r="E3529" s="51">
        <v>3529</v>
      </c>
      <c r="F3529">
        <v>7.0000000000000007E-2</v>
      </c>
      <c r="G3529" s="141">
        <f t="shared" si="166"/>
        <v>247.03000000000003</v>
      </c>
      <c r="I3529" s="51">
        <v>3529</v>
      </c>
      <c r="J3529">
        <v>0.125</v>
      </c>
      <c r="K3529" s="141">
        <f t="shared" si="167"/>
        <v>441.125</v>
      </c>
      <c r="M3529" s="51">
        <v>3529</v>
      </c>
      <c r="N3529">
        <v>899</v>
      </c>
    </row>
    <row r="3530" spans="1:14">
      <c r="A3530" s="51">
        <v>3530</v>
      </c>
      <c r="B3530" s="51">
        <v>4.4999999999999998E-2</v>
      </c>
      <c r="C3530" s="141">
        <f t="shared" si="165"/>
        <v>158.85</v>
      </c>
      <c r="E3530" s="51">
        <v>3530</v>
      </c>
      <c r="F3530">
        <v>7.0000000000000007E-2</v>
      </c>
      <c r="G3530" s="141">
        <f t="shared" si="166"/>
        <v>247.10000000000002</v>
      </c>
      <c r="I3530" s="51">
        <v>3530</v>
      </c>
      <c r="J3530">
        <v>0.125</v>
      </c>
      <c r="K3530" s="141">
        <f t="shared" si="167"/>
        <v>441.25</v>
      </c>
      <c r="M3530" s="51">
        <v>3530</v>
      </c>
      <c r="N3530">
        <v>899</v>
      </c>
    </row>
    <row r="3531" spans="1:14">
      <c r="A3531" s="51">
        <v>3531</v>
      </c>
      <c r="B3531" s="51">
        <v>4.4999999999999998E-2</v>
      </c>
      <c r="C3531" s="141">
        <f t="shared" si="165"/>
        <v>158.89499999999998</v>
      </c>
      <c r="E3531" s="51">
        <v>3531</v>
      </c>
      <c r="F3531">
        <v>7.0000000000000007E-2</v>
      </c>
      <c r="G3531" s="141">
        <f t="shared" si="166"/>
        <v>247.17000000000002</v>
      </c>
      <c r="I3531" s="51">
        <v>3531</v>
      </c>
      <c r="J3531">
        <v>0.125</v>
      </c>
      <c r="K3531" s="141">
        <f t="shared" si="167"/>
        <v>441.375</v>
      </c>
      <c r="M3531" s="51">
        <v>3531</v>
      </c>
      <c r="N3531">
        <v>899</v>
      </c>
    </row>
    <row r="3532" spans="1:14">
      <c r="A3532" s="51">
        <v>3532</v>
      </c>
      <c r="B3532" s="51">
        <v>4.4999999999999998E-2</v>
      </c>
      <c r="C3532" s="141">
        <f t="shared" si="165"/>
        <v>158.94</v>
      </c>
      <c r="E3532" s="51">
        <v>3532</v>
      </c>
      <c r="F3532">
        <v>7.0000000000000007E-2</v>
      </c>
      <c r="G3532" s="141">
        <f t="shared" si="166"/>
        <v>247.24000000000004</v>
      </c>
      <c r="I3532" s="51">
        <v>3532</v>
      </c>
      <c r="J3532">
        <v>0.125</v>
      </c>
      <c r="K3532" s="141">
        <f t="shared" si="167"/>
        <v>441.5</v>
      </c>
      <c r="M3532" s="51">
        <v>3532</v>
      </c>
      <c r="N3532">
        <v>899</v>
      </c>
    </row>
    <row r="3533" spans="1:14">
      <c r="A3533" s="51">
        <v>3533</v>
      </c>
      <c r="B3533" s="51">
        <v>4.4999999999999998E-2</v>
      </c>
      <c r="C3533" s="141">
        <f t="shared" si="165"/>
        <v>158.98499999999999</v>
      </c>
      <c r="E3533" s="51">
        <v>3533</v>
      </c>
      <c r="F3533">
        <v>7.0000000000000007E-2</v>
      </c>
      <c r="G3533" s="141">
        <f t="shared" si="166"/>
        <v>247.31000000000003</v>
      </c>
      <c r="I3533" s="51">
        <v>3533</v>
      </c>
      <c r="J3533">
        <v>0.125</v>
      </c>
      <c r="K3533" s="141">
        <f t="shared" si="167"/>
        <v>441.625</v>
      </c>
      <c r="M3533" s="51">
        <v>3533</v>
      </c>
      <c r="N3533">
        <v>899</v>
      </c>
    </row>
    <row r="3534" spans="1:14">
      <c r="A3534" s="51">
        <v>3534</v>
      </c>
      <c r="B3534" s="51">
        <v>4.4999999999999998E-2</v>
      </c>
      <c r="C3534" s="141">
        <f t="shared" si="165"/>
        <v>159.03</v>
      </c>
      <c r="E3534" s="51">
        <v>3534</v>
      </c>
      <c r="F3534">
        <v>7.0000000000000007E-2</v>
      </c>
      <c r="G3534" s="141">
        <f t="shared" si="166"/>
        <v>247.38000000000002</v>
      </c>
      <c r="I3534" s="51">
        <v>3534</v>
      </c>
      <c r="J3534">
        <v>0.125</v>
      </c>
      <c r="K3534" s="141">
        <f t="shared" si="167"/>
        <v>441.75</v>
      </c>
      <c r="M3534" s="51">
        <v>3534</v>
      </c>
      <c r="N3534">
        <v>899</v>
      </c>
    </row>
    <row r="3535" spans="1:14">
      <c r="A3535" s="51">
        <v>3535</v>
      </c>
      <c r="B3535" s="51">
        <v>4.4999999999999998E-2</v>
      </c>
      <c r="C3535" s="141">
        <f t="shared" si="165"/>
        <v>159.07499999999999</v>
      </c>
      <c r="E3535" s="51">
        <v>3535</v>
      </c>
      <c r="F3535">
        <v>7.0000000000000007E-2</v>
      </c>
      <c r="G3535" s="141">
        <f t="shared" si="166"/>
        <v>247.45000000000002</v>
      </c>
      <c r="I3535" s="51">
        <v>3535</v>
      </c>
      <c r="J3535">
        <v>0.125</v>
      </c>
      <c r="K3535" s="141">
        <f t="shared" si="167"/>
        <v>441.875</v>
      </c>
      <c r="M3535" s="51">
        <v>3535</v>
      </c>
      <c r="N3535">
        <v>899</v>
      </c>
    </row>
    <row r="3536" spans="1:14">
      <c r="A3536" s="51">
        <v>3536</v>
      </c>
      <c r="B3536" s="51">
        <v>4.4999999999999998E-2</v>
      </c>
      <c r="C3536" s="141">
        <f t="shared" si="165"/>
        <v>159.12</v>
      </c>
      <c r="E3536" s="51">
        <v>3536</v>
      </c>
      <c r="F3536">
        <v>7.0000000000000007E-2</v>
      </c>
      <c r="G3536" s="141">
        <f t="shared" si="166"/>
        <v>247.52</v>
      </c>
      <c r="I3536" s="51">
        <v>3536</v>
      </c>
      <c r="J3536">
        <v>0.125</v>
      </c>
      <c r="K3536" s="141">
        <f t="shared" si="167"/>
        <v>442</v>
      </c>
      <c r="M3536" s="51">
        <v>3536</v>
      </c>
      <c r="N3536">
        <v>899</v>
      </c>
    </row>
    <row r="3537" spans="1:14">
      <c r="A3537" s="51">
        <v>3537</v>
      </c>
      <c r="B3537" s="51">
        <v>4.4999999999999998E-2</v>
      </c>
      <c r="C3537" s="141">
        <f t="shared" si="165"/>
        <v>159.16499999999999</v>
      </c>
      <c r="E3537" s="51">
        <v>3537</v>
      </c>
      <c r="F3537">
        <v>7.0000000000000007E-2</v>
      </c>
      <c r="G3537" s="141">
        <f t="shared" si="166"/>
        <v>247.59000000000003</v>
      </c>
      <c r="I3537" s="51">
        <v>3537</v>
      </c>
      <c r="J3537">
        <v>0.125</v>
      </c>
      <c r="K3537" s="141">
        <f t="shared" si="167"/>
        <v>442.125</v>
      </c>
      <c r="M3537" s="51">
        <v>3537</v>
      </c>
      <c r="N3537">
        <v>899</v>
      </c>
    </row>
    <row r="3538" spans="1:14">
      <c r="A3538" s="51">
        <v>3538</v>
      </c>
      <c r="B3538" s="51">
        <v>4.4999999999999998E-2</v>
      </c>
      <c r="C3538" s="141">
        <f t="shared" si="165"/>
        <v>159.21</v>
      </c>
      <c r="E3538" s="51">
        <v>3538</v>
      </c>
      <c r="F3538">
        <v>7.0000000000000007E-2</v>
      </c>
      <c r="G3538" s="141">
        <f t="shared" si="166"/>
        <v>247.66000000000003</v>
      </c>
      <c r="I3538" s="51">
        <v>3538</v>
      </c>
      <c r="J3538">
        <v>0.125</v>
      </c>
      <c r="K3538" s="141">
        <f t="shared" si="167"/>
        <v>442.25</v>
      </c>
      <c r="M3538" s="51">
        <v>3538</v>
      </c>
      <c r="N3538">
        <v>899</v>
      </c>
    </row>
    <row r="3539" spans="1:14">
      <c r="A3539" s="51">
        <v>3539</v>
      </c>
      <c r="B3539" s="51">
        <v>4.4999999999999998E-2</v>
      </c>
      <c r="C3539" s="141">
        <f t="shared" si="165"/>
        <v>159.255</v>
      </c>
      <c r="E3539" s="51">
        <v>3539</v>
      </c>
      <c r="F3539">
        <v>7.0000000000000007E-2</v>
      </c>
      <c r="G3539" s="141">
        <f t="shared" si="166"/>
        <v>247.73000000000002</v>
      </c>
      <c r="I3539" s="51">
        <v>3539</v>
      </c>
      <c r="J3539">
        <v>0.125</v>
      </c>
      <c r="K3539" s="141">
        <f t="shared" si="167"/>
        <v>442.375</v>
      </c>
      <c r="M3539" s="51">
        <v>3539</v>
      </c>
      <c r="N3539">
        <v>899</v>
      </c>
    </row>
    <row r="3540" spans="1:14">
      <c r="A3540" s="51">
        <v>3540</v>
      </c>
      <c r="B3540" s="51">
        <v>4.4999999999999998E-2</v>
      </c>
      <c r="C3540" s="141">
        <f t="shared" si="165"/>
        <v>159.29999999999998</v>
      </c>
      <c r="E3540" s="51">
        <v>3540</v>
      </c>
      <c r="F3540">
        <v>7.0000000000000007E-2</v>
      </c>
      <c r="G3540" s="141">
        <f t="shared" si="166"/>
        <v>247.8</v>
      </c>
      <c r="I3540" s="51">
        <v>3540</v>
      </c>
      <c r="J3540">
        <v>0.125</v>
      </c>
      <c r="K3540" s="141">
        <f t="shared" si="167"/>
        <v>442.5</v>
      </c>
      <c r="M3540" s="51">
        <v>3540</v>
      </c>
      <c r="N3540">
        <v>899</v>
      </c>
    </row>
    <row r="3541" spans="1:14">
      <c r="A3541" s="51">
        <v>3541</v>
      </c>
      <c r="B3541" s="51">
        <v>4.4999999999999998E-2</v>
      </c>
      <c r="C3541" s="141">
        <f t="shared" si="165"/>
        <v>159.345</v>
      </c>
      <c r="E3541" s="51">
        <v>3541</v>
      </c>
      <c r="F3541">
        <v>7.0000000000000007E-2</v>
      </c>
      <c r="G3541" s="141">
        <f t="shared" si="166"/>
        <v>247.87000000000003</v>
      </c>
      <c r="I3541" s="51">
        <v>3541</v>
      </c>
      <c r="J3541">
        <v>0.125</v>
      </c>
      <c r="K3541" s="141">
        <f t="shared" si="167"/>
        <v>442.625</v>
      </c>
      <c r="M3541" s="51">
        <v>3541</v>
      </c>
      <c r="N3541">
        <v>899</v>
      </c>
    </row>
    <row r="3542" spans="1:14">
      <c r="A3542" s="51">
        <v>3542</v>
      </c>
      <c r="B3542" s="51">
        <v>4.4999999999999998E-2</v>
      </c>
      <c r="C3542" s="141">
        <f t="shared" si="165"/>
        <v>159.38999999999999</v>
      </c>
      <c r="E3542" s="51">
        <v>3542</v>
      </c>
      <c r="F3542">
        <v>7.0000000000000007E-2</v>
      </c>
      <c r="G3542" s="141">
        <f t="shared" si="166"/>
        <v>247.94000000000003</v>
      </c>
      <c r="I3542" s="51">
        <v>3542</v>
      </c>
      <c r="J3542">
        <v>0.125</v>
      </c>
      <c r="K3542" s="141">
        <f t="shared" si="167"/>
        <v>442.75</v>
      </c>
      <c r="M3542" s="51">
        <v>3542</v>
      </c>
      <c r="N3542">
        <v>899</v>
      </c>
    </row>
    <row r="3543" spans="1:14">
      <c r="A3543" s="51">
        <v>3543</v>
      </c>
      <c r="B3543" s="51">
        <v>4.4999999999999998E-2</v>
      </c>
      <c r="C3543" s="141">
        <f t="shared" si="165"/>
        <v>159.435</v>
      </c>
      <c r="E3543" s="51">
        <v>3543</v>
      </c>
      <c r="F3543">
        <v>7.0000000000000007E-2</v>
      </c>
      <c r="G3543" s="141">
        <f t="shared" si="166"/>
        <v>248.01000000000002</v>
      </c>
      <c r="I3543" s="51">
        <v>3543</v>
      </c>
      <c r="J3543">
        <v>0.125</v>
      </c>
      <c r="K3543" s="141">
        <f t="shared" si="167"/>
        <v>442.875</v>
      </c>
      <c r="M3543" s="51">
        <v>3543</v>
      </c>
      <c r="N3543">
        <v>899</v>
      </c>
    </row>
    <row r="3544" spans="1:14">
      <c r="A3544" s="51">
        <v>3544</v>
      </c>
      <c r="B3544" s="51">
        <v>4.4999999999999998E-2</v>
      </c>
      <c r="C3544" s="141">
        <f t="shared" si="165"/>
        <v>159.47999999999999</v>
      </c>
      <c r="E3544" s="51">
        <v>3544</v>
      </c>
      <c r="F3544">
        <v>7.0000000000000007E-2</v>
      </c>
      <c r="G3544" s="141">
        <f t="shared" si="166"/>
        <v>248.08</v>
      </c>
      <c r="I3544" s="51">
        <v>3544</v>
      </c>
      <c r="J3544">
        <v>0.125</v>
      </c>
      <c r="K3544" s="141">
        <f t="shared" si="167"/>
        <v>443</v>
      </c>
      <c r="M3544" s="51">
        <v>3544</v>
      </c>
      <c r="N3544">
        <v>899</v>
      </c>
    </row>
    <row r="3545" spans="1:14">
      <c r="A3545" s="51">
        <v>3545</v>
      </c>
      <c r="B3545" s="51">
        <v>4.4999999999999998E-2</v>
      </c>
      <c r="C3545" s="141">
        <f t="shared" si="165"/>
        <v>159.52500000000001</v>
      </c>
      <c r="E3545" s="51">
        <v>3545</v>
      </c>
      <c r="F3545">
        <v>7.0000000000000007E-2</v>
      </c>
      <c r="G3545" s="141">
        <f t="shared" si="166"/>
        <v>248.15000000000003</v>
      </c>
      <c r="I3545" s="51">
        <v>3545</v>
      </c>
      <c r="J3545">
        <v>0.125</v>
      </c>
      <c r="K3545" s="141">
        <f t="shared" si="167"/>
        <v>443.125</v>
      </c>
      <c r="M3545" s="51">
        <v>3545</v>
      </c>
      <c r="N3545">
        <v>899</v>
      </c>
    </row>
    <row r="3546" spans="1:14">
      <c r="A3546" s="51">
        <v>3546</v>
      </c>
      <c r="B3546" s="51">
        <v>4.4999999999999998E-2</v>
      </c>
      <c r="C3546" s="141">
        <f t="shared" si="165"/>
        <v>159.57</v>
      </c>
      <c r="E3546" s="51">
        <v>3546</v>
      </c>
      <c r="F3546">
        <v>7.0000000000000007E-2</v>
      </c>
      <c r="G3546" s="141">
        <f t="shared" si="166"/>
        <v>248.22000000000003</v>
      </c>
      <c r="I3546" s="51">
        <v>3546</v>
      </c>
      <c r="J3546">
        <v>0.125</v>
      </c>
      <c r="K3546" s="141">
        <f t="shared" si="167"/>
        <v>443.25</v>
      </c>
      <c r="M3546" s="51">
        <v>3546</v>
      </c>
      <c r="N3546">
        <v>899</v>
      </c>
    </row>
    <row r="3547" spans="1:14">
      <c r="A3547" s="51">
        <v>3547</v>
      </c>
      <c r="B3547" s="51">
        <v>4.4999999999999998E-2</v>
      </c>
      <c r="C3547" s="141">
        <f t="shared" si="165"/>
        <v>159.61499999999998</v>
      </c>
      <c r="E3547" s="51">
        <v>3547</v>
      </c>
      <c r="F3547">
        <v>7.0000000000000007E-2</v>
      </c>
      <c r="G3547" s="141">
        <f t="shared" si="166"/>
        <v>248.29000000000002</v>
      </c>
      <c r="I3547" s="51">
        <v>3547</v>
      </c>
      <c r="J3547">
        <v>0.125</v>
      </c>
      <c r="K3547" s="141">
        <f t="shared" si="167"/>
        <v>443.375</v>
      </c>
      <c r="M3547" s="51">
        <v>3547</v>
      </c>
      <c r="N3547">
        <v>899</v>
      </c>
    </row>
    <row r="3548" spans="1:14">
      <c r="A3548" s="51">
        <v>3548</v>
      </c>
      <c r="B3548" s="51">
        <v>4.4999999999999998E-2</v>
      </c>
      <c r="C3548" s="141">
        <f t="shared" si="165"/>
        <v>159.66</v>
      </c>
      <c r="E3548" s="51">
        <v>3548</v>
      </c>
      <c r="F3548">
        <v>7.0000000000000007E-2</v>
      </c>
      <c r="G3548" s="141">
        <f t="shared" si="166"/>
        <v>248.36</v>
      </c>
      <c r="I3548" s="51">
        <v>3548</v>
      </c>
      <c r="J3548">
        <v>0.125</v>
      </c>
      <c r="K3548" s="141">
        <f t="shared" si="167"/>
        <v>443.5</v>
      </c>
      <c r="M3548" s="51">
        <v>3548</v>
      </c>
      <c r="N3548">
        <v>899</v>
      </c>
    </row>
    <row r="3549" spans="1:14">
      <c r="A3549" s="51">
        <v>3549</v>
      </c>
      <c r="B3549" s="51">
        <v>4.4999999999999998E-2</v>
      </c>
      <c r="C3549" s="141">
        <f t="shared" si="165"/>
        <v>159.70499999999998</v>
      </c>
      <c r="E3549" s="51">
        <v>3549</v>
      </c>
      <c r="F3549">
        <v>7.0000000000000007E-2</v>
      </c>
      <c r="G3549" s="141">
        <f t="shared" si="166"/>
        <v>248.43000000000004</v>
      </c>
      <c r="I3549" s="51">
        <v>3549</v>
      </c>
      <c r="J3549">
        <v>0.125</v>
      </c>
      <c r="K3549" s="141">
        <f t="shared" si="167"/>
        <v>443.625</v>
      </c>
      <c r="M3549" s="51">
        <v>3549</v>
      </c>
      <c r="N3549">
        <v>899</v>
      </c>
    </row>
    <row r="3550" spans="1:14">
      <c r="A3550" s="51">
        <v>3550</v>
      </c>
      <c r="B3550" s="51">
        <v>4.4999999999999998E-2</v>
      </c>
      <c r="C3550" s="141">
        <f t="shared" si="165"/>
        <v>159.75</v>
      </c>
      <c r="E3550" s="51">
        <v>3550</v>
      </c>
      <c r="F3550">
        <v>7.0000000000000007E-2</v>
      </c>
      <c r="G3550" s="141">
        <f t="shared" si="166"/>
        <v>248.50000000000003</v>
      </c>
      <c r="I3550" s="51">
        <v>3550</v>
      </c>
      <c r="J3550">
        <v>0.125</v>
      </c>
      <c r="K3550" s="141">
        <f t="shared" si="167"/>
        <v>443.75</v>
      </c>
      <c r="M3550" s="51">
        <v>3550</v>
      </c>
      <c r="N3550">
        <v>899</v>
      </c>
    </row>
    <row r="3551" spans="1:14">
      <c r="A3551" s="51">
        <v>3551</v>
      </c>
      <c r="B3551" s="51">
        <v>4.4999999999999998E-2</v>
      </c>
      <c r="C3551" s="141">
        <f t="shared" si="165"/>
        <v>159.79499999999999</v>
      </c>
      <c r="E3551" s="51">
        <v>3551</v>
      </c>
      <c r="F3551">
        <v>7.0000000000000007E-2</v>
      </c>
      <c r="G3551" s="141">
        <f t="shared" si="166"/>
        <v>248.57000000000002</v>
      </c>
      <c r="I3551" s="51">
        <v>3551</v>
      </c>
      <c r="J3551">
        <v>0.125</v>
      </c>
      <c r="K3551" s="141">
        <f t="shared" si="167"/>
        <v>443.875</v>
      </c>
      <c r="M3551" s="51">
        <v>3551</v>
      </c>
      <c r="N3551">
        <v>899</v>
      </c>
    </row>
    <row r="3552" spans="1:14">
      <c r="A3552" s="51">
        <v>3552</v>
      </c>
      <c r="B3552" s="51">
        <v>4.4999999999999998E-2</v>
      </c>
      <c r="C3552" s="141">
        <f t="shared" si="165"/>
        <v>159.84</v>
      </c>
      <c r="E3552" s="51">
        <v>3552</v>
      </c>
      <c r="F3552">
        <v>7.0000000000000007E-2</v>
      </c>
      <c r="G3552" s="141">
        <f t="shared" si="166"/>
        <v>248.64000000000001</v>
      </c>
      <c r="I3552" s="51">
        <v>3552</v>
      </c>
      <c r="J3552">
        <v>0.125</v>
      </c>
      <c r="K3552" s="141">
        <f t="shared" si="167"/>
        <v>444</v>
      </c>
      <c r="M3552" s="51">
        <v>3552</v>
      </c>
      <c r="N3552">
        <v>899</v>
      </c>
    </row>
    <row r="3553" spans="1:14">
      <c r="A3553" s="51">
        <v>3553</v>
      </c>
      <c r="B3553" s="51">
        <v>4.4999999999999998E-2</v>
      </c>
      <c r="C3553" s="141">
        <f t="shared" si="165"/>
        <v>159.88499999999999</v>
      </c>
      <c r="E3553" s="51">
        <v>3553</v>
      </c>
      <c r="F3553">
        <v>7.0000000000000007E-2</v>
      </c>
      <c r="G3553" s="141">
        <f t="shared" si="166"/>
        <v>248.71000000000004</v>
      </c>
      <c r="I3553" s="51">
        <v>3553</v>
      </c>
      <c r="J3553">
        <v>0.125</v>
      </c>
      <c r="K3553" s="141">
        <f t="shared" si="167"/>
        <v>444.125</v>
      </c>
      <c r="M3553" s="51">
        <v>3553</v>
      </c>
      <c r="N3553">
        <v>899</v>
      </c>
    </row>
    <row r="3554" spans="1:14">
      <c r="A3554" s="51">
        <v>3554</v>
      </c>
      <c r="B3554" s="51">
        <v>4.4999999999999998E-2</v>
      </c>
      <c r="C3554" s="141">
        <f t="shared" si="165"/>
        <v>159.93</v>
      </c>
      <c r="E3554" s="51">
        <v>3554</v>
      </c>
      <c r="F3554">
        <v>7.0000000000000007E-2</v>
      </c>
      <c r="G3554" s="141">
        <f t="shared" si="166"/>
        <v>248.78000000000003</v>
      </c>
      <c r="I3554" s="51">
        <v>3554</v>
      </c>
      <c r="J3554">
        <v>0.125</v>
      </c>
      <c r="K3554" s="141">
        <f t="shared" si="167"/>
        <v>444.25</v>
      </c>
      <c r="M3554" s="51">
        <v>3554</v>
      </c>
      <c r="N3554">
        <v>899</v>
      </c>
    </row>
    <row r="3555" spans="1:14">
      <c r="A3555" s="51">
        <v>3555</v>
      </c>
      <c r="B3555" s="51">
        <v>4.4999999999999998E-2</v>
      </c>
      <c r="C3555" s="141">
        <f t="shared" si="165"/>
        <v>159.97499999999999</v>
      </c>
      <c r="E3555" s="51">
        <v>3555</v>
      </c>
      <c r="F3555">
        <v>7.0000000000000007E-2</v>
      </c>
      <c r="G3555" s="141">
        <f t="shared" si="166"/>
        <v>248.85000000000002</v>
      </c>
      <c r="I3555" s="51">
        <v>3555</v>
      </c>
      <c r="J3555">
        <v>0.125</v>
      </c>
      <c r="K3555" s="141">
        <f t="shared" si="167"/>
        <v>444.375</v>
      </c>
      <c r="M3555" s="51">
        <v>3555</v>
      </c>
      <c r="N3555">
        <v>899</v>
      </c>
    </row>
    <row r="3556" spans="1:14">
      <c r="A3556" s="51">
        <v>3556</v>
      </c>
      <c r="B3556" s="51">
        <v>4.4999999999999998E-2</v>
      </c>
      <c r="C3556" s="141">
        <f t="shared" si="165"/>
        <v>160.01999999999998</v>
      </c>
      <c r="E3556" s="51">
        <v>3556</v>
      </c>
      <c r="F3556">
        <v>7.0000000000000007E-2</v>
      </c>
      <c r="G3556" s="141">
        <f t="shared" si="166"/>
        <v>248.92000000000002</v>
      </c>
      <c r="I3556" s="51">
        <v>3556</v>
      </c>
      <c r="J3556">
        <v>0.125</v>
      </c>
      <c r="K3556" s="141">
        <f t="shared" si="167"/>
        <v>444.5</v>
      </c>
      <c r="M3556" s="51">
        <v>3556</v>
      </c>
      <c r="N3556">
        <v>899</v>
      </c>
    </row>
    <row r="3557" spans="1:14">
      <c r="A3557" s="51">
        <v>3557</v>
      </c>
      <c r="B3557" s="51">
        <v>4.4999999999999998E-2</v>
      </c>
      <c r="C3557" s="141">
        <f t="shared" si="165"/>
        <v>160.065</v>
      </c>
      <c r="E3557" s="51">
        <v>3557</v>
      </c>
      <c r="F3557">
        <v>7.0000000000000007E-2</v>
      </c>
      <c r="G3557" s="141">
        <f t="shared" si="166"/>
        <v>248.99000000000004</v>
      </c>
      <c r="I3557" s="51">
        <v>3557</v>
      </c>
      <c r="J3557">
        <v>0.125</v>
      </c>
      <c r="K3557" s="141">
        <f t="shared" si="167"/>
        <v>444.625</v>
      </c>
      <c r="M3557" s="51">
        <v>3557</v>
      </c>
      <c r="N3557">
        <v>899</v>
      </c>
    </row>
    <row r="3558" spans="1:14">
      <c r="A3558" s="51">
        <v>3558</v>
      </c>
      <c r="B3558" s="51">
        <v>4.4999999999999998E-2</v>
      </c>
      <c r="C3558" s="141">
        <f t="shared" si="165"/>
        <v>160.10999999999999</v>
      </c>
      <c r="E3558" s="51">
        <v>3558</v>
      </c>
      <c r="F3558">
        <v>7.0000000000000007E-2</v>
      </c>
      <c r="G3558" s="141">
        <f t="shared" si="166"/>
        <v>249.06000000000003</v>
      </c>
      <c r="I3558" s="51">
        <v>3558</v>
      </c>
      <c r="J3558">
        <v>0.125</v>
      </c>
      <c r="K3558" s="141">
        <f t="shared" si="167"/>
        <v>444.75</v>
      </c>
      <c r="M3558" s="51">
        <v>3558</v>
      </c>
      <c r="N3558">
        <v>899</v>
      </c>
    </row>
    <row r="3559" spans="1:14">
      <c r="A3559" s="51">
        <v>3559</v>
      </c>
      <c r="B3559" s="51">
        <v>4.4999999999999998E-2</v>
      </c>
      <c r="C3559" s="141">
        <f t="shared" si="165"/>
        <v>160.155</v>
      </c>
      <c r="E3559" s="51">
        <v>3559</v>
      </c>
      <c r="F3559">
        <v>7.0000000000000007E-2</v>
      </c>
      <c r="G3559" s="141">
        <f t="shared" si="166"/>
        <v>249.13000000000002</v>
      </c>
      <c r="I3559" s="51">
        <v>3559</v>
      </c>
      <c r="J3559">
        <v>0.125</v>
      </c>
      <c r="K3559" s="141">
        <f t="shared" si="167"/>
        <v>444.875</v>
      </c>
      <c r="M3559" s="51">
        <v>3559</v>
      </c>
      <c r="N3559">
        <v>899</v>
      </c>
    </row>
    <row r="3560" spans="1:14">
      <c r="A3560" s="51">
        <v>3560</v>
      </c>
      <c r="B3560" s="51">
        <v>4.4999999999999998E-2</v>
      </c>
      <c r="C3560" s="141">
        <f t="shared" si="165"/>
        <v>160.19999999999999</v>
      </c>
      <c r="E3560" s="51">
        <v>3560</v>
      </c>
      <c r="F3560">
        <v>7.0000000000000007E-2</v>
      </c>
      <c r="G3560" s="141">
        <f t="shared" si="166"/>
        <v>249.20000000000002</v>
      </c>
      <c r="I3560" s="51">
        <v>3560</v>
      </c>
      <c r="J3560">
        <v>0.125</v>
      </c>
      <c r="K3560" s="141">
        <f t="shared" si="167"/>
        <v>445</v>
      </c>
      <c r="M3560" s="51">
        <v>3560</v>
      </c>
      <c r="N3560">
        <v>899</v>
      </c>
    </row>
    <row r="3561" spans="1:14">
      <c r="A3561" s="51">
        <v>3561</v>
      </c>
      <c r="B3561" s="51">
        <v>4.4999999999999998E-2</v>
      </c>
      <c r="C3561" s="141">
        <f t="shared" si="165"/>
        <v>160.245</v>
      </c>
      <c r="E3561" s="51">
        <v>3561</v>
      </c>
      <c r="F3561">
        <v>7.0000000000000007E-2</v>
      </c>
      <c r="G3561" s="141">
        <f t="shared" si="166"/>
        <v>249.27</v>
      </c>
      <c r="I3561" s="51">
        <v>3561</v>
      </c>
      <c r="J3561">
        <v>0.125</v>
      </c>
      <c r="K3561" s="141">
        <f t="shared" si="167"/>
        <v>445.125</v>
      </c>
      <c r="M3561" s="51">
        <v>3561</v>
      </c>
      <c r="N3561">
        <v>899</v>
      </c>
    </row>
    <row r="3562" spans="1:14">
      <c r="A3562" s="51">
        <v>3562</v>
      </c>
      <c r="B3562" s="51">
        <v>4.4999999999999998E-2</v>
      </c>
      <c r="C3562" s="141">
        <f t="shared" si="165"/>
        <v>160.29</v>
      </c>
      <c r="E3562" s="51">
        <v>3562</v>
      </c>
      <c r="F3562">
        <v>7.0000000000000007E-2</v>
      </c>
      <c r="G3562" s="141">
        <f t="shared" si="166"/>
        <v>249.34000000000003</v>
      </c>
      <c r="I3562" s="51">
        <v>3562</v>
      </c>
      <c r="J3562">
        <v>0.125</v>
      </c>
      <c r="K3562" s="141">
        <f t="shared" si="167"/>
        <v>445.25</v>
      </c>
      <c r="M3562" s="51">
        <v>3562</v>
      </c>
      <c r="N3562">
        <v>899</v>
      </c>
    </row>
    <row r="3563" spans="1:14">
      <c r="A3563" s="51">
        <v>3563</v>
      </c>
      <c r="B3563" s="51">
        <v>4.4999999999999998E-2</v>
      </c>
      <c r="C3563" s="141">
        <f t="shared" si="165"/>
        <v>160.33500000000001</v>
      </c>
      <c r="E3563" s="51">
        <v>3563</v>
      </c>
      <c r="F3563">
        <v>7.0000000000000007E-2</v>
      </c>
      <c r="G3563" s="141">
        <f t="shared" si="166"/>
        <v>249.41000000000003</v>
      </c>
      <c r="I3563" s="51">
        <v>3563</v>
      </c>
      <c r="J3563">
        <v>0.125</v>
      </c>
      <c r="K3563" s="141">
        <f t="shared" si="167"/>
        <v>445.375</v>
      </c>
      <c r="M3563" s="51">
        <v>3563</v>
      </c>
      <c r="N3563">
        <v>899</v>
      </c>
    </row>
    <row r="3564" spans="1:14">
      <c r="A3564" s="51">
        <v>3564</v>
      </c>
      <c r="B3564" s="51">
        <v>4.4999999999999998E-2</v>
      </c>
      <c r="C3564" s="141">
        <f t="shared" si="165"/>
        <v>160.38</v>
      </c>
      <c r="E3564" s="51">
        <v>3564</v>
      </c>
      <c r="F3564">
        <v>7.0000000000000007E-2</v>
      </c>
      <c r="G3564" s="141">
        <f t="shared" si="166"/>
        <v>249.48000000000002</v>
      </c>
      <c r="I3564" s="51">
        <v>3564</v>
      </c>
      <c r="J3564">
        <v>0.125</v>
      </c>
      <c r="K3564" s="141">
        <f t="shared" si="167"/>
        <v>445.5</v>
      </c>
      <c r="M3564" s="51">
        <v>3564</v>
      </c>
      <c r="N3564">
        <v>899</v>
      </c>
    </row>
    <row r="3565" spans="1:14">
      <c r="A3565" s="51">
        <v>3565</v>
      </c>
      <c r="B3565" s="51">
        <v>4.4999999999999998E-2</v>
      </c>
      <c r="C3565" s="141">
        <f t="shared" si="165"/>
        <v>160.42499999999998</v>
      </c>
      <c r="E3565" s="51">
        <v>3565</v>
      </c>
      <c r="F3565">
        <v>7.0000000000000007E-2</v>
      </c>
      <c r="G3565" s="141">
        <f t="shared" si="166"/>
        <v>249.55</v>
      </c>
      <c r="I3565" s="51">
        <v>3565</v>
      </c>
      <c r="J3565">
        <v>0.125</v>
      </c>
      <c r="K3565" s="141">
        <f t="shared" si="167"/>
        <v>445.625</v>
      </c>
      <c r="M3565" s="51">
        <v>3565</v>
      </c>
      <c r="N3565">
        <v>899</v>
      </c>
    </row>
    <row r="3566" spans="1:14">
      <c r="A3566" s="51">
        <v>3566</v>
      </c>
      <c r="B3566" s="51">
        <v>4.4999999999999998E-2</v>
      </c>
      <c r="C3566" s="141">
        <f t="shared" si="165"/>
        <v>160.47</v>
      </c>
      <c r="E3566" s="51">
        <v>3566</v>
      </c>
      <c r="F3566">
        <v>7.0000000000000007E-2</v>
      </c>
      <c r="G3566" s="141">
        <f t="shared" si="166"/>
        <v>249.62000000000003</v>
      </c>
      <c r="I3566" s="51">
        <v>3566</v>
      </c>
      <c r="J3566">
        <v>0.125</v>
      </c>
      <c r="K3566" s="141">
        <f t="shared" si="167"/>
        <v>445.75</v>
      </c>
      <c r="M3566" s="51">
        <v>3566</v>
      </c>
      <c r="N3566">
        <v>899</v>
      </c>
    </row>
    <row r="3567" spans="1:14">
      <c r="A3567" s="51">
        <v>3567</v>
      </c>
      <c r="B3567" s="51">
        <v>4.4999999999999998E-2</v>
      </c>
      <c r="C3567" s="141">
        <f t="shared" si="165"/>
        <v>160.51499999999999</v>
      </c>
      <c r="E3567" s="51">
        <v>3567</v>
      </c>
      <c r="F3567">
        <v>7.0000000000000007E-2</v>
      </c>
      <c r="G3567" s="141">
        <f t="shared" si="166"/>
        <v>249.69000000000003</v>
      </c>
      <c r="I3567" s="51">
        <v>3567</v>
      </c>
      <c r="J3567">
        <v>0.125</v>
      </c>
      <c r="K3567" s="141">
        <f t="shared" si="167"/>
        <v>445.875</v>
      </c>
      <c r="M3567" s="51">
        <v>3567</v>
      </c>
      <c r="N3567">
        <v>899</v>
      </c>
    </row>
    <row r="3568" spans="1:14">
      <c r="A3568" s="51">
        <v>3568</v>
      </c>
      <c r="B3568" s="51">
        <v>4.4999999999999998E-2</v>
      </c>
      <c r="C3568" s="141">
        <f t="shared" si="165"/>
        <v>160.56</v>
      </c>
      <c r="E3568" s="51">
        <v>3568</v>
      </c>
      <c r="F3568">
        <v>7.0000000000000007E-2</v>
      </c>
      <c r="G3568" s="141">
        <f t="shared" si="166"/>
        <v>249.76000000000002</v>
      </c>
      <c r="I3568" s="51">
        <v>3568</v>
      </c>
      <c r="J3568">
        <v>0.125</v>
      </c>
      <c r="K3568" s="141">
        <f t="shared" si="167"/>
        <v>446</v>
      </c>
      <c r="M3568" s="51">
        <v>3568</v>
      </c>
      <c r="N3568">
        <v>899</v>
      </c>
    </row>
    <row r="3569" spans="1:14">
      <c r="A3569" s="51">
        <v>3569</v>
      </c>
      <c r="B3569" s="51">
        <v>4.4999999999999998E-2</v>
      </c>
      <c r="C3569" s="141">
        <f t="shared" si="165"/>
        <v>160.60499999999999</v>
      </c>
      <c r="E3569" s="51">
        <v>3569</v>
      </c>
      <c r="F3569">
        <v>7.0000000000000007E-2</v>
      </c>
      <c r="G3569" s="141">
        <f t="shared" si="166"/>
        <v>249.83</v>
      </c>
      <c r="I3569" s="51">
        <v>3569</v>
      </c>
      <c r="J3569">
        <v>0.125</v>
      </c>
      <c r="K3569" s="141">
        <f t="shared" si="167"/>
        <v>446.125</v>
      </c>
      <c r="M3569" s="51">
        <v>3569</v>
      </c>
      <c r="N3569">
        <v>899</v>
      </c>
    </row>
    <row r="3570" spans="1:14">
      <c r="A3570" s="51">
        <v>3570</v>
      </c>
      <c r="B3570" s="51">
        <v>4.4999999999999998E-2</v>
      </c>
      <c r="C3570" s="141">
        <f t="shared" si="165"/>
        <v>160.65</v>
      </c>
      <c r="E3570" s="51">
        <v>3570</v>
      </c>
      <c r="F3570">
        <v>7.0000000000000007E-2</v>
      </c>
      <c r="G3570" s="141">
        <f t="shared" si="166"/>
        <v>249.90000000000003</v>
      </c>
      <c r="I3570" s="51">
        <v>3570</v>
      </c>
      <c r="J3570">
        <v>0.125</v>
      </c>
      <c r="K3570" s="141">
        <f t="shared" si="167"/>
        <v>446.25</v>
      </c>
      <c r="M3570" s="51">
        <v>3570</v>
      </c>
      <c r="N3570">
        <v>899</v>
      </c>
    </row>
    <row r="3571" spans="1:14">
      <c r="A3571" s="51">
        <v>3571</v>
      </c>
      <c r="B3571" s="51">
        <v>4.4999999999999998E-2</v>
      </c>
      <c r="C3571" s="141">
        <f t="shared" si="165"/>
        <v>160.69499999999999</v>
      </c>
      <c r="E3571" s="51">
        <v>3571</v>
      </c>
      <c r="F3571">
        <v>7.0000000000000007E-2</v>
      </c>
      <c r="G3571" s="141">
        <f t="shared" si="166"/>
        <v>249.97000000000003</v>
      </c>
      <c r="I3571" s="51">
        <v>3571</v>
      </c>
      <c r="J3571">
        <v>0.125</v>
      </c>
      <c r="K3571" s="141">
        <f t="shared" si="167"/>
        <v>446.375</v>
      </c>
      <c r="M3571" s="51">
        <v>3571</v>
      </c>
      <c r="N3571">
        <v>899</v>
      </c>
    </row>
    <row r="3572" spans="1:14">
      <c r="A3572" s="51">
        <v>3572</v>
      </c>
      <c r="B3572" s="51">
        <v>4.4999999999999998E-2</v>
      </c>
      <c r="C3572" s="141">
        <f t="shared" si="165"/>
        <v>160.73999999999998</v>
      </c>
      <c r="E3572" s="51">
        <v>3572</v>
      </c>
      <c r="F3572">
        <v>7.0000000000000007E-2</v>
      </c>
      <c r="G3572" s="141">
        <f t="shared" si="166"/>
        <v>250.04000000000002</v>
      </c>
      <c r="I3572" s="51">
        <v>3572</v>
      </c>
      <c r="J3572">
        <v>0.125</v>
      </c>
      <c r="K3572" s="141">
        <f t="shared" si="167"/>
        <v>446.5</v>
      </c>
      <c r="M3572" s="51">
        <v>3572</v>
      </c>
      <c r="N3572">
        <v>899</v>
      </c>
    </row>
    <row r="3573" spans="1:14">
      <c r="A3573" s="51">
        <v>3573</v>
      </c>
      <c r="B3573" s="51">
        <v>4.4999999999999998E-2</v>
      </c>
      <c r="C3573" s="141">
        <f t="shared" si="165"/>
        <v>160.785</v>
      </c>
      <c r="E3573" s="51">
        <v>3573</v>
      </c>
      <c r="F3573">
        <v>7.0000000000000007E-2</v>
      </c>
      <c r="G3573" s="141">
        <f t="shared" si="166"/>
        <v>250.11</v>
      </c>
      <c r="I3573" s="51">
        <v>3573</v>
      </c>
      <c r="J3573">
        <v>0.125</v>
      </c>
      <c r="K3573" s="141">
        <f t="shared" si="167"/>
        <v>446.625</v>
      </c>
      <c r="M3573" s="51">
        <v>3573</v>
      </c>
      <c r="N3573">
        <v>899</v>
      </c>
    </row>
    <row r="3574" spans="1:14">
      <c r="A3574" s="51">
        <v>3574</v>
      </c>
      <c r="B3574" s="51">
        <v>4.4999999999999998E-2</v>
      </c>
      <c r="C3574" s="141">
        <f t="shared" si="165"/>
        <v>160.82999999999998</v>
      </c>
      <c r="E3574" s="51">
        <v>3574</v>
      </c>
      <c r="F3574">
        <v>7.0000000000000007E-2</v>
      </c>
      <c r="G3574" s="141">
        <f t="shared" si="166"/>
        <v>250.18000000000004</v>
      </c>
      <c r="I3574" s="51">
        <v>3574</v>
      </c>
      <c r="J3574">
        <v>0.125</v>
      </c>
      <c r="K3574" s="141">
        <f t="shared" si="167"/>
        <v>446.75</v>
      </c>
      <c r="M3574" s="51">
        <v>3574</v>
      </c>
      <c r="N3574">
        <v>899</v>
      </c>
    </row>
    <row r="3575" spans="1:14">
      <c r="A3575" s="51">
        <v>3575</v>
      </c>
      <c r="B3575" s="51">
        <v>4.4999999999999998E-2</v>
      </c>
      <c r="C3575" s="141">
        <f t="shared" si="165"/>
        <v>160.875</v>
      </c>
      <c r="E3575" s="51">
        <v>3575</v>
      </c>
      <c r="F3575">
        <v>7.0000000000000007E-2</v>
      </c>
      <c r="G3575" s="141">
        <f t="shared" si="166"/>
        <v>250.25000000000003</v>
      </c>
      <c r="I3575" s="51">
        <v>3575</v>
      </c>
      <c r="J3575">
        <v>0.125</v>
      </c>
      <c r="K3575" s="141">
        <f t="shared" si="167"/>
        <v>446.875</v>
      </c>
      <c r="M3575" s="51">
        <v>3575</v>
      </c>
      <c r="N3575">
        <v>899</v>
      </c>
    </row>
    <row r="3576" spans="1:14">
      <c r="A3576" s="51">
        <v>3576</v>
      </c>
      <c r="B3576" s="51">
        <v>4.4999999999999998E-2</v>
      </c>
      <c r="C3576" s="141">
        <f t="shared" si="165"/>
        <v>160.91999999999999</v>
      </c>
      <c r="E3576" s="51">
        <v>3576</v>
      </c>
      <c r="F3576">
        <v>7.0000000000000007E-2</v>
      </c>
      <c r="G3576" s="141">
        <f t="shared" si="166"/>
        <v>250.32000000000002</v>
      </c>
      <c r="I3576" s="51">
        <v>3576</v>
      </c>
      <c r="J3576">
        <v>0.125</v>
      </c>
      <c r="K3576" s="141">
        <f t="shared" si="167"/>
        <v>447</v>
      </c>
      <c r="M3576" s="51">
        <v>3576</v>
      </c>
      <c r="N3576">
        <v>899</v>
      </c>
    </row>
    <row r="3577" spans="1:14">
      <c r="A3577" s="51">
        <v>3577</v>
      </c>
      <c r="B3577" s="51">
        <v>4.4999999999999998E-2</v>
      </c>
      <c r="C3577" s="141">
        <f t="shared" si="165"/>
        <v>160.965</v>
      </c>
      <c r="E3577" s="51">
        <v>3577</v>
      </c>
      <c r="F3577">
        <v>7.0000000000000007E-2</v>
      </c>
      <c r="G3577" s="141">
        <f t="shared" si="166"/>
        <v>250.39000000000001</v>
      </c>
      <c r="I3577" s="51">
        <v>3577</v>
      </c>
      <c r="J3577">
        <v>0.125</v>
      </c>
      <c r="K3577" s="141">
        <f t="shared" si="167"/>
        <v>447.125</v>
      </c>
      <c r="M3577" s="51">
        <v>3577</v>
      </c>
      <c r="N3577">
        <v>899</v>
      </c>
    </row>
    <row r="3578" spans="1:14">
      <c r="A3578" s="51">
        <v>3578</v>
      </c>
      <c r="B3578" s="51">
        <v>4.4999999999999998E-2</v>
      </c>
      <c r="C3578" s="141">
        <f t="shared" si="165"/>
        <v>161.01</v>
      </c>
      <c r="E3578" s="51">
        <v>3578</v>
      </c>
      <c r="F3578">
        <v>7.0000000000000007E-2</v>
      </c>
      <c r="G3578" s="141">
        <f t="shared" si="166"/>
        <v>250.46000000000004</v>
      </c>
      <c r="I3578" s="51">
        <v>3578</v>
      </c>
      <c r="J3578">
        <v>0.125</v>
      </c>
      <c r="K3578" s="141">
        <f t="shared" si="167"/>
        <v>447.25</v>
      </c>
      <c r="M3578" s="51">
        <v>3578</v>
      </c>
      <c r="N3578">
        <v>899</v>
      </c>
    </row>
    <row r="3579" spans="1:14">
      <c r="A3579" s="51">
        <v>3579</v>
      </c>
      <c r="B3579" s="51">
        <v>4.4999999999999998E-2</v>
      </c>
      <c r="C3579" s="141">
        <f t="shared" si="165"/>
        <v>161.05500000000001</v>
      </c>
      <c r="E3579" s="51">
        <v>3579</v>
      </c>
      <c r="F3579">
        <v>7.0000000000000007E-2</v>
      </c>
      <c r="G3579" s="141">
        <f t="shared" si="166"/>
        <v>250.53000000000003</v>
      </c>
      <c r="I3579" s="51">
        <v>3579</v>
      </c>
      <c r="J3579">
        <v>0.125</v>
      </c>
      <c r="K3579" s="141">
        <f t="shared" si="167"/>
        <v>447.375</v>
      </c>
      <c r="M3579" s="51">
        <v>3579</v>
      </c>
      <c r="N3579">
        <v>899</v>
      </c>
    </row>
    <row r="3580" spans="1:14">
      <c r="A3580" s="51">
        <v>3580</v>
      </c>
      <c r="B3580" s="51">
        <v>4.4999999999999998E-2</v>
      </c>
      <c r="C3580" s="141">
        <f t="shared" si="165"/>
        <v>161.1</v>
      </c>
      <c r="E3580" s="51">
        <v>3580</v>
      </c>
      <c r="F3580">
        <v>7.0000000000000007E-2</v>
      </c>
      <c r="G3580" s="141">
        <f t="shared" si="166"/>
        <v>250.60000000000002</v>
      </c>
      <c r="I3580" s="51">
        <v>3580</v>
      </c>
      <c r="J3580">
        <v>0.125</v>
      </c>
      <c r="K3580" s="141">
        <f t="shared" si="167"/>
        <v>447.5</v>
      </c>
      <c r="M3580" s="51">
        <v>3580</v>
      </c>
      <c r="N3580">
        <v>899</v>
      </c>
    </row>
    <row r="3581" spans="1:14">
      <c r="A3581" s="51">
        <v>3581</v>
      </c>
      <c r="B3581" s="51">
        <v>4.4999999999999998E-2</v>
      </c>
      <c r="C3581" s="141">
        <f t="shared" si="165"/>
        <v>161.14499999999998</v>
      </c>
      <c r="E3581" s="51">
        <v>3581</v>
      </c>
      <c r="F3581">
        <v>7.0000000000000007E-2</v>
      </c>
      <c r="G3581" s="141">
        <f t="shared" si="166"/>
        <v>250.67000000000002</v>
      </c>
      <c r="I3581" s="51">
        <v>3581</v>
      </c>
      <c r="J3581">
        <v>0.125</v>
      </c>
      <c r="K3581" s="141">
        <f t="shared" si="167"/>
        <v>447.625</v>
      </c>
      <c r="M3581" s="51">
        <v>3581</v>
      </c>
      <c r="N3581">
        <v>899</v>
      </c>
    </row>
    <row r="3582" spans="1:14">
      <c r="A3582" s="51">
        <v>3582</v>
      </c>
      <c r="B3582" s="51">
        <v>4.4999999999999998E-2</v>
      </c>
      <c r="C3582" s="141">
        <f t="shared" si="165"/>
        <v>161.19</v>
      </c>
      <c r="E3582" s="51">
        <v>3582</v>
      </c>
      <c r="F3582">
        <v>7.0000000000000007E-2</v>
      </c>
      <c r="G3582" s="141">
        <f t="shared" si="166"/>
        <v>250.74000000000004</v>
      </c>
      <c r="I3582" s="51">
        <v>3582</v>
      </c>
      <c r="J3582">
        <v>0.125</v>
      </c>
      <c r="K3582" s="141">
        <f t="shared" si="167"/>
        <v>447.75</v>
      </c>
      <c r="M3582" s="51">
        <v>3582</v>
      </c>
      <c r="N3582">
        <v>899</v>
      </c>
    </row>
    <row r="3583" spans="1:14">
      <c r="A3583" s="51">
        <v>3583</v>
      </c>
      <c r="B3583" s="51">
        <v>4.4999999999999998E-2</v>
      </c>
      <c r="C3583" s="141">
        <f t="shared" si="165"/>
        <v>161.23499999999999</v>
      </c>
      <c r="E3583" s="51">
        <v>3583</v>
      </c>
      <c r="F3583">
        <v>7.0000000000000007E-2</v>
      </c>
      <c r="G3583" s="141">
        <f t="shared" si="166"/>
        <v>250.81000000000003</v>
      </c>
      <c r="I3583" s="51">
        <v>3583</v>
      </c>
      <c r="J3583">
        <v>0.125</v>
      </c>
      <c r="K3583" s="141">
        <f t="shared" si="167"/>
        <v>447.875</v>
      </c>
      <c r="M3583" s="51">
        <v>3583</v>
      </c>
      <c r="N3583">
        <v>899</v>
      </c>
    </row>
    <row r="3584" spans="1:14">
      <c r="A3584" s="51">
        <v>3584</v>
      </c>
      <c r="B3584" s="51">
        <v>4.4999999999999998E-2</v>
      </c>
      <c r="C3584" s="141">
        <f t="shared" si="165"/>
        <v>161.28</v>
      </c>
      <c r="E3584" s="51">
        <v>3584</v>
      </c>
      <c r="F3584">
        <v>7.0000000000000007E-2</v>
      </c>
      <c r="G3584" s="141">
        <f t="shared" si="166"/>
        <v>250.88000000000002</v>
      </c>
      <c r="I3584" s="51">
        <v>3584</v>
      </c>
      <c r="J3584">
        <v>0.125</v>
      </c>
      <c r="K3584" s="141">
        <f t="shared" si="167"/>
        <v>448</v>
      </c>
      <c r="M3584" s="51">
        <v>3584</v>
      </c>
      <c r="N3584">
        <v>899</v>
      </c>
    </row>
    <row r="3585" spans="1:14">
      <c r="A3585" s="51">
        <v>3585</v>
      </c>
      <c r="B3585" s="51">
        <v>4.4999999999999998E-2</v>
      </c>
      <c r="C3585" s="141">
        <f t="shared" si="165"/>
        <v>161.32499999999999</v>
      </c>
      <c r="E3585" s="51">
        <v>3585</v>
      </c>
      <c r="F3585">
        <v>7.0000000000000007E-2</v>
      </c>
      <c r="G3585" s="141">
        <f t="shared" si="166"/>
        <v>250.95000000000002</v>
      </c>
      <c r="I3585" s="51">
        <v>3585</v>
      </c>
      <c r="J3585">
        <v>0.125</v>
      </c>
      <c r="K3585" s="141">
        <f t="shared" si="167"/>
        <v>448.125</v>
      </c>
      <c r="M3585" s="51">
        <v>3585</v>
      </c>
      <c r="N3585">
        <v>899</v>
      </c>
    </row>
    <row r="3586" spans="1:14">
      <c r="A3586" s="51">
        <v>3586</v>
      </c>
      <c r="B3586" s="51">
        <v>4.4999999999999998E-2</v>
      </c>
      <c r="C3586" s="141">
        <f t="shared" ref="C3586:C3649" si="168">MAX(A3586*B3586, 8.99)</f>
        <v>161.37</v>
      </c>
      <c r="E3586" s="51">
        <v>3586</v>
      </c>
      <c r="F3586">
        <v>7.0000000000000007E-2</v>
      </c>
      <c r="G3586" s="141">
        <f t="shared" ref="G3586:G3649" si="169">MAX(E3586*F3586, 9.99)</f>
        <v>251.02</v>
      </c>
      <c r="I3586" s="51">
        <v>3586</v>
      </c>
      <c r="J3586">
        <v>0.125</v>
      </c>
      <c r="K3586" s="141">
        <f t="shared" ref="K3586:K3649" si="170">MAX(I3586*J3586, 19.99)</f>
        <v>448.25</v>
      </c>
      <c r="M3586" s="51">
        <v>3586</v>
      </c>
      <c r="N3586">
        <v>899</v>
      </c>
    </row>
    <row r="3587" spans="1:14">
      <c r="A3587" s="51">
        <v>3587</v>
      </c>
      <c r="B3587" s="51">
        <v>4.4999999999999998E-2</v>
      </c>
      <c r="C3587" s="141">
        <f t="shared" si="168"/>
        <v>161.41499999999999</v>
      </c>
      <c r="E3587" s="51">
        <v>3587</v>
      </c>
      <c r="F3587">
        <v>7.0000000000000007E-2</v>
      </c>
      <c r="G3587" s="141">
        <f t="shared" si="169"/>
        <v>251.09000000000003</v>
      </c>
      <c r="I3587" s="51">
        <v>3587</v>
      </c>
      <c r="J3587">
        <v>0.125</v>
      </c>
      <c r="K3587" s="141">
        <f t="shared" si="170"/>
        <v>448.375</v>
      </c>
      <c r="M3587" s="51">
        <v>3587</v>
      </c>
      <c r="N3587">
        <v>899</v>
      </c>
    </row>
    <row r="3588" spans="1:14">
      <c r="A3588" s="51">
        <v>3588</v>
      </c>
      <c r="B3588" s="51">
        <v>4.4999999999999998E-2</v>
      </c>
      <c r="C3588" s="141">
        <f t="shared" si="168"/>
        <v>161.46</v>
      </c>
      <c r="E3588" s="51">
        <v>3588</v>
      </c>
      <c r="F3588">
        <v>7.0000000000000007E-2</v>
      </c>
      <c r="G3588" s="141">
        <f t="shared" si="169"/>
        <v>251.16000000000003</v>
      </c>
      <c r="I3588" s="51">
        <v>3588</v>
      </c>
      <c r="J3588">
        <v>0.125</v>
      </c>
      <c r="K3588" s="141">
        <f t="shared" si="170"/>
        <v>448.5</v>
      </c>
      <c r="M3588" s="51">
        <v>3588</v>
      </c>
      <c r="N3588">
        <v>899</v>
      </c>
    </row>
    <row r="3589" spans="1:14">
      <c r="A3589" s="51">
        <v>3589</v>
      </c>
      <c r="B3589" s="51">
        <v>4.4999999999999998E-2</v>
      </c>
      <c r="C3589" s="141">
        <f t="shared" si="168"/>
        <v>161.505</v>
      </c>
      <c r="E3589" s="51">
        <v>3589</v>
      </c>
      <c r="F3589">
        <v>7.0000000000000007E-2</v>
      </c>
      <c r="G3589" s="141">
        <f t="shared" si="169"/>
        <v>251.23000000000002</v>
      </c>
      <c r="I3589" s="51">
        <v>3589</v>
      </c>
      <c r="J3589">
        <v>0.125</v>
      </c>
      <c r="K3589" s="141">
        <f t="shared" si="170"/>
        <v>448.625</v>
      </c>
      <c r="M3589" s="51">
        <v>3589</v>
      </c>
      <c r="N3589">
        <v>899</v>
      </c>
    </row>
    <row r="3590" spans="1:14">
      <c r="A3590" s="51">
        <v>3590</v>
      </c>
      <c r="B3590" s="51">
        <v>4.4999999999999998E-2</v>
      </c>
      <c r="C3590" s="141">
        <f t="shared" si="168"/>
        <v>161.54999999999998</v>
      </c>
      <c r="E3590" s="51">
        <v>3590</v>
      </c>
      <c r="F3590">
        <v>7.0000000000000007E-2</v>
      </c>
      <c r="G3590" s="141">
        <f t="shared" si="169"/>
        <v>251.3</v>
      </c>
      <c r="I3590" s="51">
        <v>3590</v>
      </c>
      <c r="J3590">
        <v>0.125</v>
      </c>
      <c r="K3590" s="141">
        <f t="shared" si="170"/>
        <v>448.75</v>
      </c>
      <c r="M3590" s="51">
        <v>3590</v>
      </c>
      <c r="N3590">
        <v>899</v>
      </c>
    </row>
    <row r="3591" spans="1:14">
      <c r="A3591" s="51">
        <v>3591</v>
      </c>
      <c r="B3591" s="51">
        <v>4.4999999999999998E-2</v>
      </c>
      <c r="C3591" s="141">
        <f t="shared" si="168"/>
        <v>161.595</v>
      </c>
      <c r="E3591" s="51">
        <v>3591</v>
      </c>
      <c r="F3591">
        <v>7.0000000000000007E-2</v>
      </c>
      <c r="G3591" s="141">
        <f t="shared" si="169"/>
        <v>251.37000000000003</v>
      </c>
      <c r="I3591" s="51">
        <v>3591</v>
      </c>
      <c r="J3591">
        <v>0.125</v>
      </c>
      <c r="K3591" s="141">
        <f t="shared" si="170"/>
        <v>448.875</v>
      </c>
      <c r="M3591" s="51">
        <v>3591</v>
      </c>
      <c r="N3591">
        <v>899</v>
      </c>
    </row>
    <row r="3592" spans="1:14">
      <c r="A3592" s="51">
        <v>3592</v>
      </c>
      <c r="B3592" s="51">
        <v>4.4999999999999998E-2</v>
      </c>
      <c r="C3592" s="141">
        <f t="shared" si="168"/>
        <v>161.63999999999999</v>
      </c>
      <c r="E3592" s="51">
        <v>3592</v>
      </c>
      <c r="F3592">
        <v>7.0000000000000007E-2</v>
      </c>
      <c r="G3592" s="141">
        <f t="shared" si="169"/>
        <v>251.44000000000003</v>
      </c>
      <c r="I3592" s="51">
        <v>3592</v>
      </c>
      <c r="J3592">
        <v>0.125</v>
      </c>
      <c r="K3592" s="141">
        <f t="shared" si="170"/>
        <v>449</v>
      </c>
      <c r="M3592" s="51">
        <v>3592</v>
      </c>
      <c r="N3592">
        <v>899</v>
      </c>
    </row>
    <row r="3593" spans="1:14">
      <c r="A3593" s="51">
        <v>3593</v>
      </c>
      <c r="B3593" s="51">
        <v>4.4999999999999998E-2</v>
      </c>
      <c r="C3593" s="141">
        <f t="shared" si="168"/>
        <v>161.685</v>
      </c>
      <c r="E3593" s="51">
        <v>3593</v>
      </c>
      <c r="F3593">
        <v>7.0000000000000007E-2</v>
      </c>
      <c r="G3593" s="141">
        <f t="shared" si="169"/>
        <v>251.51000000000002</v>
      </c>
      <c r="I3593" s="51">
        <v>3593</v>
      </c>
      <c r="J3593">
        <v>0.125</v>
      </c>
      <c r="K3593" s="141">
        <f t="shared" si="170"/>
        <v>449.125</v>
      </c>
      <c r="M3593" s="51">
        <v>3593</v>
      </c>
      <c r="N3593">
        <v>899</v>
      </c>
    </row>
    <row r="3594" spans="1:14">
      <c r="A3594" s="51">
        <v>3594</v>
      </c>
      <c r="B3594" s="51">
        <v>4.4999999999999998E-2</v>
      </c>
      <c r="C3594" s="141">
        <f t="shared" si="168"/>
        <v>161.72999999999999</v>
      </c>
      <c r="E3594" s="51">
        <v>3594</v>
      </c>
      <c r="F3594">
        <v>7.0000000000000007E-2</v>
      </c>
      <c r="G3594" s="141">
        <f t="shared" si="169"/>
        <v>251.58</v>
      </c>
      <c r="I3594" s="51">
        <v>3594</v>
      </c>
      <c r="J3594">
        <v>0.125</v>
      </c>
      <c r="K3594" s="141">
        <f t="shared" si="170"/>
        <v>449.25</v>
      </c>
      <c r="M3594" s="51">
        <v>3594</v>
      </c>
      <c r="N3594">
        <v>899</v>
      </c>
    </row>
    <row r="3595" spans="1:14">
      <c r="A3595" s="51">
        <v>3595</v>
      </c>
      <c r="B3595" s="51">
        <v>4.4999999999999998E-2</v>
      </c>
      <c r="C3595" s="141">
        <f t="shared" si="168"/>
        <v>161.77500000000001</v>
      </c>
      <c r="E3595" s="51">
        <v>3595</v>
      </c>
      <c r="F3595">
        <v>7.0000000000000007E-2</v>
      </c>
      <c r="G3595" s="141">
        <f t="shared" si="169"/>
        <v>251.65000000000003</v>
      </c>
      <c r="I3595" s="51">
        <v>3595</v>
      </c>
      <c r="J3595">
        <v>0.125</v>
      </c>
      <c r="K3595" s="141">
        <f t="shared" si="170"/>
        <v>449.375</v>
      </c>
      <c r="M3595" s="51">
        <v>3595</v>
      </c>
      <c r="N3595">
        <v>899</v>
      </c>
    </row>
    <row r="3596" spans="1:14">
      <c r="A3596" s="51">
        <v>3596</v>
      </c>
      <c r="B3596" s="51">
        <v>4.4999999999999998E-2</v>
      </c>
      <c r="C3596" s="141">
        <f t="shared" si="168"/>
        <v>161.82</v>
      </c>
      <c r="E3596" s="51">
        <v>3596</v>
      </c>
      <c r="F3596">
        <v>7.0000000000000007E-2</v>
      </c>
      <c r="G3596" s="141">
        <f t="shared" si="169"/>
        <v>251.72000000000003</v>
      </c>
      <c r="I3596" s="51">
        <v>3596</v>
      </c>
      <c r="J3596">
        <v>0.125</v>
      </c>
      <c r="K3596" s="141">
        <f t="shared" si="170"/>
        <v>449.5</v>
      </c>
      <c r="M3596" s="51">
        <v>3596</v>
      </c>
      <c r="N3596">
        <v>899</v>
      </c>
    </row>
    <row r="3597" spans="1:14">
      <c r="A3597" s="51">
        <v>3597</v>
      </c>
      <c r="B3597" s="51">
        <v>4.4999999999999998E-2</v>
      </c>
      <c r="C3597" s="141">
        <f t="shared" si="168"/>
        <v>161.86499999999998</v>
      </c>
      <c r="E3597" s="51">
        <v>3597</v>
      </c>
      <c r="F3597">
        <v>7.0000000000000007E-2</v>
      </c>
      <c r="G3597" s="141">
        <f t="shared" si="169"/>
        <v>251.79000000000002</v>
      </c>
      <c r="I3597" s="51">
        <v>3597</v>
      </c>
      <c r="J3597">
        <v>0.125</v>
      </c>
      <c r="K3597" s="141">
        <f t="shared" si="170"/>
        <v>449.625</v>
      </c>
      <c r="M3597" s="51">
        <v>3597</v>
      </c>
      <c r="N3597">
        <v>899</v>
      </c>
    </row>
    <row r="3598" spans="1:14">
      <c r="A3598" s="51">
        <v>3598</v>
      </c>
      <c r="B3598" s="51">
        <v>4.4999999999999998E-2</v>
      </c>
      <c r="C3598" s="141">
        <f t="shared" si="168"/>
        <v>161.91</v>
      </c>
      <c r="E3598" s="51">
        <v>3598</v>
      </c>
      <c r="F3598">
        <v>7.0000000000000007E-2</v>
      </c>
      <c r="G3598" s="141">
        <f t="shared" si="169"/>
        <v>251.86</v>
      </c>
      <c r="I3598" s="51">
        <v>3598</v>
      </c>
      <c r="J3598">
        <v>0.125</v>
      </c>
      <c r="K3598" s="141">
        <f t="shared" si="170"/>
        <v>449.75</v>
      </c>
      <c r="M3598" s="51">
        <v>3598</v>
      </c>
      <c r="N3598">
        <v>899</v>
      </c>
    </row>
    <row r="3599" spans="1:14">
      <c r="A3599" s="51">
        <v>3599</v>
      </c>
      <c r="B3599" s="51">
        <v>4.4999999999999998E-2</v>
      </c>
      <c r="C3599" s="141">
        <f t="shared" si="168"/>
        <v>161.95499999999998</v>
      </c>
      <c r="E3599" s="51">
        <v>3599</v>
      </c>
      <c r="F3599">
        <v>7.0000000000000007E-2</v>
      </c>
      <c r="G3599" s="141">
        <f t="shared" si="169"/>
        <v>251.93000000000004</v>
      </c>
      <c r="I3599" s="51">
        <v>3599</v>
      </c>
      <c r="J3599">
        <v>0.125</v>
      </c>
      <c r="K3599" s="141">
        <f t="shared" si="170"/>
        <v>449.875</v>
      </c>
      <c r="M3599" s="51">
        <v>3599</v>
      </c>
      <c r="N3599">
        <v>899</v>
      </c>
    </row>
    <row r="3600" spans="1:14">
      <c r="A3600" s="51">
        <v>3600</v>
      </c>
      <c r="B3600" s="51">
        <v>4.4999999999999998E-2</v>
      </c>
      <c r="C3600" s="141">
        <f t="shared" si="168"/>
        <v>162</v>
      </c>
      <c r="E3600" s="51">
        <v>3600</v>
      </c>
      <c r="F3600">
        <v>7.0000000000000007E-2</v>
      </c>
      <c r="G3600" s="141">
        <f t="shared" si="169"/>
        <v>252.00000000000003</v>
      </c>
      <c r="I3600" s="51">
        <v>3600</v>
      </c>
      <c r="J3600">
        <v>0.125</v>
      </c>
      <c r="K3600" s="141">
        <f t="shared" si="170"/>
        <v>450</v>
      </c>
      <c r="M3600" s="51">
        <v>3600</v>
      </c>
      <c r="N3600">
        <v>899</v>
      </c>
    </row>
    <row r="3601" spans="1:14">
      <c r="A3601" s="51">
        <v>3601</v>
      </c>
      <c r="B3601" s="51">
        <v>4.4999999999999998E-2</v>
      </c>
      <c r="C3601" s="141">
        <f t="shared" si="168"/>
        <v>162.04499999999999</v>
      </c>
      <c r="E3601" s="51">
        <v>3601</v>
      </c>
      <c r="F3601">
        <v>7.0000000000000007E-2</v>
      </c>
      <c r="G3601" s="141">
        <f t="shared" si="169"/>
        <v>252.07000000000002</v>
      </c>
      <c r="I3601" s="51">
        <v>3601</v>
      </c>
      <c r="J3601">
        <v>0.125</v>
      </c>
      <c r="K3601" s="141">
        <f t="shared" si="170"/>
        <v>450.125</v>
      </c>
      <c r="M3601" s="51">
        <v>3601</v>
      </c>
      <c r="N3601">
        <v>899</v>
      </c>
    </row>
    <row r="3602" spans="1:14">
      <c r="A3602" s="51">
        <v>3602</v>
      </c>
      <c r="B3602" s="51">
        <v>4.4999999999999998E-2</v>
      </c>
      <c r="C3602" s="141">
        <f t="shared" si="168"/>
        <v>162.09</v>
      </c>
      <c r="E3602" s="51">
        <v>3602</v>
      </c>
      <c r="F3602">
        <v>7.0000000000000007E-2</v>
      </c>
      <c r="G3602" s="141">
        <f t="shared" si="169"/>
        <v>252.14000000000001</v>
      </c>
      <c r="I3602" s="51">
        <v>3602</v>
      </c>
      <c r="J3602">
        <v>0.125</v>
      </c>
      <c r="K3602" s="141">
        <f t="shared" si="170"/>
        <v>450.25</v>
      </c>
      <c r="M3602" s="51">
        <v>3602</v>
      </c>
      <c r="N3602">
        <v>899</v>
      </c>
    </row>
    <row r="3603" spans="1:14">
      <c r="A3603" s="51">
        <v>3603</v>
      </c>
      <c r="B3603" s="51">
        <v>4.4999999999999998E-2</v>
      </c>
      <c r="C3603" s="141">
        <f t="shared" si="168"/>
        <v>162.13499999999999</v>
      </c>
      <c r="E3603" s="51">
        <v>3603</v>
      </c>
      <c r="F3603">
        <v>7.0000000000000007E-2</v>
      </c>
      <c r="G3603" s="141">
        <f t="shared" si="169"/>
        <v>252.21000000000004</v>
      </c>
      <c r="I3603" s="51">
        <v>3603</v>
      </c>
      <c r="J3603">
        <v>0.125</v>
      </c>
      <c r="K3603" s="141">
        <f t="shared" si="170"/>
        <v>450.375</v>
      </c>
      <c r="M3603" s="51">
        <v>3603</v>
      </c>
      <c r="N3603">
        <v>899</v>
      </c>
    </row>
    <row r="3604" spans="1:14">
      <c r="A3604" s="51">
        <v>3604</v>
      </c>
      <c r="B3604" s="51">
        <v>4.4999999999999998E-2</v>
      </c>
      <c r="C3604" s="141">
        <f t="shared" si="168"/>
        <v>162.18</v>
      </c>
      <c r="E3604" s="51">
        <v>3604</v>
      </c>
      <c r="F3604">
        <v>7.0000000000000007E-2</v>
      </c>
      <c r="G3604" s="141">
        <f t="shared" si="169"/>
        <v>252.28000000000003</v>
      </c>
      <c r="I3604" s="51">
        <v>3604</v>
      </c>
      <c r="J3604">
        <v>0.125</v>
      </c>
      <c r="K3604" s="141">
        <f t="shared" si="170"/>
        <v>450.5</v>
      </c>
      <c r="M3604" s="51">
        <v>3604</v>
      </c>
      <c r="N3604">
        <v>899</v>
      </c>
    </row>
    <row r="3605" spans="1:14">
      <c r="A3605" s="51">
        <v>3605</v>
      </c>
      <c r="B3605" s="51">
        <v>4.4999999999999998E-2</v>
      </c>
      <c r="C3605" s="141">
        <f t="shared" si="168"/>
        <v>162.22499999999999</v>
      </c>
      <c r="E3605" s="51">
        <v>3605</v>
      </c>
      <c r="F3605">
        <v>7.0000000000000007E-2</v>
      </c>
      <c r="G3605" s="141">
        <f t="shared" si="169"/>
        <v>252.35000000000002</v>
      </c>
      <c r="I3605" s="51">
        <v>3605</v>
      </c>
      <c r="J3605">
        <v>0.125</v>
      </c>
      <c r="K3605" s="141">
        <f t="shared" si="170"/>
        <v>450.625</v>
      </c>
      <c r="M3605" s="51">
        <v>3605</v>
      </c>
      <c r="N3605">
        <v>899</v>
      </c>
    </row>
    <row r="3606" spans="1:14">
      <c r="A3606" s="51">
        <v>3606</v>
      </c>
      <c r="B3606" s="51">
        <v>4.4999999999999998E-2</v>
      </c>
      <c r="C3606" s="141">
        <f t="shared" si="168"/>
        <v>162.26999999999998</v>
      </c>
      <c r="E3606" s="51">
        <v>3606</v>
      </c>
      <c r="F3606">
        <v>7.0000000000000007E-2</v>
      </c>
      <c r="G3606" s="141">
        <f t="shared" si="169"/>
        <v>252.42000000000002</v>
      </c>
      <c r="I3606" s="51">
        <v>3606</v>
      </c>
      <c r="J3606">
        <v>0.125</v>
      </c>
      <c r="K3606" s="141">
        <f t="shared" si="170"/>
        <v>450.75</v>
      </c>
      <c r="M3606" s="51">
        <v>3606</v>
      </c>
      <c r="N3606">
        <v>899</v>
      </c>
    </row>
    <row r="3607" spans="1:14">
      <c r="A3607" s="51">
        <v>3607</v>
      </c>
      <c r="B3607" s="51">
        <v>4.4999999999999998E-2</v>
      </c>
      <c r="C3607" s="141">
        <f t="shared" si="168"/>
        <v>162.315</v>
      </c>
      <c r="E3607" s="51">
        <v>3607</v>
      </c>
      <c r="F3607">
        <v>7.0000000000000007E-2</v>
      </c>
      <c r="G3607" s="141">
        <f t="shared" si="169"/>
        <v>252.49000000000004</v>
      </c>
      <c r="I3607" s="51">
        <v>3607</v>
      </c>
      <c r="J3607">
        <v>0.125</v>
      </c>
      <c r="K3607" s="141">
        <f t="shared" si="170"/>
        <v>450.875</v>
      </c>
      <c r="M3607" s="51">
        <v>3607</v>
      </c>
      <c r="N3607">
        <v>899</v>
      </c>
    </row>
    <row r="3608" spans="1:14">
      <c r="A3608" s="51">
        <v>3608</v>
      </c>
      <c r="B3608" s="51">
        <v>4.4999999999999998E-2</v>
      </c>
      <c r="C3608" s="141">
        <f t="shared" si="168"/>
        <v>162.35999999999999</v>
      </c>
      <c r="E3608" s="51">
        <v>3608</v>
      </c>
      <c r="F3608">
        <v>7.0000000000000007E-2</v>
      </c>
      <c r="G3608" s="141">
        <f t="shared" si="169"/>
        <v>252.56000000000003</v>
      </c>
      <c r="I3608" s="51">
        <v>3608</v>
      </c>
      <c r="J3608">
        <v>0.125</v>
      </c>
      <c r="K3608" s="141">
        <f t="shared" si="170"/>
        <v>451</v>
      </c>
      <c r="M3608" s="51">
        <v>3608</v>
      </c>
      <c r="N3608">
        <v>899</v>
      </c>
    </row>
    <row r="3609" spans="1:14">
      <c r="A3609" s="51">
        <v>3609</v>
      </c>
      <c r="B3609" s="51">
        <v>4.4999999999999998E-2</v>
      </c>
      <c r="C3609" s="141">
        <f t="shared" si="168"/>
        <v>162.405</v>
      </c>
      <c r="E3609" s="51">
        <v>3609</v>
      </c>
      <c r="F3609">
        <v>7.0000000000000007E-2</v>
      </c>
      <c r="G3609" s="141">
        <f t="shared" si="169"/>
        <v>252.63000000000002</v>
      </c>
      <c r="I3609" s="51">
        <v>3609</v>
      </c>
      <c r="J3609">
        <v>0.125</v>
      </c>
      <c r="K3609" s="141">
        <f t="shared" si="170"/>
        <v>451.125</v>
      </c>
      <c r="M3609" s="51">
        <v>3609</v>
      </c>
      <c r="N3609">
        <v>899</v>
      </c>
    </row>
    <row r="3610" spans="1:14">
      <c r="A3610" s="51">
        <v>3610</v>
      </c>
      <c r="B3610" s="51">
        <v>4.4999999999999998E-2</v>
      </c>
      <c r="C3610" s="141">
        <f t="shared" si="168"/>
        <v>162.44999999999999</v>
      </c>
      <c r="E3610" s="51">
        <v>3610</v>
      </c>
      <c r="F3610">
        <v>7.0000000000000007E-2</v>
      </c>
      <c r="G3610" s="141">
        <f t="shared" si="169"/>
        <v>252.70000000000002</v>
      </c>
      <c r="I3610" s="51">
        <v>3610</v>
      </c>
      <c r="J3610">
        <v>0.125</v>
      </c>
      <c r="K3610" s="141">
        <f t="shared" si="170"/>
        <v>451.25</v>
      </c>
      <c r="M3610" s="51">
        <v>3610</v>
      </c>
      <c r="N3610">
        <v>899</v>
      </c>
    </row>
    <row r="3611" spans="1:14">
      <c r="A3611" s="51">
        <v>3611</v>
      </c>
      <c r="B3611" s="51">
        <v>4.4999999999999998E-2</v>
      </c>
      <c r="C3611" s="141">
        <f t="shared" si="168"/>
        <v>162.495</v>
      </c>
      <c r="E3611" s="51">
        <v>3611</v>
      </c>
      <c r="F3611">
        <v>7.0000000000000007E-2</v>
      </c>
      <c r="G3611" s="141">
        <f t="shared" si="169"/>
        <v>252.77</v>
      </c>
      <c r="I3611" s="51">
        <v>3611</v>
      </c>
      <c r="J3611">
        <v>0.125</v>
      </c>
      <c r="K3611" s="141">
        <f t="shared" si="170"/>
        <v>451.375</v>
      </c>
      <c r="M3611" s="51">
        <v>3611</v>
      </c>
      <c r="N3611">
        <v>899</v>
      </c>
    </row>
    <row r="3612" spans="1:14">
      <c r="A3612" s="51">
        <v>3612</v>
      </c>
      <c r="B3612" s="51">
        <v>4.4999999999999998E-2</v>
      </c>
      <c r="C3612" s="141">
        <f t="shared" si="168"/>
        <v>162.54</v>
      </c>
      <c r="E3612" s="51">
        <v>3612</v>
      </c>
      <c r="F3612">
        <v>7.0000000000000007E-2</v>
      </c>
      <c r="G3612" s="141">
        <f t="shared" si="169"/>
        <v>252.84000000000003</v>
      </c>
      <c r="I3612" s="51">
        <v>3612</v>
      </c>
      <c r="J3612">
        <v>0.125</v>
      </c>
      <c r="K3612" s="141">
        <f t="shared" si="170"/>
        <v>451.5</v>
      </c>
      <c r="M3612" s="51">
        <v>3612</v>
      </c>
      <c r="N3612">
        <v>899</v>
      </c>
    </row>
    <row r="3613" spans="1:14">
      <c r="A3613" s="51">
        <v>3613</v>
      </c>
      <c r="B3613" s="51">
        <v>4.4999999999999998E-2</v>
      </c>
      <c r="C3613" s="141">
        <f t="shared" si="168"/>
        <v>162.58500000000001</v>
      </c>
      <c r="E3613" s="51">
        <v>3613</v>
      </c>
      <c r="F3613">
        <v>7.0000000000000007E-2</v>
      </c>
      <c r="G3613" s="141">
        <f t="shared" si="169"/>
        <v>252.91000000000003</v>
      </c>
      <c r="I3613" s="51">
        <v>3613</v>
      </c>
      <c r="J3613">
        <v>0.125</v>
      </c>
      <c r="K3613" s="141">
        <f t="shared" si="170"/>
        <v>451.625</v>
      </c>
      <c r="M3613" s="51">
        <v>3613</v>
      </c>
      <c r="N3613">
        <v>899</v>
      </c>
    </row>
    <row r="3614" spans="1:14">
      <c r="A3614" s="51">
        <v>3614</v>
      </c>
      <c r="B3614" s="51">
        <v>4.4999999999999998E-2</v>
      </c>
      <c r="C3614" s="141">
        <f t="shared" si="168"/>
        <v>162.63</v>
      </c>
      <c r="E3614" s="51">
        <v>3614</v>
      </c>
      <c r="F3614">
        <v>7.0000000000000007E-2</v>
      </c>
      <c r="G3614" s="141">
        <f t="shared" si="169"/>
        <v>252.98000000000002</v>
      </c>
      <c r="I3614" s="51">
        <v>3614</v>
      </c>
      <c r="J3614">
        <v>0.125</v>
      </c>
      <c r="K3614" s="141">
        <f t="shared" si="170"/>
        <v>451.75</v>
      </c>
      <c r="M3614" s="51">
        <v>3614</v>
      </c>
      <c r="N3614">
        <v>899</v>
      </c>
    </row>
    <row r="3615" spans="1:14">
      <c r="A3615" s="51">
        <v>3615</v>
      </c>
      <c r="B3615" s="51">
        <v>4.4999999999999998E-2</v>
      </c>
      <c r="C3615" s="141">
        <f t="shared" si="168"/>
        <v>162.67499999999998</v>
      </c>
      <c r="E3615" s="51">
        <v>3615</v>
      </c>
      <c r="F3615">
        <v>7.0000000000000007E-2</v>
      </c>
      <c r="G3615" s="141">
        <f t="shared" si="169"/>
        <v>253.05</v>
      </c>
      <c r="I3615" s="51">
        <v>3615</v>
      </c>
      <c r="J3615">
        <v>0.125</v>
      </c>
      <c r="K3615" s="141">
        <f t="shared" si="170"/>
        <v>451.875</v>
      </c>
      <c r="M3615" s="51">
        <v>3615</v>
      </c>
      <c r="N3615">
        <v>899</v>
      </c>
    </row>
    <row r="3616" spans="1:14">
      <c r="A3616" s="51">
        <v>3616</v>
      </c>
      <c r="B3616" s="51">
        <v>4.4999999999999998E-2</v>
      </c>
      <c r="C3616" s="141">
        <f t="shared" si="168"/>
        <v>162.72</v>
      </c>
      <c r="E3616" s="51">
        <v>3616</v>
      </c>
      <c r="F3616">
        <v>7.0000000000000007E-2</v>
      </c>
      <c r="G3616" s="141">
        <f t="shared" si="169"/>
        <v>253.12000000000003</v>
      </c>
      <c r="I3616" s="51">
        <v>3616</v>
      </c>
      <c r="J3616">
        <v>0.125</v>
      </c>
      <c r="K3616" s="141">
        <f t="shared" si="170"/>
        <v>452</v>
      </c>
      <c r="M3616" s="51">
        <v>3616</v>
      </c>
      <c r="N3616">
        <v>899</v>
      </c>
    </row>
    <row r="3617" spans="1:14">
      <c r="A3617" s="51">
        <v>3617</v>
      </c>
      <c r="B3617" s="51">
        <v>4.4999999999999998E-2</v>
      </c>
      <c r="C3617" s="141">
        <f t="shared" si="168"/>
        <v>162.76499999999999</v>
      </c>
      <c r="E3617" s="51">
        <v>3617</v>
      </c>
      <c r="F3617">
        <v>7.0000000000000007E-2</v>
      </c>
      <c r="G3617" s="141">
        <f t="shared" si="169"/>
        <v>253.19000000000003</v>
      </c>
      <c r="I3617" s="51">
        <v>3617</v>
      </c>
      <c r="J3617">
        <v>0.125</v>
      </c>
      <c r="K3617" s="141">
        <f t="shared" si="170"/>
        <v>452.125</v>
      </c>
      <c r="M3617" s="51">
        <v>3617</v>
      </c>
      <c r="N3617">
        <v>899</v>
      </c>
    </row>
    <row r="3618" spans="1:14">
      <c r="A3618" s="51">
        <v>3618</v>
      </c>
      <c r="B3618" s="51">
        <v>4.4999999999999998E-2</v>
      </c>
      <c r="C3618" s="141">
        <f t="shared" si="168"/>
        <v>162.81</v>
      </c>
      <c r="E3618" s="51">
        <v>3618</v>
      </c>
      <c r="F3618">
        <v>7.0000000000000007E-2</v>
      </c>
      <c r="G3618" s="141">
        <f t="shared" si="169"/>
        <v>253.26000000000002</v>
      </c>
      <c r="I3618" s="51">
        <v>3618</v>
      </c>
      <c r="J3618">
        <v>0.125</v>
      </c>
      <c r="K3618" s="141">
        <f t="shared" si="170"/>
        <v>452.25</v>
      </c>
      <c r="M3618" s="51">
        <v>3618</v>
      </c>
      <c r="N3618">
        <v>899</v>
      </c>
    </row>
    <row r="3619" spans="1:14">
      <c r="A3619" s="51">
        <v>3619</v>
      </c>
      <c r="B3619" s="51">
        <v>4.4999999999999998E-2</v>
      </c>
      <c r="C3619" s="141">
        <f t="shared" si="168"/>
        <v>162.85499999999999</v>
      </c>
      <c r="E3619" s="51">
        <v>3619</v>
      </c>
      <c r="F3619">
        <v>7.0000000000000007E-2</v>
      </c>
      <c r="G3619" s="141">
        <f t="shared" si="169"/>
        <v>253.33</v>
      </c>
      <c r="I3619" s="51">
        <v>3619</v>
      </c>
      <c r="J3619">
        <v>0.125</v>
      </c>
      <c r="K3619" s="141">
        <f t="shared" si="170"/>
        <v>452.375</v>
      </c>
      <c r="M3619" s="51">
        <v>3619</v>
      </c>
      <c r="N3619">
        <v>899</v>
      </c>
    </row>
    <row r="3620" spans="1:14">
      <c r="A3620" s="51">
        <v>3620</v>
      </c>
      <c r="B3620" s="51">
        <v>4.4999999999999998E-2</v>
      </c>
      <c r="C3620" s="141">
        <f t="shared" si="168"/>
        <v>162.9</v>
      </c>
      <c r="E3620" s="51">
        <v>3620</v>
      </c>
      <c r="F3620">
        <v>7.0000000000000007E-2</v>
      </c>
      <c r="G3620" s="141">
        <f t="shared" si="169"/>
        <v>253.40000000000003</v>
      </c>
      <c r="I3620" s="51">
        <v>3620</v>
      </c>
      <c r="J3620">
        <v>0.125</v>
      </c>
      <c r="K3620" s="141">
        <f t="shared" si="170"/>
        <v>452.5</v>
      </c>
      <c r="M3620" s="51">
        <v>3620</v>
      </c>
      <c r="N3620">
        <v>899</v>
      </c>
    </row>
    <row r="3621" spans="1:14">
      <c r="A3621" s="51">
        <v>3621</v>
      </c>
      <c r="B3621" s="51">
        <v>4.4999999999999998E-2</v>
      </c>
      <c r="C3621" s="141">
        <f t="shared" si="168"/>
        <v>162.94499999999999</v>
      </c>
      <c r="E3621" s="51">
        <v>3621</v>
      </c>
      <c r="F3621">
        <v>7.0000000000000007E-2</v>
      </c>
      <c r="G3621" s="141">
        <f t="shared" si="169"/>
        <v>253.47000000000003</v>
      </c>
      <c r="I3621" s="51">
        <v>3621</v>
      </c>
      <c r="J3621">
        <v>0.125</v>
      </c>
      <c r="K3621" s="141">
        <f t="shared" si="170"/>
        <v>452.625</v>
      </c>
      <c r="M3621" s="51">
        <v>3621</v>
      </c>
      <c r="N3621">
        <v>899</v>
      </c>
    </row>
    <row r="3622" spans="1:14">
      <c r="A3622" s="51">
        <v>3622</v>
      </c>
      <c r="B3622" s="51">
        <v>4.4999999999999998E-2</v>
      </c>
      <c r="C3622" s="141">
        <f t="shared" si="168"/>
        <v>162.98999999999998</v>
      </c>
      <c r="E3622" s="51">
        <v>3622</v>
      </c>
      <c r="F3622">
        <v>7.0000000000000007E-2</v>
      </c>
      <c r="G3622" s="141">
        <f t="shared" si="169"/>
        <v>253.54000000000002</v>
      </c>
      <c r="I3622" s="51">
        <v>3622</v>
      </c>
      <c r="J3622">
        <v>0.125</v>
      </c>
      <c r="K3622" s="141">
        <f t="shared" si="170"/>
        <v>452.75</v>
      </c>
      <c r="M3622" s="51">
        <v>3622</v>
      </c>
      <c r="N3622">
        <v>899</v>
      </c>
    </row>
    <row r="3623" spans="1:14">
      <c r="A3623" s="51">
        <v>3623</v>
      </c>
      <c r="B3623" s="51">
        <v>4.4999999999999998E-2</v>
      </c>
      <c r="C3623" s="141">
        <f t="shared" si="168"/>
        <v>163.035</v>
      </c>
      <c r="E3623" s="51">
        <v>3623</v>
      </c>
      <c r="F3623">
        <v>7.0000000000000007E-2</v>
      </c>
      <c r="G3623" s="141">
        <f t="shared" si="169"/>
        <v>253.61</v>
      </c>
      <c r="I3623" s="51">
        <v>3623</v>
      </c>
      <c r="J3623">
        <v>0.125</v>
      </c>
      <c r="K3623" s="141">
        <f t="shared" si="170"/>
        <v>452.875</v>
      </c>
      <c r="M3623" s="51">
        <v>3623</v>
      </c>
      <c r="N3623">
        <v>899</v>
      </c>
    </row>
    <row r="3624" spans="1:14">
      <c r="A3624" s="51">
        <v>3624</v>
      </c>
      <c r="B3624" s="51">
        <v>4.4999999999999998E-2</v>
      </c>
      <c r="C3624" s="141">
        <f t="shared" si="168"/>
        <v>163.07999999999998</v>
      </c>
      <c r="E3624" s="51">
        <v>3624</v>
      </c>
      <c r="F3624">
        <v>7.0000000000000007E-2</v>
      </c>
      <c r="G3624" s="141">
        <f t="shared" si="169"/>
        <v>253.68000000000004</v>
      </c>
      <c r="I3624" s="51">
        <v>3624</v>
      </c>
      <c r="J3624">
        <v>0.125</v>
      </c>
      <c r="K3624" s="141">
        <f t="shared" si="170"/>
        <v>453</v>
      </c>
      <c r="M3624" s="51">
        <v>3624</v>
      </c>
      <c r="N3624">
        <v>899</v>
      </c>
    </row>
    <row r="3625" spans="1:14">
      <c r="A3625" s="51">
        <v>3625</v>
      </c>
      <c r="B3625" s="51">
        <v>4.4999999999999998E-2</v>
      </c>
      <c r="C3625" s="141">
        <f t="shared" si="168"/>
        <v>163.125</v>
      </c>
      <c r="E3625" s="51">
        <v>3625</v>
      </c>
      <c r="F3625">
        <v>7.0000000000000007E-2</v>
      </c>
      <c r="G3625" s="141">
        <f t="shared" si="169"/>
        <v>253.75000000000003</v>
      </c>
      <c r="I3625" s="51">
        <v>3625</v>
      </c>
      <c r="J3625">
        <v>0.125</v>
      </c>
      <c r="K3625" s="141">
        <f t="shared" si="170"/>
        <v>453.125</v>
      </c>
      <c r="M3625" s="51">
        <v>3625</v>
      </c>
      <c r="N3625">
        <v>899</v>
      </c>
    </row>
    <row r="3626" spans="1:14">
      <c r="A3626" s="51">
        <v>3626</v>
      </c>
      <c r="B3626" s="51">
        <v>4.4999999999999998E-2</v>
      </c>
      <c r="C3626" s="141">
        <f t="shared" si="168"/>
        <v>163.16999999999999</v>
      </c>
      <c r="E3626" s="51">
        <v>3626</v>
      </c>
      <c r="F3626">
        <v>7.0000000000000007E-2</v>
      </c>
      <c r="G3626" s="141">
        <f t="shared" si="169"/>
        <v>253.82000000000002</v>
      </c>
      <c r="I3626" s="51">
        <v>3626</v>
      </c>
      <c r="J3626">
        <v>0.125</v>
      </c>
      <c r="K3626" s="141">
        <f t="shared" si="170"/>
        <v>453.25</v>
      </c>
      <c r="M3626" s="51">
        <v>3626</v>
      </c>
      <c r="N3626">
        <v>899</v>
      </c>
    </row>
    <row r="3627" spans="1:14">
      <c r="A3627" s="51">
        <v>3627</v>
      </c>
      <c r="B3627" s="51">
        <v>4.4999999999999998E-2</v>
      </c>
      <c r="C3627" s="141">
        <f t="shared" si="168"/>
        <v>163.215</v>
      </c>
      <c r="E3627" s="51">
        <v>3627</v>
      </c>
      <c r="F3627">
        <v>7.0000000000000007E-2</v>
      </c>
      <c r="G3627" s="141">
        <f t="shared" si="169"/>
        <v>253.89000000000001</v>
      </c>
      <c r="I3627" s="51">
        <v>3627</v>
      </c>
      <c r="J3627">
        <v>0.125</v>
      </c>
      <c r="K3627" s="141">
        <f t="shared" si="170"/>
        <v>453.375</v>
      </c>
      <c r="M3627" s="51">
        <v>3627</v>
      </c>
      <c r="N3627">
        <v>899</v>
      </c>
    </row>
    <row r="3628" spans="1:14">
      <c r="A3628" s="51">
        <v>3628</v>
      </c>
      <c r="B3628" s="51">
        <v>4.4999999999999998E-2</v>
      </c>
      <c r="C3628" s="141">
        <f t="shared" si="168"/>
        <v>163.26</v>
      </c>
      <c r="E3628" s="51">
        <v>3628</v>
      </c>
      <c r="F3628">
        <v>7.0000000000000007E-2</v>
      </c>
      <c r="G3628" s="141">
        <f t="shared" si="169"/>
        <v>253.96000000000004</v>
      </c>
      <c r="I3628" s="51">
        <v>3628</v>
      </c>
      <c r="J3628">
        <v>0.125</v>
      </c>
      <c r="K3628" s="141">
        <f t="shared" si="170"/>
        <v>453.5</v>
      </c>
      <c r="M3628" s="51">
        <v>3628</v>
      </c>
      <c r="N3628">
        <v>899</v>
      </c>
    </row>
    <row r="3629" spans="1:14">
      <c r="A3629" s="51">
        <v>3629</v>
      </c>
      <c r="B3629" s="51">
        <v>4.4999999999999998E-2</v>
      </c>
      <c r="C3629" s="141">
        <f t="shared" si="168"/>
        <v>163.30500000000001</v>
      </c>
      <c r="E3629" s="51">
        <v>3629</v>
      </c>
      <c r="F3629">
        <v>7.0000000000000007E-2</v>
      </c>
      <c r="G3629" s="141">
        <f t="shared" si="169"/>
        <v>254.03000000000003</v>
      </c>
      <c r="I3629" s="51">
        <v>3629</v>
      </c>
      <c r="J3629">
        <v>0.125</v>
      </c>
      <c r="K3629" s="141">
        <f t="shared" si="170"/>
        <v>453.625</v>
      </c>
      <c r="M3629" s="51">
        <v>3629</v>
      </c>
      <c r="N3629">
        <v>899</v>
      </c>
    </row>
    <row r="3630" spans="1:14">
      <c r="A3630" s="51">
        <v>3630</v>
      </c>
      <c r="B3630" s="51">
        <v>4.4999999999999998E-2</v>
      </c>
      <c r="C3630" s="141">
        <f t="shared" si="168"/>
        <v>163.35</v>
      </c>
      <c r="E3630" s="51">
        <v>3630</v>
      </c>
      <c r="F3630">
        <v>7.0000000000000007E-2</v>
      </c>
      <c r="G3630" s="141">
        <f t="shared" si="169"/>
        <v>254.10000000000002</v>
      </c>
      <c r="I3630" s="51">
        <v>3630</v>
      </c>
      <c r="J3630">
        <v>0.125</v>
      </c>
      <c r="K3630" s="141">
        <f t="shared" si="170"/>
        <v>453.75</v>
      </c>
      <c r="M3630" s="51">
        <v>3630</v>
      </c>
      <c r="N3630">
        <v>899</v>
      </c>
    </row>
    <row r="3631" spans="1:14">
      <c r="A3631" s="51">
        <v>3631</v>
      </c>
      <c r="B3631" s="51">
        <v>4.4999999999999998E-2</v>
      </c>
      <c r="C3631" s="141">
        <f t="shared" si="168"/>
        <v>163.39499999999998</v>
      </c>
      <c r="E3631" s="51">
        <v>3631</v>
      </c>
      <c r="F3631">
        <v>7.0000000000000007E-2</v>
      </c>
      <c r="G3631" s="141">
        <f t="shared" si="169"/>
        <v>254.17000000000002</v>
      </c>
      <c r="I3631" s="51">
        <v>3631</v>
      </c>
      <c r="J3631">
        <v>0.125</v>
      </c>
      <c r="K3631" s="141">
        <f t="shared" si="170"/>
        <v>453.875</v>
      </c>
      <c r="M3631" s="51">
        <v>3631</v>
      </c>
      <c r="N3631">
        <v>899</v>
      </c>
    </row>
    <row r="3632" spans="1:14">
      <c r="A3632" s="51">
        <v>3632</v>
      </c>
      <c r="B3632" s="51">
        <v>4.4999999999999998E-2</v>
      </c>
      <c r="C3632" s="141">
        <f t="shared" si="168"/>
        <v>163.44</v>
      </c>
      <c r="E3632" s="51">
        <v>3632</v>
      </c>
      <c r="F3632">
        <v>7.0000000000000007E-2</v>
      </c>
      <c r="G3632" s="141">
        <f t="shared" si="169"/>
        <v>254.24000000000004</v>
      </c>
      <c r="I3632" s="51">
        <v>3632</v>
      </c>
      <c r="J3632">
        <v>0.125</v>
      </c>
      <c r="K3632" s="141">
        <f t="shared" si="170"/>
        <v>454</v>
      </c>
      <c r="M3632" s="51">
        <v>3632</v>
      </c>
      <c r="N3632">
        <v>899</v>
      </c>
    </row>
    <row r="3633" spans="1:14">
      <c r="A3633" s="51">
        <v>3633</v>
      </c>
      <c r="B3633" s="51">
        <v>4.4999999999999998E-2</v>
      </c>
      <c r="C3633" s="141">
        <f t="shared" si="168"/>
        <v>163.48499999999999</v>
      </c>
      <c r="E3633" s="51">
        <v>3633</v>
      </c>
      <c r="F3633">
        <v>7.0000000000000007E-2</v>
      </c>
      <c r="G3633" s="141">
        <f t="shared" si="169"/>
        <v>254.31000000000003</v>
      </c>
      <c r="I3633" s="51">
        <v>3633</v>
      </c>
      <c r="J3633">
        <v>0.125</v>
      </c>
      <c r="K3633" s="141">
        <f t="shared" si="170"/>
        <v>454.125</v>
      </c>
      <c r="M3633" s="51">
        <v>3633</v>
      </c>
      <c r="N3633">
        <v>899</v>
      </c>
    </row>
    <row r="3634" spans="1:14">
      <c r="A3634" s="51">
        <v>3634</v>
      </c>
      <c r="B3634" s="51">
        <v>4.4999999999999998E-2</v>
      </c>
      <c r="C3634" s="141">
        <f t="shared" si="168"/>
        <v>163.53</v>
      </c>
      <c r="E3634" s="51">
        <v>3634</v>
      </c>
      <c r="F3634">
        <v>7.0000000000000007E-2</v>
      </c>
      <c r="G3634" s="141">
        <f t="shared" si="169"/>
        <v>254.38000000000002</v>
      </c>
      <c r="I3634" s="51">
        <v>3634</v>
      </c>
      <c r="J3634">
        <v>0.125</v>
      </c>
      <c r="K3634" s="141">
        <f t="shared" si="170"/>
        <v>454.25</v>
      </c>
      <c r="M3634" s="51">
        <v>3634</v>
      </c>
      <c r="N3634">
        <v>899</v>
      </c>
    </row>
    <row r="3635" spans="1:14">
      <c r="A3635" s="51">
        <v>3635</v>
      </c>
      <c r="B3635" s="51">
        <v>4.4999999999999998E-2</v>
      </c>
      <c r="C3635" s="141">
        <f t="shared" si="168"/>
        <v>163.57499999999999</v>
      </c>
      <c r="E3635" s="51">
        <v>3635</v>
      </c>
      <c r="F3635">
        <v>7.0000000000000007E-2</v>
      </c>
      <c r="G3635" s="141">
        <f t="shared" si="169"/>
        <v>254.45000000000002</v>
      </c>
      <c r="I3635" s="51">
        <v>3635</v>
      </c>
      <c r="J3635">
        <v>0.125</v>
      </c>
      <c r="K3635" s="141">
        <f t="shared" si="170"/>
        <v>454.375</v>
      </c>
      <c r="M3635" s="51">
        <v>3635</v>
      </c>
      <c r="N3635">
        <v>899</v>
      </c>
    </row>
    <row r="3636" spans="1:14">
      <c r="A3636" s="51">
        <v>3636</v>
      </c>
      <c r="B3636" s="51">
        <v>4.4999999999999998E-2</v>
      </c>
      <c r="C3636" s="141">
        <f t="shared" si="168"/>
        <v>163.62</v>
      </c>
      <c r="E3636" s="51">
        <v>3636</v>
      </c>
      <c r="F3636">
        <v>7.0000000000000007E-2</v>
      </c>
      <c r="G3636" s="141">
        <f t="shared" si="169"/>
        <v>254.52</v>
      </c>
      <c r="I3636" s="51">
        <v>3636</v>
      </c>
      <c r="J3636">
        <v>0.125</v>
      </c>
      <c r="K3636" s="141">
        <f t="shared" si="170"/>
        <v>454.5</v>
      </c>
      <c r="M3636" s="51">
        <v>3636</v>
      </c>
      <c r="N3636">
        <v>899</v>
      </c>
    </row>
    <row r="3637" spans="1:14">
      <c r="A3637" s="51">
        <v>3637</v>
      </c>
      <c r="B3637" s="51">
        <v>4.4999999999999998E-2</v>
      </c>
      <c r="C3637" s="141">
        <f t="shared" si="168"/>
        <v>163.66499999999999</v>
      </c>
      <c r="E3637" s="51">
        <v>3637</v>
      </c>
      <c r="F3637">
        <v>7.0000000000000007E-2</v>
      </c>
      <c r="G3637" s="141">
        <f t="shared" si="169"/>
        <v>254.59000000000003</v>
      </c>
      <c r="I3637" s="51">
        <v>3637</v>
      </c>
      <c r="J3637">
        <v>0.125</v>
      </c>
      <c r="K3637" s="141">
        <f t="shared" si="170"/>
        <v>454.625</v>
      </c>
      <c r="M3637" s="51">
        <v>3637</v>
      </c>
      <c r="N3637">
        <v>899</v>
      </c>
    </row>
    <row r="3638" spans="1:14">
      <c r="A3638" s="51">
        <v>3638</v>
      </c>
      <c r="B3638" s="51">
        <v>4.4999999999999998E-2</v>
      </c>
      <c r="C3638" s="141">
        <f t="shared" si="168"/>
        <v>163.71</v>
      </c>
      <c r="E3638" s="51">
        <v>3638</v>
      </c>
      <c r="F3638">
        <v>7.0000000000000007E-2</v>
      </c>
      <c r="G3638" s="141">
        <f t="shared" si="169"/>
        <v>254.66000000000003</v>
      </c>
      <c r="I3638" s="51">
        <v>3638</v>
      </c>
      <c r="J3638">
        <v>0.125</v>
      </c>
      <c r="K3638" s="141">
        <f t="shared" si="170"/>
        <v>454.75</v>
      </c>
      <c r="M3638" s="51">
        <v>3638</v>
      </c>
      <c r="N3638">
        <v>899</v>
      </c>
    </row>
    <row r="3639" spans="1:14">
      <c r="A3639" s="51">
        <v>3639</v>
      </c>
      <c r="B3639" s="51">
        <v>4.4999999999999998E-2</v>
      </c>
      <c r="C3639" s="141">
        <f t="shared" si="168"/>
        <v>163.755</v>
      </c>
      <c r="E3639" s="51">
        <v>3639</v>
      </c>
      <c r="F3639">
        <v>7.0000000000000007E-2</v>
      </c>
      <c r="G3639" s="141">
        <f t="shared" si="169"/>
        <v>254.73000000000002</v>
      </c>
      <c r="I3639" s="51">
        <v>3639</v>
      </c>
      <c r="J3639">
        <v>0.125</v>
      </c>
      <c r="K3639" s="141">
        <f t="shared" si="170"/>
        <v>454.875</v>
      </c>
      <c r="M3639" s="51">
        <v>3639</v>
      </c>
      <c r="N3639">
        <v>899</v>
      </c>
    </row>
    <row r="3640" spans="1:14">
      <c r="A3640" s="51">
        <v>3640</v>
      </c>
      <c r="B3640" s="51">
        <v>4.4999999999999998E-2</v>
      </c>
      <c r="C3640" s="141">
        <f t="shared" si="168"/>
        <v>163.79999999999998</v>
      </c>
      <c r="E3640" s="51">
        <v>3640</v>
      </c>
      <c r="F3640">
        <v>7.0000000000000007E-2</v>
      </c>
      <c r="G3640" s="141">
        <f t="shared" si="169"/>
        <v>254.8</v>
      </c>
      <c r="I3640" s="51">
        <v>3640</v>
      </c>
      <c r="J3640">
        <v>0.125</v>
      </c>
      <c r="K3640" s="141">
        <f t="shared" si="170"/>
        <v>455</v>
      </c>
      <c r="M3640" s="51">
        <v>3640</v>
      </c>
      <c r="N3640">
        <v>899</v>
      </c>
    </row>
    <row r="3641" spans="1:14">
      <c r="A3641" s="51">
        <v>3641</v>
      </c>
      <c r="B3641" s="51">
        <v>4.4999999999999998E-2</v>
      </c>
      <c r="C3641" s="141">
        <f t="shared" si="168"/>
        <v>163.845</v>
      </c>
      <c r="E3641" s="51">
        <v>3641</v>
      </c>
      <c r="F3641">
        <v>7.0000000000000007E-2</v>
      </c>
      <c r="G3641" s="141">
        <f t="shared" si="169"/>
        <v>254.87000000000003</v>
      </c>
      <c r="I3641" s="51">
        <v>3641</v>
      </c>
      <c r="J3641">
        <v>0.125</v>
      </c>
      <c r="K3641" s="141">
        <f t="shared" si="170"/>
        <v>455.125</v>
      </c>
      <c r="M3641" s="51">
        <v>3641</v>
      </c>
      <c r="N3641">
        <v>899</v>
      </c>
    </row>
    <row r="3642" spans="1:14">
      <c r="A3642" s="51">
        <v>3642</v>
      </c>
      <c r="B3642" s="51">
        <v>4.4999999999999998E-2</v>
      </c>
      <c r="C3642" s="141">
        <f t="shared" si="168"/>
        <v>163.89</v>
      </c>
      <c r="E3642" s="51">
        <v>3642</v>
      </c>
      <c r="F3642">
        <v>7.0000000000000007E-2</v>
      </c>
      <c r="G3642" s="141">
        <f t="shared" si="169"/>
        <v>254.94000000000003</v>
      </c>
      <c r="I3642" s="51">
        <v>3642</v>
      </c>
      <c r="J3642">
        <v>0.125</v>
      </c>
      <c r="K3642" s="141">
        <f t="shared" si="170"/>
        <v>455.25</v>
      </c>
      <c r="M3642" s="51">
        <v>3642</v>
      </c>
      <c r="N3642">
        <v>899</v>
      </c>
    </row>
    <row r="3643" spans="1:14">
      <c r="A3643" s="51">
        <v>3643</v>
      </c>
      <c r="B3643" s="51">
        <v>4.4999999999999998E-2</v>
      </c>
      <c r="C3643" s="141">
        <f t="shared" si="168"/>
        <v>163.935</v>
      </c>
      <c r="E3643" s="51">
        <v>3643</v>
      </c>
      <c r="F3643">
        <v>7.0000000000000007E-2</v>
      </c>
      <c r="G3643" s="141">
        <f t="shared" si="169"/>
        <v>255.01000000000002</v>
      </c>
      <c r="I3643" s="51">
        <v>3643</v>
      </c>
      <c r="J3643">
        <v>0.125</v>
      </c>
      <c r="K3643" s="141">
        <f t="shared" si="170"/>
        <v>455.375</v>
      </c>
      <c r="M3643" s="51">
        <v>3643</v>
      </c>
      <c r="N3643">
        <v>899</v>
      </c>
    </row>
    <row r="3644" spans="1:14">
      <c r="A3644" s="51">
        <v>3644</v>
      </c>
      <c r="B3644" s="51">
        <v>4.4999999999999998E-2</v>
      </c>
      <c r="C3644" s="141">
        <f t="shared" si="168"/>
        <v>163.98</v>
      </c>
      <c r="E3644" s="51">
        <v>3644</v>
      </c>
      <c r="F3644">
        <v>7.0000000000000007E-2</v>
      </c>
      <c r="G3644" s="141">
        <f t="shared" si="169"/>
        <v>255.08</v>
      </c>
      <c r="I3644" s="51">
        <v>3644</v>
      </c>
      <c r="J3644">
        <v>0.125</v>
      </c>
      <c r="K3644" s="141">
        <f t="shared" si="170"/>
        <v>455.5</v>
      </c>
      <c r="M3644" s="51">
        <v>3644</v>
      </c>
      <c r="N3644">
        <v>899</v>
      </c>
    </row>
    <row r="3645" spans="1:14">
      <c r="A3645" s="51">
        <v>3645</v>
      </c>
      <c r="B3645" s="51">
        <v>4.4999999999999998E-2</v>
      </c>
      <c r="C3645" s="141">
        <f t="shared" si="168"/>
        <v>164.02500000000001</v>
      </c>
      <c r="E3645" s="51">
        <v>3645</v>
      </c>
      <c r="F3645">
        <v>7.0000000000000007E-2</v>
      </c>
      <c r="G3645" s="141">
        <f t="shared" si="169"/>
        <v>255.15000000000003</v>
      </c>
      <c r="I3645" s="51">
        <v>3645</v>
      </c>
      <c r="J3645">
        <v>0.125</v>
      </c>
      <c r="K3645" s="141">
        <f t="shared" si="170"/>
        <v>455.625</v>
      </c>
      <c r="M3645" s="51">
        <v>3645</v>
      </c>
      <c r="N3645">
        <v>899</v>
      </c>
    </row>
    <row r="3646" spans="1:14">
      <c r="A3646" s="51">
        <v>3646</v>
      </c>
      <c r="B3646" s="51">
        <v>4.4999999999999998E-2</v>
      </c>
      <c r="C3646" s="141">
        <f t="shared" si="168"/>
        <v>164.07</v>
      </c>
      <c r="E3646" s="51">
        <v>3646</v>
      </c>
      <c r="F3646">
        <v>7.0000000000000007E-2</v>
      </c>
      <c r="G3646" s="141">
        <f t="shared" si="169"/>
        <v>255.22000000000003</v>
      </c>
      <c r="I3646" s="51">
        <v>3646</v>
      </c>
      <c r="J3646">
        <v>0.125</v>
      </c>
      <c r="K3646" s="141">
        <f t="shared" si="170"/>
        <v>455.75</v>
      </c>
      <c r="M3646" s="51">
        <v>3646</v>
      </c>
      <c r="N3646">
        <v>899</v>
      </c>
    </row>
    <row r="3647" spans="1:14">
      <c r="A3647" s="51">
        <v>3647</v>
      </c>
      <c r="B3647" s="51">
        <v>4.4999999999999998E-2</v>
      </c>
      <c r="C3647" s="141">
        <f t="shared" si="168"/>
        <v>164.11499999999998</v>
      </c>
      <c r="E3647" s="51">
        <v>3647</v>
      </c>
      <c r="F3647">
        <v>7.0000000000000007E-2</v>
      </c>
      <c r="G3647" s="141">
        <f t="shared" si="169"/>
        <v>255.29000000000002</v>
      </c>
      <c r="I3647" s="51">
        <v>3647</v>
      </c>
      <c r="J3647">
        <v>0.125</v>
      </c>
      <c r="K3647" s="141">
        <f t="shared" si="170"/>
        <v>455.875</v>
      </c>
      <c r="M3647" s="51">
        <v>3647</v>
      </c>
      <c r="N3647">
        <v>899</v>
      </c>
    </row>
    <row r="3648" spans="1:14">
      <c r="A3648" s="51">
        <v>3648</v>
      </c>
      <c r="B3648" s="51">
        <v>4.4999999999999998E-2</v>
      </c>
      <c r="C3648" s="141">
        <f t="shared" si="168"/>
        <v>164.16</v>
      </c>
      <c r="E3648" s="51">
        <v>3648</v>
      </c>
      <c r="F3648">
        <v>7.0000000000000007E-2</v>
      </c>
      <c r="G3648" s="141">
        <f t="shared" si="169"/>
        <v>255.36</v>
      </c>
      <c r="I3648" s="51">
        <v>3648</v>
      </c>
      <c r="J3648">
        <v>0.125</v>
      </c>
      <c r="K3648" s="141">
        <f t="shared" si="170"/>
        <v>456</v>
      </c>
      <c r="M3648" s="51">
        <v>3648</v>
      </c>
      <c r="N3648">
        <v>899</v>
      </c>
    </row>
    <row r="3649" spans="1:14">
      <c r="A3649" s="51">
        <v>3649</v>
      </c>
      <c r="B3649" s="51">
        <v>4.4999999999999998E-2</v>
      </c>
      <c r="C3649" s="141">
        <f t="shared" si="168"/>
        <v>164.20499999999998</v>
      </c>
      <c r="E3649" s="51">
        <v>3649</v>
      </c>
      <c r="F3649">
        <v>7.0000000000000007E-2</v>
      </c>
      <c r="G3649" s="141">
        <f t="shared" si="169"/>
        <v>255.43000000000004</v>
      </c>
      <c r="I3649" s="51">
        <v>3649</v>
      </c>
      <c r="J3649">
        <v>0.125</v>
      </c>
      <c r="K3649" s="141">
        <f t="shared" si="170"/>
        <v>456.125</v>
      </c>
      <c r="M3649" s="51">
        <v>3649</v>
      </c>
      <c r="N3649">
        <v>899</v>
      </c>
    </row>
    <row r="3650" spans="1:14">
      <c r="A3650" s="51">
        <v>3650</v>
      </c>
      <c r="B3650" s="51">
        <v>4.4999999999999998E-2</v>
      </c>
      <c r="C3650" s="141">
        <f t="shared" ref="C3650:C3713" si="171">MAX(A3650*B3650, 8.99)</f>
        <v>164.25</v>
      </c>
      <c r="E3650" s="51">
        <v>3650</v>
      </c>
      <c r="F3650">
        <v>7.0000000000000007E-2</v>
      </c>
      <c r="G3650" s="141">
        <f t="shared" ref="G3650:G3713" si="172">MAX(E3650*F3650, 9.99)</f>
        <v>255.50000000000003</v>
      </c>
      <c r="I3650" s="51">
        <v>3650</v>
      </c>
      <c r="J3650">
        <v>0.125</v>
      </c>
      <c r="K3650" s="141">
        <f t="shared" ref="K3650:K3713" si="173">MAX(I3650*J3650, 19.99)</f>
        <v>456.25</v>
      </c>
      <c r="M3650" s="51">
        <v>3650</v>
      </c>
      <c r="N3650">
        <v>899</v>
      </c>
    </row>
    <row r="3651" spans="1:14">
      <c r="A3651" s="51">
        <v>3651</v>
      </c>
      <c r="B3651" s="51">
        <v>4.4999999999999998E-2</v>
      </c>
      <c r="C3651" s="141">
        <f t="shared" si="171"/>
        <v>164.29499999999999</v>
      </c>
      <c r="E3651" s="51">
        <v>3651</v>
      </c>
      <c r="F3651">
        <v>7.0000000000000007E-2</v>
      </c>
      <c r="G3651" s="141">
        <f t="shared" si="172"/>
        <v>255.57000000000002</v>
      </c>
      <c r="I3651" s="51">
        <v>3651</v>
      </c>
      <c r="J3651">
        <v>0.125</v>
      </c>
      <c r="K3651" s="141">
        <f t="shared" si="173"/>
        <v>456.375</v>
      </c>
      <c r="M3651" s="51">
        <v>3651</v>
      </c>
      <c r="N3651">
        <v>899</v>
      </c>
    </row>
    <row r="3652" spans="1:14">
      <c r="A3652" s="51">
        <v>3652</v>
      </c>
      <c r="B3652" s="51">
        <v>4.4999999999999998E-2</v>
      </c>
      <c r="C3652" s="141">
        <f t="shared" si="171"/>
        <v>164.34</v>
      </c>
      <c r="E3652" s="51">
        <v>3652</v>
      </c>
      <c r="F3652">
        <v>7.0000000000000007E-2</v>
      </c>
      <c r="G3652" s="141">
        <f t="shared" si="172"/>
        <v>255.64000000000001</v>
      </c>
      <c r="I3652" s="51">
        <v>3652</v>
      </c>
      <c r="J3652">
        <v>0.125</v>
      </c>
      <c r="K3652" s="141">
        <f t="shared" si="173"/>
        <v>456.5</v>
      </c>
      <c r="M3652" s="51">
        <v>3652</v>
      </c>
      <c r="N3652">
        <v>899</v>
      </c>
    </row>
    <row r="3653" spans="1:14">
      <c r="A3653" s="51">
        <v>3653</v>
      </c>
      <c r="B3653" s="51">
        <v>4.4999999999999998E-2</v>
      </c>
      <c r="C3653" s="141">
        <f t="shared" si="171"/>
        <v>164.38499999999999</v>
      </c>
      <c r="E3653" s="51">
        <v>3653</v>
      </c>
      <c r="F3653">
        <v>7.0000000000000007E-2</v>
      </c>
      <c r="G3653" s="141">
        <f t="shared" si="172"/>
        <v>255.71000000000004</v>
      </c>
      <c r="I3653" s="51">
        <v>3653</v>
      </c>
      <c r="J3653">
        <v>0.125</v>
      </c>
      <c r="K3653" s="141">
        <f t="shared" si="173"/>
        <v>456.625</v>
      </c>
      <c r="M3653" s="51">
        <v>3653</v>
      </c>
      <c r="N3653">
        <v>899</v>
      </c>
    </row>
    <row r="3654" spans="1:14">
      <c r="A3654" s="51">
        <v>3654</v>
      </c>
      <c r="B3654" s="51">
        <v>4.4999999999999998E-2</v>
      </c>
      <c r="C3654" s="141">
        <f t="shared" si="171"/>
        <v>164.43</v>
      </c>
      <c r="E3654" s="51">
        <v>3654</v>
      </c>
      <c r="F3654">
        <v>7.0000000000000007E-2</v>
      </c>
      <c r="G3654" s="141">
        <f t="shared" si="172"/>
        <v>255.78000000000003</v>
      </c>
      <c r="I3654" s="51">
        <v>3654</v>
      </c>
      <c r="J3654">
        <v>0.125</v>
      </c>
      <c r="K3654" s="141">
        <f t="shared" si="173"/>
        <v>456.75</v>
      </c>
      <c r="M3654" s="51">
        <v>3654</v>
      </c>
      <c r="N3654">
        <v>899</v>
      </c>
    </row>
    <row r="3655" spans="1:14">
      <c r="A3655" s="51">
        <v>3655</v>
      </c>
      <c r="B3655" s="51">
        <v>4.4999999999999998E-2</v>
      </c>
      <c r="C3655" s="141">
        <f t="shared" si="171"/>
        <v>164.47499999999999</v>
      </c>
      <c r="E3655" s="51">
        <v>3655</v>
      </c>
      <c r="F3655">
        <v>7.0000000000000007E-2</v>
      </c>
      <c r="G3655" s="141">
        <f t="shared" si="172"/>
        <v>255.85000000000002</v>
      </c>
      <c r="I3655" s="51">
        <v>3655</v>
      </c>
      <c r="J3655">
        <v>0.125</v>
      </c>
      <c r="K3655" s="141">
        <f t="shared" si="173"/>
        <v>456.875</v>
      </c>
      <c r="M3655" s="51">
        <v>3655</v>
      </c>
      <c r="N3655">
        <v>899</v>
      </c>
    </row>
    <row r="3656" spans="1:14">
      <c r="A3656" s="51">
        <v>3656</v>
      </c>
      <c r="B3656" s="51">
        <v>4.4999999999999998E-2</v>
      </c>
      <c r="C3656" s="141">
        <f t="shared" si="171"/>
        <v>164.51999999999998</v>
      </c>
      <c r="E3656" s="51">
        <v>3656</v>
      </c>
      <c r="F3656">
        <v>7.0000000000000007E-2</v>
      </c>
      <c r="G3656" s="141">
        <f t="shared" si="172"/>
        <v>255.92000000000002</v>
      </c>
      <c r="I3656" s="51">
        <v>3656</v>
      </c>
      <c r="J3656">
        <v>0.125</v>
      </c>
      <c r="K3656" s="141">
        <f t="shared" si="173"/>
        <v>457</v>
      </c>
      <c r="M3656" s="51">
        <v>3656</v>
      </c>
      <c r="N3656">
        <v>899</v>
      </c>
    </row>
    <row r="3657" spans="1:14">
      <c r="A3657" s="51">
        <v>3657</v>
      </c>
      <c r="B3657" s="51">
        <v>4.4999999999999998E-2</v>
      </c>
      <c r="C3657" s="141">
        <f t="shared" si="171"/>
        <v>164.565</v>
      </c>
      <c r="E3657" s="51">
        <v>3657</v>
      </c>
      <c r="F3657">
        <v>7.0000000000000007E-2</v>
      </c>
      <c r="G3657" s="141">
        <f t="shared" si="172"/>
        <v>255.99000000000004</v>
      </c>
      <c r="I3657" s="51">
        <v>3657</v>
      </c>
      <c r="J3657">
        <v>0.125</v>
      </c>
      <c r="K3657" s="141">
        <f t="shared" si="173"/>
        <v>457.125</v>
      </c>
      <c r="M3657" s="51">
        <v>3657</v>
      </c>
      <c r="N3657">
        <v>899</v>
      </c>
    </row>
    <row r="3658" spans="1:14">
      <c r="A3658" s="51">
        <v>3658</v>
      </c>
      <c r="B3658" s="51">
        <v>4.4999999999999998E-2</v>
      </c>
      <c r="C3658" s="141">
        <f t="shared" si="171"/>
        <v>164.60999999999999</v>
      </c>
      <c r="E3658" s="51">
        <v>3658</v>
      </c>
      <c r="F3658">
        <v>7.0000000000000007E-2</v>
      </c>
      <c r="G3658" s="141">
        <f t="shared" si="172"/>
        <v>256.06</v>
      </c>
      <c r="I3658" s="51">
        <v>3658</v>
      </c>
      <c r="J3658">
        <v>0.125</v>
      </c>
      <c r="K3658" s="141">
        <f t="shared" si="173"/>
        <v>457.25</v>
      </c>
      <c r="M3658" s="51">
        <v>3658</v>
      </c>
      <c r="N3658">
        <v>899</v>
      </c>
    </row>
    <row r="3659" spans="1:14">
      <c r="A3659" s="51">
        <v>3659</v>
      </c>
      <c r="B3659" s="51">
        <v>4.4999999999999998E-2</v>
      </c>
      <c r="C3659" s="141">
        <f t="shared" si="171"/>
        <v>164.655</v>
      </c>
      <c r="E3659" s="51">
        <v>3659</v>
      </c>
      <c r="F3659">
        <v>7.0000000000000007E-2</v>
      </c>
      <c r="G3659" s="141">
        <f t="shared" si="172"/>
        <v>256.13000000000005</v>
      </c>
      <c r="I3659" s="51">
        <v>3659</v>
      </c>
      <c r="J3659">
        <v>0.125</v>
      </c>
      <c r="K3659" s="141">
        <f t="shared" si="173"/>
        <v>457.375</v>
      </c>
      <c r="M3659" s="51">
        <v>3659</v>
      </c>
      <c r="N3659">
        <v>899</v>
      </c>
    </row>
    <row r="3660" spans="1:14">
      <c r="A3660" s="51">
        <v>3660</v>
      </c>
      <c r="B3660" s="51">
        <v>4.4999999999999998E-2</v>
      </c>
      <c r="C3660" s="141">
        <f t="shared" si="171"/>
        <v>164.7</v>
      </c>
      <c r="E3660" s="51">
        <v>3660</v>
      </c>
      <c r="F3660">
        <v>7.0000000000000007E-2</v>
      </c>
      <c r="G3660" s="141">
        <f t="shared" si="172"/>
        <v>256.20000000000005</v>
      </c>
      <c r="I3660" s="51">
        <v>3660</v>
      </c>
      <c r="J3660">
        <v>0.125</v>
      </c>
      <c r="K3660" s="141">
        <f t="shared" si="173"/>
        <v>457.5</v>
      </c>
      <c r="M3660" s="51">
        <v>3660</v>
      </c>
      <c r="N3660">
        <v>899</v>
      </c>
    </row>
    <row r="3661" spans="1:14">
      <c r="A3661" s="51">
        <v>3661</v>
      </c>
      <c r="B3661" s="51">
        <v>4.4999999999999998E-2</v>
      </c>
      <c r="C3661" s="141">
        <f t="shared" si="171"/>
        <v>164.745</v>
      </c>
      <c r="E3661" s="51">
        <v>3661</v>
      </c>
      <c r="F3661">
        <v>7.0000000000000007E-2</v>
      </c>
      <c r="G3661" s="141">
        <f t="shared" si="172"/>
        <v>256.27000000000004</v>
      </c>
      <c r="I3661" s="51">
        <v>3661</v>
      </c>
      <c r="J3661">
        <v>0.125</v>
      </c>
      <c r="K3661" s="141">
        <f t="shared" si="173"/>
        <v>457.625</v>
      </c>
      <c r="M3661" s="51">
        <v>3661</v>
      </c>
      <c r="N3661">
        <v>899</v>
      </c>
    </row>
    <row r="3662" spans="1:14">
      <c r="A3662" s="51">
        <v>3662</v>
      </c>
      <c r="B3662" s="51">
        <v>4.4999999999999998E-2</v>
      </c>
      <c r="C3662" s="141">
        <f t="shared" si="171"/>
        <v>164.79</v>
      </c>
      <c r="E3662" s="51">
        <v>3662</v>
      </c>
      <c r="F3662">
        <v>7.0000000000000007E-2</v>
      </c>
      <c r="G3662" s="141">
        <f t="shared" si="172"/>
        <v>256.34000000000003</v>
      </c>
      <c r="I3662" s="51">
        <v>3662</v>
      </c>
      <c r="J3662">
        <v>0.125</v>
      </c>
      <c r="K3662" s="141">
        <f t="shared" si="173"/>
        <v>457.75</v>
      </c>
      <c r="M3662" s="51">
        <v>3662</v>
      </c>
      <c r="N3662">
        <v>899</v>
      </c>
    </row>
    <row r="3663" spans="1:14">
      <c r="A3663" s="51">
        <v>3663</v>
      </c>
      <c r="B3663" s="51">
        <v>4.4999999999999998E-2</v>
      </c>
      <c r="C3663" s="141">
        <f t="shared" si="171"/>
        <v>164.83500000000001</v>
      </c>
      <c r="E3663" s="51">
        <v>3663</v>
      </c>
      <c r="F3663">
        <v>7.0000000000000007E-2</v>
      </c>
      <c r="G3663" s="141">
        <f t="shared" si="172"/>
        <v>256.41000000000003</v>
      </c>
      <c r="I3663" s="51">
        <v>3663</v>
      </c>
      <c r="J3663">
        <v>0.125</v>
      </c>
      <c r="K3663" s="141">
        <f t="shared" si="173"/>
        <v>457.875</v>
      </c>
      <c r="M3663" s="51">
        <v>3663</v>
      </c>
      <c r="N3663">
        <v>899</v>
      </c>
    </row>
    <row r="3664" spans="1:14">
      <c r="A3664" s="51">
        <v>3664</v>
      </c>
      <c r="B3664" s="51">
        <v>4.4999999999999998E-2</v>
      </c>
      <c r="C3664" s="141">
        <f t="shared" si="171"/>
        <v>164.88</v>
      </c>
      <c r="E3664" s="51">
        <v>3664</v>
      </c>
      <c r="F3664">
        <v>7.0000000000000007E-2</v>
      </c>
      <c r="G3664" s="141">
        <f t="shared" si="172"/>
        <v>256.48</v>
      </c>
      <c r="I3664" s="51">
        <v>3664</v>
      </c>
      <c r="J3664">
        <v>0.125</v>
      </c>
      <c r="K3664" s="141">
        <f t="shared" si="173"/>
        <v>458</v>
      </c>
      <c r="M3664" s="51">
        <v>3664</v>
      </c>
      <c r="N3664">
        <v>899</v>
      </c>
    </row>
    <row r="3665" spans="1:14">
      <c r="A3665" s="51">
        <v>3665</v>
      </c>
      <c r="B3665" s="51">
        <v>4.4999999999999998E-2</v>
      </c>
      <c r="C3665" s="141">
        <f t="shared" si="171"/>
        <v>164.92499999999998</v>
      </c>
      <c r="E3665" s="51">
        <v>3665</v>
      </c>
      <c r="F3665">
        <v>7.0000000000000007E-2</v>
      </c>
      <c r="G3665" s="141">
        <f t="shared" si="172"/>
        <v>256.55</v>
      </c>
      <c r="I3665" s="51">
        <v>3665</v>
      </c>
      <c r="J3665">
        <v>0.125</v>
      </c>
      <c r="K3665" s="141">
        <f t="shared" si="173"/>
        <v>458.125</v>
      </c>
      <c r="M3665" s="51">
        <v>3665</v>
      </c>
      <c r="N3665">
        <v>899</v>
      </c>
    </row>
    <row r="3666" spans="1:14">
      <c r="A3666" s="51">
        <v>3666</v>
      </c>
      <c r="B3666" s="51">
        <v>4.4999999999999998E-2</v>
      </c>
      <c r="C3666" s="141">
        <f t="shared" si="171"/>
        <v>164.97</v>
      </c>
      <c r="E3666" s="51">
        <v>3666</v>
      </c>
      <c r="F3666">
        <v>7.0000000000000007E-2</v>
      </c>
      <c r="G3666" s="141">
        <f t="shared" si="172"/>
        <v>256.62</v>
      </c>
      <c r="I3666" s="51">
        <v>3666</v>
      </c>
      <c r="J3666">
        <v>0.125</v>
      </c>
      <c r="K3666" s="141">
        <f t="shared" si="173"/>
        <v>458.25</v>
      </c>
      <c r="M3666" s="51">
        <v>3666</v>
      </c>
      <c r="N3666">
        <v>899</v>
      </c>
    </row>
    <row r="3667" spans="1:14">
      <c r="A3667" s="51">
        <v>3667</v>
      </c>
      <c r="B3667" s="51">
        <v>4.4999999999999998E-2</v>
      </c>
      <c r="C3667" s="141">
        <f t="shared" si="171"/>
        <v>165.01499999999999</v>
      </c>
      <c r="E3667" s="51">
        <v>3667</v>
      </c>
      <c r="F3667">
        <v>7.0000000000000007E-2</v>
      </c>
      <c r="G3667" s="141">
        <f t="shared" si="172"/>
        <v>256.69</v>
      </c>
      <c r="I3667" s="51">
        <v>3667</v>
      </c>
      <c r="J3667">
        <v>0.125</v>
      </c>
      <c r="K3667" s="141">
        <f t="shared" si="173"/>
        <v>458.375</v>
      </c>
      <c r="M3667" s="51">
        <v>3667</v>
      </c>
      <c r="N3667">
        <v>899</v>
      </c>
    </row>
    <row r="3668" spans="1:14">
      <c r="A3668" s="51">
        <v>3668</v>
      </c>
      <c r="B3668" s="51">
        <v>4.4999999999999998E-2</v>
      </c>
      <c r="C3668" s="141">
        <f t="shared" si="171"/>
        <v>165.06</v>
      </c>
      <c r="E3668" s="51">
        <v>3668</v>
      </c>
      <c r="F3668">
        <v>7.0000000000000007E-2</v>
      </c>
      <c r="G3668" s="141">
        <f t="shared" si="172"/>
        <v>256.76000000000005</v>
      </c>
      <c r="I3668" s="51">
        <v>3668</v>
      </c>
      <c r="J3668">
        <v>0.125</v>
      </c>
      <c r="K3668" s="141">
        <f t="shared" si="173"/>
        <v>458.5</v>
      </c>
      <c r="M3668" s="51">
        <v>3668</v>
      </c>
      <c r="N3668">
        <v>899</v>
      </c>
    </row>
    <row r="3669" spans="1:14">
      <c r="A3669" s="51">
        <v>3669</v>
      </c>
      <c r="B3669" s="51">
        <v>4.4999999999999998E-2</v>
      </c>
      <c r="C3669" s="141">
        <f t="shared" si="171"/>
        <v>165.10499999999999</v>
      </c>
      <c r="E3669" s="51">
        <v>3669</v>
      </c>
      <c r="F3669">
        <v>7.0000000000000007E-2</v>
      </c>
      <c r="G3669" s="141">
        <f t="shared" si="172"/>
        <v>256.83000000000004</v>
      </c>
      <c r="I3669" s="51">
        <v>3669</v>
      </c>
      <c r="J3669">
        <v>0.125</v>
      </c>
      <c r="K3669" s="141">
        <f t="shared" si="173"/>
        <v>458.625</v>
      </c>
      <c r="M3669" s="51">
        <v>3669</v>
      </c>
      <c r="N3669">
        <v>899</v>
      </c>
    </row>
    <row r="3670" spans="1:14">
      <c r="A3670" s="51">
        <v>3670</v>
      </c>
      <c r="B3670" s="51">
        <v>4.4999999999999998E-2</v>
      </c>
      <c r="C3670" s="141">
        <f t="shared" si="171"/>
        <v>165.15</v>
      </c>
      <c r="E3670" s="51">
        <v>3670</v>
      </c>
      <c r="F3670">
        <v>7.0000000000000007E-2</v>
      </c>
      <c r="G3670" s="141">
        <f t="shared" si="172"/>
        <v>256.90000000000003</v>
      </c>
      <c r="I3670" s="51">
        <v>3670</v>
      </c>
      <c r="J3670">
        <v>0.125</v>
      </c>
      <c r="K3670" s="141">
        <f t="shared" si="173"/>
        <v>458.75</v>
      </c>
      <c r="M3670" s="51">
        <v>3670</v>
      </c>
      <c r="N3670">
        <v>899</v>
      </c>
    </row>
    <row r="3671" spans="1:14">
      <c r="A3671" s="51">
        <v>3671</v>
      </c>
      <c r="B3671" s="51">
        <v>4.4999999999999998E-2</v>
      </c>
      <c r="C3671" s="141">
        <f t="shared" si="171"/>
        <v>165.19499999999999</v>
      </c>
      <c r="E3671" s="51">
        <v>3671</v>
      </c>
      <c r="F3671">
        <v>7.0000000000000007E-2</v>
      </c>
      <c r="G3671" s="141">
        <f t="shared" si="172"/>
        <v>256.97000000000003</v>
      </c>
      <c r="I3671" s="51">
        <v>3671</v>
      </c>
      <c r="J3671">
        <v>0.125</v>
      </c>
      <c r="K3671" s="141">
        <f t="shared" si="173"/>
        <v>458.875</v>
      </c>
      <c r="M3671" s="51">
        <v>3671</v>
      </c>
      <c r="N3671">
        <v>899</v>
      </c>
    </row>
    <row r="3672" spans="1:14">
      <c r="A3672" s="51">
        <v>3672</v>
      </c>
      <c r="B3672" s="51">
        <v>4.4999999999999998E-2</v>
      </c>
      <c r="C3672" s="141">
        <f t="shared" si="171"/>
        <v>165.23999999999998</v>
      </c>
      <c r="E3672" s="51">
        <v>3672</v>
      </c>
      <c r="F3672">
        <v>7.0000000000000007E-2</v>
      </c>
      <c r="G3672" s="141">
        <f t="shared" si="172"/>
        <v>257.04000000000002</v>
      </c>
      <c r="I3672" s="51">
        <v>3672</v>
      </c>
      <c r="J3672">
        <v>0.125</v>
      </c>
      <c r="K3672" s="141">
        <f t="shared" si="173"/>
        <v>459</v>
      </c>
      <c r="M3672" s="51">
        <v>3672</v>
      </c>
      <c r="N3672">
        <v>899</v>
      </c>
    </row>
    <row r="3673" spans="1:14">
      <c r="A3673" s="51">
        <v>3673</v>
      </c>
      <c r="B3673" s="51">
        <v>4.4999999999999998E-2</v>
      </c>
      <c r="C3673" s="141">
        <f t="shared" si="171"/>
        <v>165.285</v>
      </c>
      <c r="E3673" s="51">
        <v>3673</v>
      </c>
      <c r="F3673">
        <v>7.0000000000000007E-2</v>
      </c>
      <c r="G3673" s="141">
        <f t="shared" si="172"/>
        <v>257.11</v>
      </c>
      <c r="I3673" s="51">
        <v>3673</v>
      </c>
      <c r="J3673">
        <v>0.125</v>
      </c>
      <c r="K3673" s="141">
        <f t="shared" si="173"/>
        <v>459.125</v>
      </c>
      <c r="M3673" s="51">
        <v>3673</v>
      </c>
      <c r="N3673">
        <v>899</v>
      </c>
    </row>
    <row r="3674" spans="1:14">
      <c r="A3674" s="51">
        <v>3674</v>
      </c>
      <c r="B3674" s="51">
        <v>4.4999999999999998E-2</v>
      </c>
      <c r="C3674" s="141">
        <f t="shared" si="171"/>
        <v>165.32999999999998</v>
      </c>
      <c r="E3674" s="51">
        <v>3674</v>
      </c>
      <c r="F3674">
        <v>7.0000000000000007E-2</v>
      </c>
      <c r="G3674" s="141">
        <f t="shared" si="172"/>
        <v>257.18</v>
      </c>
      <c r="I3674" s="51">
        <v>3674</v>
      </c>
      <c r="J3674">
        <v>0.125</v>
      </c>
      <c r="K3674" s="141">
        <f t="shared" si="173"/>
        <v>459.25</v>
      </c>
      <c r="M3674" s="51">
        <v>3674</v>
      </c>
      <c r="N3674">
        <v>899</v>
      </c>
    </row>
    <row r="3675" spans="1:14">
      <c r="A3675" s="51">
        <v>3675</v>
      </c>
      <c r="B3675" s="51">
        <v>4.4999999999999998E-2</v>
      </c>
      <c r="C3675" s="141">
        <f t="shared" si="171"/>
        <v>165.375</v>
      </c>
      <c r="E3675" s="51">
        <v>3675</v>
      </c>
      <c r="F3675">
        <v>7.0000000000000007E-2</v>
      </c>
      <c r="G3675" s="141">
        <f t="shared" si="172"/>
        <v>257.25</v>
      </c>
      <c r="I3675" s="51">
        <v>3675</v>
      </c>
      <c r="J3675">
        <v>0.125</v>
      </c>
      <c r="K3675" s="141">
        <f t="shared" si="173"/>
        <v>459.375</v>
      </c>
      <c r="M3675" s="51">
        <v>3675</v>
      </c>
      <c r="N3675">
        <v>899</v>
      </c>
    </row>
    <row r="3676" spans="1:14">
      <c r="A3676" s="51">
        <v>3676</v>
      </c>
      <c r="B3676" s="51">
        <v>4.4999999999999998E-2</v>
      </c>
      <c r="C3676" s="141">
        <f t="shared" si="171"/>
        <v>165.42</v>
      </c>
      <c r="E3676" s="51">
        <v>3676</v>
      </c>
      <c r="F3676">
        <v>7.0000000000000007E-2</v>
      </c>
      <c r="G3676" s="141">
        <f t="shared" si="172"/>
        <v>257.32000000000005</v>
      </c>
      <c r="I3676" s="51">
        <v>3676</v>
      </c>
      <c r="J3676">
        <v>0.125</v>
      </c>
      <c r="K3676" s="141">
        <f t="shared" si="173"/>
        <v>459.5</v>
      </c>
      <c r="M3676" s="51">
        <v>3676</v>
      </c>
      <c r="N3676">
        <v>899</v>
      </c>
    </row>
    <row r="3677" spans="1:14">
      <c r="A3677" s="51">
        <v>3677</v>
      </c>
      <c r="B3677" s="51">
        <v>4.4999999999999998E-2</v>
      </c>
      <c r="C3677" s="141">
        <f t="shared" si="171"/>
        <v>165.465</v>
      </c>
      <c r="E3677" s="51">
        <v>3677</v>
      </c>
      <c r="F3677">
        <v>7.0000000000000007E-2</v>
      </c>
      <c r="G3677" s="141">
        <f t="shared" si="172"/>
        <v>257.39000000000004</v>
      </c>
      <c r="I3677" s="51">
        <v>3677</v>
      </c>
      <c r="J3677">
        <v>0.125</v>
      </c>
      <c r="K3677" s="141">
        <f t="shared" si="173"/>
        <v>459.625</v>
      </c>
      <c r="M3677" s="51">
        <v>3677</v>
      </c>
      <c r="N3677">
        <v>899</v>
      </c>
    </row>
    <row r="3678" spans="1:14">
      <c r="A3678" s="51">
        <v>3678</v>
      </c>
      <c r="B3678" s="51">
        <v>4.4999999999999998E-2</v>
      </c>
      <c r="C3678" s="141">
        <f t="shared" si="171"/>
        <v>165.51</v>
      </c>
      <c r="E3678" s="51">
        <v>3678</v>
      </c>
      <c r="F3678">
        <v>7.0000000000000007E-2</v>
      </c>
      <c r="G3678" s="141">
        <f t="shared" si="172"/>
        <v>257.46000000000004</v>
      </c>
      <c r="I3678" s="51">
        <v>3678</v>
      </c>
      <c r="J3678">
        <v>0.125</v>
      </c>
      <c r="K3678" s="141">
        <f t="shared" si="173"/>
        <v>459.75</v>
      </c>
      <c r="M3678" s="51">
        <v>3678</v>
      </c>
      <c r="N3678">
        <v>899</v>
      </c>
    </row>
    <row r="3679" spans="1:14">
      <c r="A3679" s="51">
        <v>3679</v>
      </c>
      <c r="B3679" s="51">
        <v>4.4999999999999998E-2</v>
      </c>
      <c r="C3679" s="141">
        <f t="shared" si="171"/>
        <v>165.55500000000001</v>
      </c>
      <c r="E3679" s="51">
        <v>3679</v>
      </c>
      <c r="F3679">
        <v>7.0000000000000007E-2</v>
      </c>
      <c r="G3679" s="141">
        <f t="shared" si="172"/>
        <v>257.53000000000003</v>
      </c>
      <c r="I3679" s="51">
        <v>3679</v>
      </c>
      <c r="J3679">
        <v>0.125</v>
      </c>
      <c r="K3679" s="141">
        <f t="shared" si="173"/>
        <v>459.875</v>
      </c>
      <c r="M3679" s="51">
        <v>3679</v>
      </c>
      <c r="N3679">
        <v>899</v>
      </c>
    </row>
    <row r="3680" spans="1:14">
      <c r="A3680" s="51">
        <v>3680</v>
      </c>
      <c r="B3680" s="51">
        <v>4.4999999999999998E-2</v>
      </c>
      <c r="C3680" s="141">
        <f t="shared" si="171"/>
        <v>165.6</v>
      </c>
      <c r="E3680" s="51">
        <v>3680</v>
      </c>
      <c r="F3680">
        <v>7.0000000000000007E-2</v>
      </c>
      <c r="G3680" s="141">
        <f t="shared" si="172"/>
        <v>257.60000000000002</v>
      </c>
      <c r="I3680" s="51">
        <v>3680</v>
      </c>
      <c r="J3680">
        <v>0.125</v>
      </c>
      <c r="K3680" s="141">
        <f t="shared" si="173"/>
        <v>460</v>
      </c>
      <c r="M3680" s="51">
        <v>3680</v>
      </c>
      <c r="N3680">
        <v>899</v>
      </c>
    </row>
    <row r="3681" spans="1:14">
      <c r="A3681" s="51">
        <v>3681</v>
      </c>
      <c r="B3681" s="51">
        <v>4.4999999999999998E-2</v>
      </c>
      <c r="C3681" s="141">
        <f t="shared" si="171"/>
        <v>165.64499999999998</v>
      </c>
      <c r="E3681" s="51">
        <v>3681</v>
      </c>
      <c r="F3681">
        <v>7.0000000000000007E-2</v>
      </c>
      <c r="G3681" s="141">
        <f t="shared" si="172"/>
        <v>257.67</v>
      </c>
      <c r="I3681" s="51">
        <v>3681</v>
      </c>
      <c r="J3681">
        <v>0.125</v>
      </c>
      <c r="K3681" s="141">
        <f t="shared" si="173"/>
        <v>460.125</v>
      </c>
      <c r="M3681" s="51">
        <v>3681</v>
      </c>
      <c r="N3681">
        <v>899</v>
      </c>
    </row>
    <row r="3682" spans="1:14">
      <c r="A3682" s="51">
        <v>3682</v>
      </c>
      <c r="B3682" s="51">
        <v>4.4999999999999998E-2</v>
      </c>
      <c r="C3682" s="141">
        <f t="shared" si="171"/>
        <v>165.69</v>
      </c>
      <c r="E3682" s="51">
        <v>3682</v>
      </c>
      <c r="F3682">
        <v>7.0000000000000007E-2</v>
      </c>
      <c r="G3682" s="141">
        <f t="shared" si="172"/>
        <v>257.74</v>
      </c>
      <c r="I3682" s="51">
        <v>3682</v>
      </c>
      <c r="J3682">
        <v>0.125</v>
      </c>
      <c r="K3682" s="141">
        <f t="shared" si="173"/>
        <v>460.25</v>
      </c>
      <c r="M3682" s="51">
        <v>3682</v>
      </c>
      <c r="N3682">
        <v>899</v>
      </c>
    </row>
    <row r="3683" spans="1:14">
      <c r="A3683" s="51">
        <v>3683</v>
      </c>
      <c r="B3683" s="51">
        <v>4.4999999999999998E-2</v>
      </c>
      <c r="C3683" s="141">
        <f t="shared" si="171"/>
        <v>165.73499999999999</v>
      </c>
      <c r="E3683" s="51">
        <v>3683</v>
      </c>
      <c r="F3683">
        <v>7.0000000000000007E-2</v>
      </c>
      <c r="G3683" s="141">
        <f t="shared" si="172"/>
        <v>257.81</v>
      </c>
      <c r="I3683" s="51">
        <v>3683</v>
      </c>
      <c r="J3683">
        <v>0.125</v>
      </c>
      <c r="K3683" s="141">
        <f t="shared" si="173"/>
        <v>460.375</v>
      </c>
      <c r="M3683" s="51">
        <v>3683</v>
      </c>
      <c r="N3683">
        <v>899</v>
      </c>
    </row>
    <row r="3684" spans="1:14">
      <c r="A3684" s="51">
        <v>3684</v>
      </c>
      <c r="B3684" s="51">
        <v>4.4999999999999998E-2</v>
      </c>
      <c r="C3684" s="141">
        <f t="shared" si="171"/>
        <v>165.78</v>
      </c>
      <c r="E3684" s="51">
        <v>3684</v>
      </c>
      <c r="F3684">
        <v>7.0000000000000007E-2</v>
      </c>
      <c r="G3684" s="141">
        <f t="shared" si="172"/>
        <v>257.88000000000005</v>
      </c>
      <c r="I3684" s="51">
        <v>3684</v>
      </c>
      <c r="J3684">
        <v>0.125</v>
      </c>
      <c r="K3684" s="141">
        <f t="shared" si="173"/>
        <v>460.5</v>
      </c>
      <c r="M3684" s="51">
        <v>3684</v>
      </c>
      <c r="N3684">
        <v>899</v>
      </c>
    </row>
    <row r="3685" spans="1:14">
      <c r="A3685" s="51">
        <v>3685</v>
      </c>
      <c r="B3685" s="51">
        <v>4.4999999999999998E-2</v>
      </c>
      <c r="C3685" s="141">
        <f t="shared" si="171"/>
        <v>165.82499999999999</v>
      </c>
      <c r="E3685" s="51">
        <v>3685</v>
      </c>
      <c r="F3685">
        <v>7.0000000000000007E-2</v>
      </c>
      <c r="G3685" s="141">
        <f t="shared" si="172"/>
        <v>257.95000000000005</v>
      </c>
      <c r="I3685" s="51">
        <v>3685</v>
      </c>
      <c r="J3685">
        <v>0.125</v>
      </c>
      <c r="K3685" s="141">
        <f t="shared" si="173"/>
        <v>460.625</v>
      </c>
      <c r="M3685" s="51">
        <v>3685</v>
      </c>
      <c r="N3685">
        <v>899</v>
      </c>
    </row>
    <row r="3686" spans="1:14">
      <c r="A3686" s="51">
        <v>3686</v>
      </c>
      <c r="B3686" s="51">
        <v>4.4999999999999998E-2</v>
      </c>
      <c r="C3686" s="141">
        <f t="shared" si="171"/>
        <v>165.87</v>
      </c>
      <c r="E3686" s="51">
        <v>3686</v>
      </c>
      <c r="F3686">
        <v>7.0000000000000007E-2</v>
      </c>
      <c r="G3686" s="141">
        <f t="shared" si="172"/>
        <v>258.02000000000004</v>
      </c>
      <c r="I3686" s="51">
        <v>3686</v>
      </c>
      <c r="J3686">
        <v>0.125</v>
      </c>
      <c r="K3686" s="141">
        <f t="shared" si="173"/>
        <v>460.75</v>
      </c>
      <c r="M3686" s="51">
        <v>3686</v>
      </c>
      <c r="N3686">
        <v>899</v>
      </c>
    </row>
    <row r="3687" spans="1:14">
      <c r="A3687" s="51">
        <v>3687</v>
      </c>
      <c r="B3687" s="51">
        <v>4.4999999999999998E-2</v>
      </c>
      <c r="C3687" s="141">
        <f t="shared" si="171"/>
        <v>165.91499999999999</v>
      </c>
      <c r="E3687" s="51">
        <v>3687</v>
      </c>
      <c r="F3687">
        <v>7.0000000000000007E-2</v>
      </c>
      <c r="G3687" s="141">
        <f t="shared" si="172"/>
        <v>258.09000000000003</v>
      </c>
      <c r="I3687" s="51">
        <v>3687</v>
      </c>
      <c r="J3687">
        <v>0.125</v>
      </c>
      <c r="K3687" s="141">
        <f t="shared" si="173"/>
        <v>460.875</v>
      </c>
      <c r="M3687" s="51">
        <v>3687</v>
      </c>
      <c r="N3687">
        <v>899</v>
      </c>
    </row>
    <row r="3688" spans="1:14">
      <c r="A3688" s="51">
        <v>3688</v>
      </c>
      <c r="B3688" s="51">
        <v>4.4999999999999998E-2</v>
      </c>
      <c r="C3688" s="141">
        <f t="shared" si="171"/>
        <v>165.96</v>
      </c>
      <c r="E3688" s="51">
        <v>3688</v>
      </c>
      <c r="F3688">
        <v>7.0000000000000007E-2</v>
      </c>
      <c r="G3688" s="141">
        <f t="shared" si="172"/>
        <v>258.16000000000003</v>
      </c>
      <c r="I3688" s="51">
        <v>3688</v>
      </c>
      <c r="J3688">
        <v>0.125</v>
      </c>
      <c r="K3688" s="141">
        <f t="shared" si="173"/>
        <v>461</v>
      </c>
      <c r="M3688" s="51">
        <v>3688</v>
      </c>
      <c r="N3688">
        <v>899</v>
      </c>
    </row>
    <row r="3689" spans="1:14">
      <c r="A3689" s="51">
        <v>3689</v>
      </c>
      <c r="B3689" s="51">
        <v>4.4999999999999998E-2</v>
      </c>
      <c r="C3689" s="141">
        <f t="shared" si="171"/>
        <v>166.005</v>
      </c>
      <c r="E3689" s="51">
        <v>3689</v>
      </c>
      <c r="F3689">
        <v>7.0000000000000007E-2</v>
      </c>
      <c r="G3689" s="141">
        <f t="shared" si="172"/>
        <v>258.23</v>
      </c>
      <c r="I3689" s="51">
        <v>3689</v>
      </c>
      <c r="J3689">
        <v>0.125</v>
      </c>
      <c r="K3689" s="141">
        <f t="shared" si="173"/>
        <v>461.125</v>
      </c>
      <c r="M3689" s="51">
        <v>3689</v>
      </c>
      <c r="N3689">
        <v>899</v>
      </c>
    </row>
    <row r="3690" spans="1:14">
      <c r="A3690" s="51">
        <v>3690</v>
      </c>
      <c r="B3690" s="51">
        <v>4.4999999999999998E-2</v>
      </c>
      <c r="C3690" s="141">
        <f t="shared" si="171"/>
        <v>166.04999999999998</v>
      </c>
      <c r="E3690" s="51">
        <v>3690</v>
      </c>
      <c r="F3690">
        <v>7.0000000000000007E-2</v>
      </c>
      <c r="G3690" s="141">
        <f t="shared" si="172"/>
        <v>258.3</v>
      </c>
      <c r="I3690" s="51">
        <v>3690</v>
      </c>
      <c r="J3690">
        <v>0.125</v>
      </c>
      <c r="K3690" s="141">
        <f t="shared" si="173"/>
        <v>461.25</v>
      </c>
      <c r="M3690" s="51">
        <v>3690</v>
      </c>
      <c r="N3690">
        <v>899</v>
      </c>
    </row>
    <row r="3691" spans="1:14">
      <c r="A3691" s="51">
        <v>3691</v>
      </c>
      <c r="B3691" s="51">
        <v>4.4999999999999998E-2</v>
      </c>
      <c r="C3691" s="141">
        <f t="shared" si="171"/>
        <v>166.095</v>
      </c>
      <c r="E3691" s="51">
        <v>3691</v>
      </c>
      <c r="F3691">
        <v>7.0000000000000007E-2</v>
      </c>
      <c r="G3691" s="141">
        <f t="shared" si="172"/>
        <v>258.37</v>
      </c>
      <c r="I3691" s="51">
        <v>3691</v>
      </c>
      <c r="J3691">
        <v>0.125</v>
      </c>
      <c r="K3691" s="141">
        <f t="shared" si="173"/>
        <v>461.375</v>
      </c>
      <c r="M3691" s="51">
        <v>3691</v>
      </c>
      <c r="N3691">
        <v>899</v>
      </c>
    </row>
    <row r="3692" spans="1:14">
      <c r="A3692" s="51">
        <v>3692</v>
      </c>
      <c r="B3692" s="51">
        <v>4.4999999999999998E-2</v>
      </c>
      <c r="C3692" s="141">
        <f t="shared" si="171"/>
        <v>166.14</v>
      </c>
      <c r="E3692" s="51">
        <v>3692</v>
      </c>
      <c r="F3692">
        <v>7.0000000000000007E-2</v>
      </c>
      <c r="G3692" s="141">
        <f t="shared" si="172"/>
        <v>258.44</v>
      </c>
      <c r="I3692" s="51">
        <v>3692</v>
      </c>
      <c r="J3692">
        <v>0.125</v>
      </c>
      <c r="K3692" s="141">
        <f t="shared" si="173"/>
        <v>461.5</v>
      </c>
      <c r="M3692" s="51">
        <v>3692</v>
      </c>
      <c r="N3692">
        <v>899</v>
      </c>
    </row>
    <row r="3693" spans="1:14">
      <c r="A3693" s="51">
        <v>3693</v>
      </c>
      <c r="B3693" s="51">
        <v>4.4999999999999998E-2</v>
      </c>
      <c r="C3693" s="141">
        <f t="shared" si="171"/>
        <v>166.185</v>
      </c>
      <c r="E3693" s="51">
        <v>3693</v>
      </c>
      <c r="F3693">
        <v>7.0000000000000007E-2</v>
      </c>
      <c r="G3693" s="141">
        <f t="shared" si="172"/>
        <v>258.51000000000005</v>
      </c>
      <c r="I3693" s="51">
        <v>3693</v>
      </c>
      <c r="J3693">
        <v>0.125</v>
      </c>
      <c r="K3693" s="141">
        <f t="shared" si="173"/>
        <v>461.625</v>
      </c>
      <c r="M3693" s="51">
        <v>3693</v>
      </c>
      <c r="N3693">
        <v>899</v>
      </c>
    </row>
    <row r="3694" spans="1:14">
      <c r="A3694" s="51">
        <v>3694</v>
      </c>
      <c r="B3694" s="51">
        <v>4.4999999999999998E-2</v>
      </c>
      <c r="C3694" s="141">
        <f t="shared" si="171"/>
        <v>166.23</v>
      </c>
      <c r="E3694" s="51">
        <v>3694</v>
      </c>
      <c r="F3694">
        <v>7.0000000000000007E-2</v>
      </c>
      <c r="G3694" s="141">
        <f t="shared" si="172"/>
        <v>258.58000000000004</v>
      </c>
      <c r="I3694" s="51">
        <v>3694</v>
      </c>
      <c r="J3694">
        <v>0.125</v>
      </c>
      <c r="K3694" s="141">
        <f t="shared" si="173"/>
        <v>461.75</v>
      </c>
      <c r="M3694" s="51">
        <v>3694</v>
      </c>
      <c r="N3694">
        <v>899</v>
      </c>
    </row>
    <row r="3695" spans="1:14">
      <c r="A3695" s="51">
        <v>3695</v>
      </c>
      <c r="B3695" s="51">
        <v>4.4999999999999998E-2</v>
      </c>
      <c r="C3695" s="141">
        <f t="shared" si="171"/>
        <v>166.27500000000001</v>
      </c>
      <c r="E3695" s="51">
        <v>3695</v>
      </c>
      <c r="F3695">
        <v>7.0000000000000007E-2</v>
      </c>
      <c r="G3695" s="141">
        <f t="shared" si="172"/>
        <v>258.65000000000003</v>
      </c>
      <c r="I3695" s="51">
        <v>3695</v>
      </c>
      <c r="J3695">
        <v>0.125</v>
      </c>
      <c r="K3695" s="141">
        <f t="shared" si="173"/>
        <v>461.875</v>
      </c>
      <c r="M3695" s="51">
        <v>3695</v>
      </c>
      <c r="N3695">
        <v>899</v>
      </c>
    </row>
    <row r="3696" spans="1:14">
      <c r="A3696" s="51">
        <v>3696</v>
      </c>
      <c r="B3696" s="51">
        <v>4.4999999999999998E-2</v>
      </c>
      <c r="C3696" s="141">
        <f t="shared" si="171"/>
        <v>166.32</v>
      </c>
      <c r="E3696" s="51">
        <v>3696</v>
      </c>
      <c r="F3696">
        <v>7.0000000000000007E-2</v>
      </c>
      <c r="G3696" s="141">
        <f t="shared" si="172"/>
        <v>258.72000000000003</v>
      </c>
      <c r="I3696" s="51">
        <v>3696</v>
      </c>
      <c r="J3696">
        <v>0.125</v>
      </c>
      <c r="K3696" s="141">
        <f t="shared" si="173"/>
        <v>462</v>
      </c>
      <c r="M3696" s="51">
        <v>3696</v>
      </c>
      <c r="N3696">
        <v>899</v>
      </c>
    </row>
    <row r="3697" spans="1:14">
      <c r="A3697" s="51">
        <v>3697</v>
      </c>
      <c r="B3697" s="51">
        <v>4.4999999999999998E-2</v>
      </c>
      <c r="C3697" s="141">
        <f t="shared" si="171"/>
        <v>166.36499999999998</v>
      </c>
      <c r="E3697" s="51">
        <v>3697</v>
      </c>
      <c r="F3697">
        <v>7.0000000000000007E-2</v>
      </c>
      <c r="G3697" s="141">
        <f t="shared" si="172"/>
        <v>258.79000000000002</v>
      </c>
      <c r="I3697" s="51">
        <v>3697</v>
      </c>
      <c r="J3697">
        <v>0.125</v>
      </c>
      <c r="K3697" s="141">
        <f t="shared" si="173"/>
        <v>462.125</v>
      </c>
      <c r="M3697" s="51">
        <v>3697</v>
      </c>
      <c r="N3697">
        <v>899</v>
      </c>
    </row>
    <row r="3698" spans="1:14">
      <c r="A3698" s="51">
        <v>3698</v>
      </c>
      <c r="B3698" s="51">
        <v>4.4999999999999998E-2</v>
      </c>
      <c r="C3698" s="141">
        <f t="shared" si="171"/>
        <v>166.41</v>
      </c>
      <c r="E3698" s="51">
        <v>3698</v>
      </c>
      <c r="F3698">
        <v>7.0000000000000007E-2</v>
      </c>
      <c r="G3698" s="141">
        <f t="shared" si="172"/>
        <v>258.86</v>
      </c>
      <c r="I3698" s="51">
        <v>3698</v>
      </c>
      <c r="J3698">
        <v>0.125</v>
      </c>
      <c r="K3698" s="141">
        <f t="shared" si="173"/>
        <v>462.25</v>
      </c>
      <c r="M3698" s="51">
        <v>3698</v>
      </c>
      <c r="N3698">
        <v>899</v>
      </c>
    </row>
    <row r="3699" spans="1:14">
      <c r="A3699" s="51">
        <v>3699</v>
      </c>
      <c r="B3699" s="51">
        <v>4.4999999999999998E-2</v>
      </c>
      <c r="C3699" s="141">
        <f t="shared" si="171"/>
        <v>166.45499999999998</v>
      </c>
      <c r="E3699" s="51">
        <v>3699</v>
      </c>
      <c r="F3699">
        <v>7.0000000000000007E-2</v>
      </c>
      <c r="G3699" s="141">
        <f t="shared" si="172"/>
        <v>258.93</v>
      </c>
      <c r="I3699" s="51">
        <v>3699</v>
      </c>
      <c r="J3699">
        <v>0.125</v>
      </c>
      <c r="K3699" s="141">
        <f t="shared" si="173"/>
        <v>462.375</v>
      </c>
      <c r="M3699" s="51">
        <v>3699</v>
      </c>
      <c r="N3699">
        <v>899</v>
      </c>
    </row>
    <row r="3700" spans="1:14">
      <c r="A3700" s="51">
        <v>3700</v>
      </c>
      <c r="B3700" s="51">
        <v>4.4999999999999998E-2</v>
      </c>
      <c r="C3700" s="141">
        <f t="shared" si="171"/>
        <v>166.5</v>
      </c>
      <c r="E3700" s="51">
        <v>3700</v>
      </c>
      <c r="F3700">
        <v>7.0000000000000007E-2</v>
      </c>
      <c r="G3700" s="141">
        <f t="shared" si="172"/>
        <v>259</v>
      </c>
      <c r="I3700" s="51">
        <v>3700</v>
      </c>
      <c r="J3700">
        <v>0.125</v>
      </c>
      <c r="K3700" s="141">
        <f t="shared" si="173"/>
        <v>462.5</v>
      </c>
      <c r="M3700" s="51">
        <v>3700</v>
      </c>
      <c r="N3700">
        <v>899</v>
      </c>
    </row>
    <row r="3701" spans="1:14">
      <c r="A3701" s="51">
        <v>3701</v>
      </c>
      <c r="B3701" s="51">
        <v>4.4999999999999998E-2</v>
      </c>
      <c r="C3701" s="141">
        <f t="shared" si="171"/>
        <v>166.54499999999999</v>
      </c>
      <c r="E3701" s="51">
        <v>3701</v>
      </c>
      <c r="F3701">
        <v>7.0000000000000007E-2</v>
      </c>
      <c r="G3701" s="141">
        <f t="shared" si="172"/>
        <v>259.07000000000005</v>
      </c>
      <c r="I3701" s="51">
        <v>3701</v>
      </c>
      <c r="J3701">
        <v>0.125</v>
      </c>
      <c r="K3701" s="141">
        <f t="shared" si="173"/>
        <v>462.625</v>
      </c>
      <c r="M3701" s="51">
        <v>3701</v>
      </c>
      <c r="N3701">
        <v>899</v>
      </c>
    </row>
    <row r="3702" spans="1:14">
      <c r="A3702" s="51">
        <v>3702</v>
      </c>
      <c r="B3702" s="51">
        <v>4.4999999999999998E-2</v>
      </c>
      <c r="C3702" s="141">
        <f t="shared" si="171"/>
        <v>166.59</v>
      </c>
      <c r="E3702" s="51">
        <v>3702</v>
      </c>
      <c r="F3702">
        <v>7.0000000000000007E-2</v>
      </c>
      <c r="G3702" s="141">
        <f t="shared" si="172"/>
        <v>259.14000000000004</v>
      </c>
      <c r="I3702" s="51">
        <v>3702</v>
      </c>
      <c r="J3702">
        <v>0.125</v>
      </c>
      <c r="K3702" s="141">
        <f t="shared" si="173"/>
        <v>462.75</v>
      </c>
      <c r="M3702" s="51">
        <v>3702</v>
      </c>
      <c r="N3702">
        <v>899</v>
      </c>
    </row>
    <row r="3703" spans="1:14">
      <c r="A3703" s="51">
        <v>3703</v>
      </c>
      <c r="B3703" s="51">
        <v>4.4999999999999998E-2</v>
      </c>
      <c r="C3703" s="141">
        <f t="shared" si="171"/>
        <v>166.63499999999999</v>
      </c>
      <c r="E3703" s="51">
        <v>3703</v>
      </c>
      <c r="F3703">
        <v>7.0000000000000007E-2</v>
      </c>
      <c r="G3703" s="141">
        <f t="shared" si="172"/>
        <v>259.21000000000004</v>
      </c>
      <c r="I3703" s="51">
        <v>3703</v>
      </c>
      <c r="J3703">
        <v>0.125</v>
      </c>
      <c r="K3703" s="141">
        <f t="shared" si="173"/>
        <v>462.875</v>
      </c>
      <c r="M3703" s="51">
        <v>3703</v>
      </c>
      <c r="N3703">
        <v>899</v>
      </c>
    </row>
    <row r="3704" spans="1:14">
      <c r="A3704" s="51">
        <v>3704</v>
      </c>
      <c r="B3704" s="51">
        <v>4.4999999999999998E-2</v>
      </c>
      <c r="C3704" s="141">
        <f t="shared" si="171"/>
        <v>166.68</v>
      </c>
      <c r="E3704" s="51">
        <v>3704</v>
      </c>
      <c r="F3704">
        <v>7.0000000000000007E-2</v>
      </c>
      <c r="G3704" s="141">
        <f t="shared" si="172"/>
        <v>259.28000000000003</v>
      </c>
      <c r="I3704" s="51">
        <v>3704</v>
      </c>
      <c r="J3704">
        <v>0.125</v>
      </c>
      <c r="K3704" s="141">
        <f t="shared" si="173"/>
        <v>463</v>
      </c>
      <c r="M3704" s="51">
        <v>3704</v>
      </c>
      <c r="N3704">
        <v>899</v>
      </c>
    </row>
    <row r="3705" spans="1:14">
      <c r="A3705" s="51">
        <v>3705</v>
      </c>
      <c r="B3705" s="51">
        <v>4.4999999999999998E-2</v>
      </c>
      <c r="C3705" s="141">
        <f t="shared" si="171"/>
        <v>166.72499999999999</v>
      </c>
      <c r="E3705" s="51">
        <v>3705</v>
      </c>
      <c r="F3705">
        <v>7.0000000000000007E-2</v>
      </c>
      <c r="G3705" s="141">
        <f t="shared" si="172"/>
        <v>259.35000000000002</v>
      </c>
      <c r="I3705" s="51">
        <v>3705</v>
      </c>
      <c r="J3705">
        <v>0.125</v>
      </c>
      <c r="K3705" s="141">
        <f t="shared" si="173"/>
        <v>463.125</v>
      </c>
      <c r="M3705" s="51">
        <v>3705</v>
      </c>
      <c r="N3705">
        <v>899</v>
      </c>
    </row>
    <row r="3706" spans="1:14">
      <c r="A3706" s="51">
        <v>3706</v>
      </c>
      <c r="B3706" s="51">
        <v>4.4999999999999998E-2</v>
      </c>
      <c r="C3706" s="141">
        <f t="shared" si="171"/>
        <v>166.76999999999998</v>
      </c>
      <c r="E3706" s="51">
        <v>3706</v>
      </c>
      <c r="F3706">
        <v>7.0000000000000007E-2</v>
      </c>
      <c r="G3706" s="141">
        <f t="shared" si="172"/>
        <v>259.42</v>
      </c>
      <c r="I3706" s="51">
        <v>3706</v>
      </c>
      <c r="J3706">
        <v>0.125</v>
      </c>
      <c r="K3706" s="141">
        <f t="shared" si="173"/>
        <v>463.25</v>
      </c>
      <c r="M3706" s="51">
        <v>3706</v>
      </c>
      <c r="N3706">
        <v>899</v>
      </c>
    </row>
    <row r="3707" spans="1:14">
      <c r="A3707" s="51">
        <v>3707</v>
      </c>
      <c r="B3707" s="51">
        <v>4.4999999999999998E-2</v>
      </c>
      <c r="C3707" s="141">
        <f t="shared" si="171"/>
        <v>166.815</v>
      </c>
      <c r="E3707" s="51">
        <v>3707</v>
      </c>
      <c r="F3707">
        <v>7.0000000000000007E-2</v>
      </c>
      <c r="G3707" s="141">
        <f t="shared" si="172"/>
        <v>259.49</v>
      </c>
      <c r="I3707" s="51">
        <v>3707</v>
      </c>
      <c r="J3707">
        <v>0.125</v>
      </c>
      <c r="K3707" s="141">
        <f t="shared" si="173"/>
        <v>463.375</v>
      </c>
      <c r="M3707" s="51">
        <v>3707</v>
      </c>
      <c r="N3707">
        <v>899</v>
      </c>
    </row>
    <row r="3708" spans="1:14">
      <c r="A3708" s="51">
        <v>3708</v>
      </c>
      <c r="B3708" s="51">
        <v>4.4999999999999998E-2</v>
      </c>
      <c r="C3708" s="141">
        <f t="shared" si="171"/>
        <v>166.85999999999999</v>
      </c>
      <c r="E3708" s="51">
        <v>3708</v>
      </c>
      <c r="F3708">
        <v>7.0000000000000007E-2</v>
      </c>
      <c r="G3708" s="141">
        <f t="shared" si="172"/>
        <v>259.56</v>
      </c>
      <c r="I3708" s="51">
        <v>3708</v>
      </c>
      <c r="J3708">
        <v>0.125</v>
      </c>
      <c r="K3708" s="141">
        <f t="shared" si="173"/>
        <v>463.5</v>
      </c>
      <c r="M3708" s="51">
        <v>3708</v>
      </c>
      <c r="N3708">
        <v>899</v>
      </c>
    </row>
    <row r="3709" spans="1:14">
      <c r="A3709" s="51">
        <v>3709</v>
      </c>
      <c r="B3709" s="51">
        <v>4.4999999999999998E-2</v>
      </c>
      <c r="C3709" s="141">
        <f t="shared" si="171"/>
        <v>166.905</v>
      </c>
      <c r="E3709" s="51">
        <v>3709</v>
      </c>
      <c r="F3709">
        <v>7.0000000000000007E-2</v>
      </c>
      <c r="G3709" s="141">
        <f t="shared" si="172"/>
        <v>259.63000000000005</v>
      </c>
      <c r="I3709" s="51">
        <v>3709</v>
      </c>
      <c r="J3709">
        <v>0.125</v>
      </c>
      <c r="K3709" s="141">
        <f t="shared" si="173"/>
        <v>463.625</v>
      </c>
      <c r="M3709" s="51">
        <v>3709</v>
      </c>
      <c r="N3709">
        <v>899</v>
      </c>
    </row>
    <row r="3710" spans="1:14">
      <c r="A3710" s="51">
        <v>3710</v>
      </c>
      <c r="B3710" s="51">
        <v>4.4999999999999998E-2</v>
      </c>
      <c r="C3710" s="141">
        <f t="shared" si="171"/>
        <v>166.95</v>
      </c>
      <c r="E3710" s="51">
        <v>3710</v>
      </c>
      <c r="F3710">
        <v>7.0000000000000007E-2</v>
      </c>
      <c r="G3710" s="141">
        <f t="shared" si="172"/>
        <v>259.70000000000005</v>
      </c>
      <c r="I3710" s="51">
        <v>3710</v>
      </c>
      <c r="J3710">
        <v>0.125</v>
      </c>
      <c r="K3710" s="141">
        <f t="shared" si="173"/>
        <v>463.75</v>
      </c>
      <c r="M3710" s="51">
        <v>3710</v>
      </c>
      <c r="N3710">
        <v>899</v>
      </c>
    </row>
    <row r="3711" spans="1:14">
      <c r="A3711" s="51">
        <v>3711</v>
      </c>
      <c r="B3711" s="51">
        <v>4.4999999999999998E-2</v>
      </c>
      <c r="C3711" s="141">
        <f t="shared" si="171"/>
        <v>166.995</v>
      </c>
      <c r="E3711" s="51">
        <v>3711</v>
      </c>
      <c r="F3711">
        <v>7.0000000000000007E-2</v>
      </c>
      <c r="G3711" s="141">
        <f t="shared" si="172"/>
        <v>259.77000000000004</v>
      </c>
      <c r="I3711" s="51">
        <v>3711</v>
      </c>
      <c r="J3711">
        <v>0.125</v>
      </c>
      <c r="K3711" s="141">
        <f t="shared" si="173"/>
        <v>463.875</v>
      </c>
      <c r="M3711" s="51">
        <v>3711</v>
      </c>
      <c r="N3711">
        <v>899</v>
      </c>
    </row>
    <row r="3712" spans="1:14">
      <c r="A3712" s="51">
        <v>3712</v>
      </c>
      <c r="B3712" s="51">
        <v>4.4999999999999998E-2</v>
      </c>
      <c r="C3712" s="141">
        <f t="shared" si="171"/>
        <v>167.04</v>
      </c>
      <c r="E3712" s="51">
        <v>3712</v>
      </c>
      <c r="F3712">
        <v>7.0000000000000007E-2</v>
      </c>
      <c r="G3712" s="141">
        <f t="shared" si="172"/>
        <v>259.84000000000003</v>
      </c>
      <c r="I3712" s="51">
        <v>3712</v>
      </c>
      <c r="J3712">
        <v>0.125</v>
      </c>
      <c r="K3712" s="141">
        <f t="shared" si="173"/>
        <v>464</v>
      </c>
      <c r="M3712" s="51">
        <v>3712</v>
      </c>
      <c r="N3712">
        <v>899</v>
      </c>
    </row>
    <row r="3713" spans="1:14">
      <c r="A3713" s="51">
        <v>3713</v>
      </c>
      <c r="B3713" s="51">
        <v>4.4999999999999998E-2</v>
      </c>
      <c r="C3713" s="141">
        <f t="shared" si="171"/>
        <v>167.08500000000001</v>
      </c>
      <c r="E3713" s="51">
        <v>3713</v>
      </c>
      <c r="F3713">
        <v>7.0000000000000007E-2</v>
      </c>
      <c r="G3713" s="141">
        <f t="shared" si="172"/>
        <v>259.91000000000003</v>
      </c>
      <c r="I3713" s="51">
        <v>3713</v>
      </c>
      <c r="J3713">
        <v>0.125</v>
      </c>
      <c r="K3713" s="141">
        <f t="shared" si="173"/>
        <v>464.125</v>
      </c>
      <c r="M3713" s="51">
        <v>3713</v>
      </c>
      <c r="N3713">
        <v>899</v>
      </c>
    </row>
    <row r="3714" spans="1:14">
      <c r="A3714" s="51">
        <v>3714</v>
      </c>
      <c r="B3714" s="51">
        <v>4.4999999999999998E-2</v>
      </c>
      <c r="C3714" s="141">
        <f t="shared" ref="C3714:C3777" si="174">MAX(A3714*B3714, 8.99)</f>
        <v>167.13</v>
      </c>
      <c r="E3714" s="51">
        <v>3714</v>
      </c>
      <c r="F3714">
        <v>7.0000000000000007E-2</v>
      </c>
      <c r="G3714" s="141">
        <f t="shared" ref="G3714:G3777" si="175">MAX(E3714*F3714, 9.99)</f>
        <v>259.98</v>
      </c>
      <c r="I3714" s="51">
        <v>3714</v>
      </c>
      <c r="J3714">
        <v>0.125</v>
      </c>
      <c r="K3714" s="141">
        <f t="shared" ref="K3714:K3777" si="176">MAX(I3714*J3714, 19.99)</f>
        <v>464.25</v>
      </c>
      <c r="M3714" s="51">
        <v>3714</v>
      </c>
      <c r="N3714">
        <v>899</v>
      </c>
    </row>
    <row r="3715" spans="1:14">
      <c r="A3715" s="51">
        <v>3715</v>
      </c>
      <c r="B3715" s="51">
        <v>4.4999999999999998E-2</v>
      </c>
      <c r="C3715" s="141">
        <f t="shared" si="174"/>
        <v>167.17499999999998</v>
      </c>
      <c r="E3715" s="51">
        <v>3715</v>
      </c>
      <c r="F3715">
        <v>7.0000000000000007E-2</v>
      </c>
      <c r="G3715" s="141">
        <f t="shared" si="175"/>
        <v>260.05</v>
      </c>
      <c r="I3715" s="51">
        <v>3715</v>
      </c>
      <c r="J3715">
        <v>0.125</v>
      </c>
      <c r="K3715" s="141">
        <f t="shared" si="176"/>
        <v>464.375</v>
      </c>
      <c r="M3715" s="51">
        <v>3715</v>
      </c>
      <c r="N3715">
        <v>899</v>
      </c>
    </row>
    <row r="3716" spans="1:14">
      <c r="A3716" s="51">
        <v>3716</v>
      </c>
      <c r="B3716" s="51">
        <v>4.4999999999999998E-2</v>
      </c>
      <c r="C3716" s="141">
        <f t="shared" si="174"/>
        <v>167.22</v>
      </c>
      <c r="E3716" s="51">
        <v>3716</v>
      </c>
      <c r="F3716">
        <v>7.0000000000000007E-2</v>
      </c>
      <c r="G3716" s="141">
        <f t="shared" si="175"/>
        <v>260.12</v>
      </c>
      <c r="I3716" s="51">
        <v>3716</v>
      </c>
      <c r="J3716">
        <v>0.125</v>
      </c>
      <c r="K3716" s="141">
        <f t="shared" si="176"/>
        <v>464.5</v>
      </c>
      <c r="M3716" s="51">
        <v>3716</v>
      </c>
      <c r="N3716">
        <v>899</v>
      </c>
    </row>
    <row r="3717" spans="1:14">
      <c r="A3717" s="51">
        <v>3717</v>
      </c>
      <c r="B3717" s="51">
        <v>4.4999999999999998E-2</v>
      </c>
      <c r="C3717" s="141">
        <f t="shared" si="174"/>
        <v>167.26499999999999</v>
      </c>
      <c r="E3717" s="51">
        <v>3717</v>
      </c>
      <c r="F3717">
        <v>7.0000000000000007E-2</v>
      </c>
      <c r="G3717" s="141">
        <f t="shared" si="175"/>
        <v>260.19</v>
      </c>
      <c r="I3717" s="51">
        <v>3717</v>
      </c>
      <c r="J3717">
        <v>0.125</v>
      </c>
      <c r="K3717" s="141">
        <f t="shared" si="176"/>
        <v>464.625</v>
      </c>
      <c r="M3717" s="51">
        <v>3717</v>
      </c>
      <c r="N3717">
        <v>899</v>
      </c>
    </row>
    <row r="3718" spans="1:14">
      <c r="A3718" s="51">
        <v>3718</v>
      </c>
      <c r="B3718" s="51">
        <v>4.4999999999999998E-2</v>
      </c>
      <c r="C3718" s="141">
        <f t="shared" si="174"/>
        <v>167.31</v>
      </c>
      <c r="E3718" s="51">
        <v>3718</v>
      </c>
      <c r="F3718">
        <v>7.0000000000000007E-2</v>
      </c>
      <c r="G3718" s="141">
        <f t="shared" si="175"/>
        <v>260.26000000000005</v>
      </c>
      <c r="I3718" s="51">
        <v>3718</v>
      </c>
      <c r="J3718">
        <v>0.125</v>
      </c>
      <c r="K3718" s="141">
        <f t="shared" si="176"/>
        <v>464.75</v>
      </c>
      <c r="M3718" s="51">
        <v>3718</v>
      </c>
      <c r="N3718">
        <v>899</v>
      </c>
    </row>
    <row r="3719" spans="1:14">
      <c r="A3719" s="51">
        <v>3719</v>
      </c>
      <c r="B3719" s="51">
        <v>4.4999999999999998E-2</v>
      </c>
      <c r="C3719" s="141">
        <f t="shared" si="174"/>
        <v>167.35499999999999</v>
      </c>
      <c r="E3719" s="51">
        <v>3719</v>
      </c>
      <c r="F3719">
        <v>7.0000000000000007E-2</v>
      </c>
      <c r="G3719" s="141">
        <f t="shared" si="175"/>
        <v>260.33000000000004</v>
      </c>
      <c r="I3719" s="51">
        <v>3719</v>
      </c>
      <c r="J3719">
        <v>0.125</v>
      </c>
      <c r="K3719" s="141">
        <f t="shared" si="176"/>
        <v>464.875</v>
      </c>
      <c r="M3719" s="51">
        <v>3719</v>
      </c>
      <c r="N3719">
        <v>899</v>
      </c>
    </row>
    <row r="3720" spans="1:14">
      <c r="A3720" s="51">
        <v>3720</v>
      </c>
      <c r="B3720" s="51">
        <v>4.4999999999999998E-2</v>
      </c>
      <c r="C3720" s="141">
        <f t="shared" si="174"/>
        <v>167.4</v>
      </c>
      <c r="E3720" s="51">
        <v>3720</v>
      </c>
      <c r="F3720">
        <v>7.0000000000000007E-2</v>
      </c>
      <c r="G3720" s="141">
        <f t="shared" si="175"/>
        <v>260.40000000000003</v>
      </c>
      <c r="I3720" s="51">
        <v>3720</v>
      </c>
      <c r="J3720">
        <v>0.125</v>
      </c>
      <c r="K3720" s="141">
        <f t="shared" si="176"/>
        <v>465</v>
      </c>
      <c r="M3720" s="51">
        <v>3720</v>
      </c>
      <c r="N3720">
        <v>899</v>
      </c>
    </row>
    <row r="3721" spans="1:14">
      <c r="A3721" s="51">
        <v>3721</v>
      </c>
      <c r="B3721" s="51">
        <v>4.4999999999999998E-2</v>
      </c>
      <c r="C3721" s="141">
        <f t="shared" si="174"/>
        <v>167.44499999999999</v>
      </c>
      <c r="E3721" s="51">
        <v>3721</v>
      </c>
      <c r="F3721">
        <v>7.0000000000000007E-2</v>
      </c>
      <c r="G3721" s="141">
        <f t="shared" si="175"/>
        <v>260.47000000000003</v>
      </c>
      <c r="I3721" s="51">
        <v>3721</v>
      </c>
      <c r="J3721">
        <v>0.125</v>
      </c>
      <c r="K3721" s="141">
        <f t="shared" si="176"/>
        <v>465.125</v>
      </c>
      <c r="M3721" s="51">
        <v>3721</v>
      </c>
      <c r="N3721">
        <v>899</v>
      </c>
    </row>
    <row r="3722" spans="1:14">
      <c r="A3722" s="51">
        <v>3722</v>
      </c>
      <c r="B3722" s="51">
        <v>4.4999999999999998E-2</v>
      </c>
      <c r="C3722" s="141">
        <f t="shared" si="174"/>
        <v>167.48999999999998</v>
      </c>
      <c r="E3722" s="51">
        <v>3722</v>
      </c>
      <c r="F3722">
        <v>7.0000000000000007E-2</v>
      </c>
      <c r="G3722" s="141">
        <f t="shared" si="175"/>
        <v>260.54000000000002</v>
      </c>
      <c r="I3722" s="51">
        <v>3722</v>
      </c>
      <c r="J3722">
        <v>0.125</v>
      </c>
      <c r="K3722" s="141">
        <f t="shared" si="176"/>
        <v>465.25</v>
      </c>
      <c r="M3722" s="51">
        <v>3722</v>
      </c>
      <c r="N3722">
        <v>899</v>
      </c>
    </row>
    <row r="3723" spans="1:14">
      <c r="A3723" s="51">
        <v>3723</v>
      </c>
      <c r="B3723" s="51">
        <v>4.4999999999999998E-2</v>
      </c>
      <c r="C3723" s="141">
        <f t="shared" si="174"/>
        <v>167.535</v>
      </c>
      <c r="E3723" s="51">
        <v>3723</v>
      </c>
      <c r="F3723">
        <v>7.0000000000000007E-2</v>
      </c>
      <c r="G3723" s="141">
        <f t="shared" si="175"/>
        <v>260.61</v>
      </c>
      <c r="I3723" s="51">
        <v>3723</v>
      </c>
      <c r="J3723">
        <v>0.125</v>
      </c>
      <c r="K3723" s="141">
        <f t="shared" si="176"/>
        <v>465.375</v>
      </c>
      <c r="M3723" s="51">
        <v>3723</v>
      </c>
      <c r="N3723">
        <v>899</v>
      </c>
    </row>
    <row r="3724" spans="1:14">
      <c r="A3724" s="51">
        <v>3724</v>
      </c>
      <c r="B3724" s="51">
        <v>4.4999999999999998E-2</v>
      </c>
      <c r="C3724" s="141">
        <f t="shared" si="174"/>
        <v>167.57999999999998</v>
      </c>
      <c r="E3724" s="51">
        <v>3724</v>
      </c>
      <c r="F3724">
        <v>7.0000000000000007E-2</v>
      </c>
      <c r="G3724" s="141">
        <f t="shared" si="175"/>
        <v>260.68</v>
      </c>
      <c r="I3724" s="51">
        <v>3724</v>
      </c>
      <c r="J3724">
        <v>0.125</v>
      </c>
      <c r="K3724" s="141">
        <f t="shared" si="176"/>
        <v>465.5</v>
      </c>
      <c r="M3724" s="51">
        <v>3724</v>
      </c>
      <c r="N3724">
        <v>899</v>
      </c>
    </row>
    <row r="3725" spans="1:14">
      <c r="A3725" s="51">
        <v>3725</v>
      </c>
      <c r="B3725" s="51">
        <v>4.4999999999999998E-2</v>
      </c>
      <c r="C3725" s="141">
        <f t="shared" si="174"/>
        <v>167.625</v>
      </c>
      <c r="E3725" s="51">
        <v>3725</v>
      </c>
      <c r="F3725">
        <v>7.0000000000000007E-2</v>
      </c>
      <c r="G3725" s="141">
        <f t="shared" si="175"/>
        <v>260.75</v>
      </c>
      <c r="I3725" s="51">
        <v>3725</v>
      </c>
      <c r="J3725">
        <v>0.125</v>
      </c>
      <c r="K3725" s="141">
        <f t="shared" si="176"/>
        <v>465.625</v>
      </c>
      <c r="M3725" s="51">
        <v>3725</v>
      </c>
      <c r="N3725">
        <v>899</v>
      </c>
    </row>
    <row r="3726" spans="1:14">
      <c r="A3726" s="51">
        <v>3726</v>
      </c>
      <c r="B3726" s="51">
        <v>4.4999999999999998E-2</v>
      </c>
      <c r="C3726" s="141">
        <f t="shared" si="174"/>
        <v>167.67</v>
      </c>
      <c r="E3726" s="51">
        <v>3726</v>
      </c>
      <c r="F3726">
        <v>7.0000000000000007E-2</v>
      </c>
      <c r="G3726" s="141">
        <f t="shared" si="175"/>
        <v>260.82000000000005</v>
      </c>
      <c r="I3726" s="51">
        <v>3726</v>
      </c>
      <c r="J3726">
        <v>0.125</v>
      </c>
      <c r="K3726" s="141">
        <f t="shared" si="176"/>
        <v>465.75</v>
      </c>
      <c r="M3726" s="51">
        <v>3726</v>
      </c>
      <c r="N3726">
        <v>899</v>
      </c>
    </row>
    <row r="3727" spans="1:14">
      <c r="A3727" s="51">
        <v>3727</v>
      </c>
      <c r="B3727" s="51">
        <v>4.4999999999999998E-2</v>
      </c>
      <c r="C3727" s="141">
        <f t="shared" si="174"/>
        <v>167.715</v>
      </c>
      <c r="E3727" s="51">
        <v>3727</v>
      </c>
      <c r="F3727">
        <v>7.0000000000000007E-2</v>
      </c>
      <c r="G3727" s="141">
        <f t="shared" si="175"/>
        <v>260.89000000000004</v>
      </c>
      <c r="I3727" s="51">
        <v>3727</v>
      </c>
      <c r="J3727">
        <v>0.125</v>
      </c>
      <c r="K3727" s="141">
        <f t="shared" si="176"/>
        <v>465.875</v>
      </c>
      <c r="M3727" s="51">
        <v>3727</v>
      </c>
      <c r="N3727">
        <v>899</v>
      </c>
    </row>
    <row r="3728" spans="1:14">
      <c r="A3728" s="51">
        <v>3728</v>
      </c>
      <c r="B3728" s="51">
        <v>4.4999999999999998E-2</v>
      </c>
      <c r="C3728" s="141">
        <f t="shared" si="174"/>
        <v>167.76</v>
      </c>
      <c r="E3728" s="51">
        <v>3728</v>
      </c>
      <c r="F3728">
        <v>7.0000000000000007E-2</v>
      </c>
      <c r="G3728" s="141">
        <f t="shared" si="175"/>
        <v>260.96000000000004</v>
      </c>
      <c r="I3728" s="51">
        <v>3728</v>
      </c>
      <c r="J3728">
        <v>0.125</v>
      </c>
      <c r="K3728" s="141">
        <f t="shared" si="176"/>
        <v>466</v>
      </c>
      <c r="M3728" s="51">
        <v>3728</v>
      </c>
      <c r="N3728">
        <v>899</v>
      </c>
    </row>
    <row r="3729" spans="1:14">
      <c r="A3729" s="51">
        <v>3729</v>
      </c>
      <c r="B3729" s="51">
        <v>4.4999999999999998E-2</v>
      </c>
      <c r="C3729" s="141">
        <f t="shared" si="174"/>
        <v>167.80500000000001</v>
      </c>
      <c r="E3729" s="51">
        <v>3729</v>
      </c>
      <c r="F3729">
        <v>7.0000000000000007E-2</v>
      </c>
      <c r="G3729" s="141">
        <f t="shared" si="175"/>
        <v>261.03000000000003</v>
      </c>
      <c r="I3729" s="51">
        <v>3729</v>
      </c>
      <c r="J3729">
        <v>0.125</v>
      </c>
      <c r="K3729" s="141">
        <f t="shared" si="176"/>
        <v>466.125</v>
      </c>
      <c r="M3729" s="51">
        <v>3729</v>
      </c>
      <c r="N3729">
        <v>899</v>
      </c>
    </row>
    <row r="3730" spans="1:14">
      <c r="A3730" s="51">
        <v>3730</v>
      </c>
      <c r="B3730" s="51">
        <v>4.4999999999999998E-2</v>
      </c>
      <c r="C3730" s="141">
        <f t="shared" si="174"/>
        <v>167.85</v>
      </c>
      <c r="E3730" s="51">
        <v>3730</v>
      </c>
      <c r="F3730">
        <v>7.0000000000000007E-2</v>
      </c>
      <c r="G3730" s="141">
        <f t="shared" si="175"/>
        <v>261.10000000000002</v>
      </c>
      <c r="I3730" s="51">
        <v>3730</v>
      </c>
      <c r="J3730">
        <v>0.125</v>
      </c>
      <c r="K3730" s="141">
        <f t="shared" si="176"/>
        <v>466.25</v>
      </c>
      <c r="M3730" s="51">
        <v>3730</v>
      </c>
      <c r="N3730">
        <v>899</v>
      </c>
    </row>
    <row r="3731" spans="1:14">
      <c r="A3731" s="51">
        <v>3731</v>
      </c>
      <c r="B3731" s="51">
        <v>4.4999999999999998E-2</v>
      </c>
      <c r="C3731" s="141">
        <f t="shared" si="174"/>
        <v>167.89499999999998</v>
      </c>
      <c r="E3731" s="51">
        <v>3731</v>
      </c>
      <c r="F3731">
        <v>7.0000000000000007E-2</v>
      </c>
      <c r="G3731" s="141">
        <f t="shared" si="175"/>
        <v>261.17</v>
      </c>
      <c r="I3731" s="51">
        <v>3731</v>
      </c>
      <c r="J3731">
        <v>0.125</v>
      </c>
      <c r="K3731" s="141">
        <f t="shared" si="176"/>
        <v>466.375</v>
      </c>
      <c r="M3731" s="51">
        <v>3731</v>
      </c>
      <c r="N3731">
        <v>899</v>
      </c>
    </row>
    <row r="3732" spans="1:14">
      <c r="A3732" s="51">
        <v>3732</v>
      </c>
      <c r="B3732" s="51">
        <v>4.4999999999999998E-2</v>
      </c>
      <c r="C3732" s="141">
        <f t="shared" si="174"/>
        <v>167.94</v>
      </c>
      <c r="E3732" s="51">
        <v>3732</v>
      </c>
      <c r="F3732">
        <v>7.0000000000000007E-2</v>
      </c>
      <c r="G3732" s="141">
        <f t="shared" si="175"/>
        <v>261.24</v>
      </c>
      <c r="I3732" s="51">
        <v>3732</v>
      </c>
      <c r="J3732">
        <v>0.125</v>
      </c>
      <c r="K3732" s="141">
        <f t="shared" si="176"/>
        <v>466.5</v>
      </c>
      <c r="M3732" s="51">
        <v>3732</v>
      </c>
      <c r="N3732">
        <v>899</v>
      </c>
    </row>
    <row r="3733" spans="1:14">
      <c r="A3733" s="51">
        <v>3733</v>
      </c>
      <c r="B3733" s="51">
        <v>4.4999999999999998E-2</v>
      </c>
      <c r="C3733" s="141">
        <f t="shared" si="174"/>
        <v>167.98499999999999</v>
      </c>
      <c r="E3733" s="51">
        <v>3733</v>
      </c>
      <c r="F3733">
        <v>7.0000000000000007E-2</v>
      </c>
      <c r="G3733" s="141">
        <f t="shared" si="175"/>
        <v>261.31</v>
      </c>
      <c r="I3733" s="51">
        <v>3733</v>
      </c>
      <c r="J3733">
        <v>0.125</v>
      </c>
      <c r="K3733" s="141">
        <f t="shared" si="176"/>
        <v>466.625</v>
      </c>
      <c r="M3733" s="51">
        <v>3733</v>
      </c>
      <c r="N3733">
        <v>899</v>
      </c>
    </row>
    <row r="3734" spans="1:14">
      <c r="A3734" s="51">
        <v>3734</v>
      </c>
      <c r="B3734" s="51">
        <v>4.4999999999999998E-2</v>
      </c>
      <c r="C3734" s="141">
        <f t="shared" si="174"/>
        <v>168.03</v>
      </c>
      <c r="E3734" s="51">
        <v>3734</v>
      </c>
      <c r="F3734">
        <v>7.0000000000000007E-2</v>
      </c>
      <c r="G3734" s="141">
        <f t="shared" si="175"/>
        <v>261.38000000000005</v>
      </c>
      <c r="I3734" s="51">
        <v>3734</v>
      </c>
      <c r="J3734">
        <v>0.125</v>
      </c>
      <c r="K3734" s="141">
        <f t="shared" si="176"/>
        <v>466.75</v>
      </c>
      <c r="M3734" s="51">
        <v>3734</v>
      </c>
      <c r="N3734">
        <v>899</v>
      </c>
    </row>
    <row r="3735" spans="1:14">
      <c r="A3735" s="51">
        <v>3735</v>
      </c>
      <c r="B3735" s="51">
        <v>4.4999999999999998E-2</v>
      </c>
      <c r="C3735" s="141">
        <f t="shared" si="174"/>
        <v>168.07499999999999</v>
      </c>
      <c r="E3735" s="51">
        <v>3735</v>
      </c>
      <c r="F3735">
        <v>7.0000000000000007E-2</v>
      </c>
      <c r="G3735" s="141">
        <f t="shared" si="175"/>
        <v>261.45000000000005</v>
      </c>
      <c r="I3735" s="51">
        <v>3735</v>
      </c>
      <c r="J3735">
        <v>0.125</v>
      </c>
      <c r="K3735" s="141">
        <f t="shared" si="176"/>
        <v>466.875</v>
      </c>
      <c r="M3735" s="51">
        <v>3735</v>
      </c>
      <c r="N3735">
        <v>899</v>
      </c>
    </row>
    <row r="3736" spans="1:14">
      <c r="A3736" s="51">
        <v>3736</v>
      </c>
      <c r="B3736" s="51">
        <v>4.4999999999999998E-2</v>
      </c>
      <c r="C3736" s="141">
        <f t="shared" si="174"/>
        <v>168.12</v>
      </c>
      <c r="E3736" s="51">
        <v>3736</v>
      </c>
      <c r="F3736">
        <v>7.0000000000000007E-2</v>
      </c>
      <c r="G3736" s="141">
        <f t="shared" si="175"/>
        <v>261.52000000000004</v>
      </c>
      <c r="I3736" s="51">
        <v>3736</v>
      </c>
      <c r="J3736">
        <v>0.125</v>
      </c>
      <c r="K3736" s="141">
        <f t="shared" si="176"/>
        <v>467</v>
      </c>
      <c r="M3736" s="51">
        <v>3736</v>
      </c>
      <c r="N3736">
        <v>899</v>
      </c>
    </row>
    <row r="3737" spans="1:14">
      <c r="A3737" s="51">
        <v>3737</v>
      </c>
      <c r="B3737" s="51">
        <v>4.4999999999999998E-2</v>
      </c>
      <c r="C3737" s="141">
        <f t="shared" si="174"/>
        <v>168.16499999999999</v>
      </c>
      <c r="E3737" s="51">
        <v>3737</v>
      </c>
      <c r="F3737">
        <v>7.0000000000000007E-2</v>
      </c>
      <c r="G3737" s="141">
        <f t="shared" si="175"/>
        <v>261.59000000000003</v>
      </c>
      <c r="I3737" s="51">
        <v>3737</v>
      </c>
      <c r="J3737">
        <v>0.125</v>
      </c>
      <c r="K3737" s="141">
        <f t="shared" si="176"/>
        <v>467.125</v>
      </c>
      <c r="M3737" s="51">
        <v>3737</v>
      </c>
      <c r="N3737">
        <v>899</v>
      </c>
    </row>
    <row r="3738" spans="1:14">
      <c r="A3738" s="51">
        <v>3738</v>
      </c>
      <c r="B3738" s="51">
        <v>4.4999999999999998E-2</v>
      </c>
      <c r="C3738" s="141">
        <f t="shared" si="174"/>
        <v>168.21</v>
      </c>
      <c r="E3738" s="51">
        <v>3738</v>
      </c>
      <c r="F3738">
        <v>7.0000000000000007E-2</v>
      </c>
      <c r="G3738" s="141">
        <f t="shared" si="175"/>
        <v>261.66000000000003</v>
      </c>
      <c r="I3738" s="51">
        <v>3738</v>
      </c>
      <c r="J3738">
        <v>0.125</v>
      </c>
      <c r="K3738" s="141">
        <f t="shared" si="176"/>
        <v>467.25</v>
      </c>
      <c r="M3738" s="51">
        <v>3738</v>
      </c>
      <c r="N3738">
        <v>899</v>
      </c>
    </row>
    <row r="3739" spans="1:14">
      <c r="A3739" s="51">
        <v>3739</v>
      </c>
      <c r="B3739" s="51">
        <v>4.4999999999999998E-2</v>
      </c>
      <c r="C3739" s="141">
        <f t="shared" si="174"/>
        <v>168.255</v>
      </c>
      <c r="E3739" s="51">
        <v>3739</v>
      </c>
      <c r="F3739">
        <v>7.0000000000000007E-2</v>
      </c>
      <c r="G3739" s="141">
        <f t="shared" si="175"/>
        <v>261.73</v>
      </c>
      <c r="I3739" s="51">
        <v>3739</v>
      </c>
      <c r="J3739">
        <v>0.125</v>
      </c>
      <c r="K3739" s="141">
        <f t="shared" si="176"/>
        <v>467.375</v>
      </c>
      <c r="M3739" s="51">
        <v>3739</v>
      </c>
      <c r="N3739">
        <v>899</v>
      </c>
    </row>
    <row r="3740" spans="1:14">
      <c r="A3740" s="51">
        <v>3740</v>
      </c>
      <c r="B3740" s="51">
        <v>4.4999999999999998E-2</v>
      </c>
      <c r="C3740" s="141">
        <f t="shared" si="174"/>
        <v>168.29999999999998</v>
      </c>
      <c r="E3740" s="51">
        <v>3740</v>
      </c>
      <c r="F3740">
        <v>7.0000000000000007E-2</v>
      </c>
      <c r="G3740" s="141">
        <f t="shared" si="175"/>
        <v>261.8</v>
      </c>
      <c r="I3740" s="51">
        <v>3740</v>
      </c>
      <c r="J3740">
        <v>0.125</v>
      </c>
      <c r="K3740" s="141">
        <f t="shared" si="176"/>
        <v>467.5</v>
      </c>
      <c r="M3740" s="51">
        <v>3740</v>
      </c>
      <c r="N3740">
        <v>899</v>
      </c>
    </row>
    <row r="3741" spans="1:14">
      <c r="A3741" s="51">
        <v>3741</v>
      </c>
      <c r="B3741" s="51">
        <v>4.4999999999999998E-2</v>
      </c>
      <c r="C3741" s="141">
        <f t="shared" si="174"/>
        <v>168.345</v>
      </c>
      <c r="E3741" s="51">
        <v>3741</v>
      </c>
      <c r="F3741">
        <v>7.0000000000000007E-2</v>
      </c>
      <c r="G3741" s="141">
        <f t="shared" si="175"/>
        <v>261.87</v>
      </c>
      <c r="I3741" s="51">
        <v>3741</v>
      </c>
      <c r="J3741">
        <v>0.125</v>
      </c>
      <c r="K3741" s="141">
        <f t="shared" si="176"/>
        <v>467.625</v>
      </c>
      <c r="M3741" s="51">
        <v>3741</v>
      </c>
      <c r="N3741">
        <v>899</v>
      </c>
    </row>
    <row r="3742" spans="1:14">
      <c r="A3742" s="51">
        <v>3742</v>
      </c>
      <c r="B3742" s="51">
        <v>4.4999999999999998E-2</v>
      </c>
      <c r="C3742" s="141">
        <f t="shared" si="174"/>
        <v>168.39</v>
      </c>
      <c r="E3742" s="51">
        <v>3742</v>
      </c>
      <c r="F3742">
        <v>7.0000000000000007E-2</v>
      </c>
      <c r="G3742" s="141">
        <f t="shared" si="175"/>
        <v>261.94</v>
      </c>
      <c r="I3742" s="51">
        <v>3742</v>
      </c>
      <c r="J3742">
        <v>0.125</v>
      </c>
      <c r="K3742" s="141">
        <f t="shared" si="176"/>
        <v>467.75</v>
      </c>
      <c r="M3742" s="51">
        <v>3742</v>
      </c>
      <c r="N3742">
        <v>899</v>
      </c>
    </row>
    <row r="3743" spans="1:14">
      <c r="A3743" s="51">
        <v>3743</v>
      </c>
      <c r="B3743" s="51">
        <v>4.4999999999999998E-2</v>
      </c>
      <c r="C3743" s="141">
        <f t="shared" si="174"/>
        <v>168.435</v>
      </c>
      <c r="E3743" s="51">
        <v>3743</v>
      </c>
      <c r="F3743">
        <v>7.0000000000000007E-2</v>
      </c>
      <c r="G3743" s="141">
        <f t="shared" si="175"/>
        <v>262.01000000000005</v>
      </c>
      <c r="I3743" s="51">
        <v>3743</v>
      </c>
      <c r="J3743">
        <v>0.125</v>
      </c>
      <c r="K3743" s="141">
        <f t="shared" si="176"/>
        <v>467.875</v>
      </c>
      <c r="M3743" s="51">
        <v>3743</v>
      </c>
      <c r="N3743">
        <v>899</v>
      </c>
    </row>
    <row r="3744" spans="1:14">
      <c r="A3744" s="51">
        <v>3744</v>
      </c>
      <c r="B3744" s="51">
        <v>4.4999999999999998E-2</v>
      </c>
      <c r="C3744" s="141">
        <f t="shared" si="174"/>
        <v>168.48</v>
      </c>
      <c r="E3744" s="51">
        <v>3744</v>
      </c>
      <c r="F3744">
        <v>7.0000000000000007E-2</v>
      </c>
      <c r="G3744" s="141">
        <f t="shared" si="175"/>
        <v>262.08000000000004</v>
      </c>
      <c r="I3744" s="51">
        <v>3744</v>
      </c>
      <c r="J3744">
        <v>0.125</v>
      </c>
      <c r="K3744" s="141">
        <f t="shared" si="176"/>
        <v>468</v>
      </c>
      <c r="M3744" s="51">
        <v>3744</v>
      </c>
      <c r="N3744">
        <v>899</v>
      </c>
    </row>
    <row r="3745" spans="1:14">
      <c r="A3745" s="51">
        <v>3745</v>
      </c>
      <c r="B3745" s="51">
        <v>4.4999999999999998E-2</v>
      </c>
      <c r="C3745" s="141">
        <f t="shared" si="174"/>
        <v>168.52500000000001</v>
      </c>
      <c r="E3745" s="51">
        <v>3745</v>
      </c>
      <c r="F3745">
        <v>7.0000000000000007E-2</v>
      </c>
      <c r="G3745" s="141">
        <f t="shared" si="175"/>
        <v>262.15000000000003</v>
      </c>
      <c r="I3745" s="51">
        <v>3745</v>
      </c>
      <c r="J3745">
        <v>0.125</v>
      </c>
      <c r="K3745" s="141">
        <f t="shared" si="176"/>
        <v>468.125</v>
      </c>
      <c r="M3745" s="51">
        <v>3745</v>
      </c>
      <c r="N3745">
        <v>899</v>
      </c>
    </row>
    <row r="3746" spans="1:14">
      <c r="A3746" s="51">
        <v>3746</v>
      </c>
      <c r="B3746" s="51">
        <v>4.4999999999999998E-2</v>
      </c>
      <c r="C3746" s="141">
        <f t="shared" si="174"/>
        <v>168.57</v>
      </c>
      <c r="E3746" s="51">
        <v>3746</v>
      </c>
      <c r="F3746">
        <v>7.0000000000000007E-2</v>
      </c>
      <c r="G3746" s="141">
        <f t="shared" si="175"/>
        <v>262.22000000000003</v>
      </c>
      <c r="I3746" s="51">
        <v>3746</v>
      </c>
      <c r="J3746">
        <v>0.125</v>
      </c>
      <c r="K3746" s="141">
        <f t="shared" si="176"/>
        <v>468.25</v>
      </c>
      <c r="M3746" s="51">
        <v>3746</v>
      </c>
      <c r="N3746">
        <v>899</v>
      </c>
    </row>
    <row r="3747" spans="1:14">
      <c r="A3747" s="51">
        <v>3747</v>
      </c>
      <c r="B3747" s="51">
        <v>4.4999999999999998E-2</v>
      </c>
      <c r="C3747" s="141">
        <f t="shared" si="174"/>
        <v>168.61499999999998</v>
      </c>
      <c r="E3747" s="51">
        <v>3747</v>
      </c>
      <c r="F3747">
        <v>7.0000000000000007E-2</v>
      </c>
      <c r="G3747" s="141">
        <f t="shared" si="175"/>
        <v>262.29000000000002</v>
      </c>
      <c r="I3747" s="51">
        <v>3747</v>
      </c>
      <c r="J3747">
        <v>0.125</v>
      </c>
      <c r="K3747" s="141">
        <f t="shared" si="176"/>
        <v>468.375</v>
      </c>
      <c r="M3747" s="51">
        <v>3747</v>
      </c>
      <c r="N3747">
        <v>899</v>
      </c>
    </row>
    <row r="3748" spans="1:14">
      <c r="A3748" s="51">
        <v>3748</v>
      </c>
      <c r="B3748" s="51">
        <v>4.4999999999999998E-2</v>
      </c>
      <c r="C3748" s="141">
        <f t="shared" si="174"/>
        <v>168.66</v>
      </c>
      <c r="E3748" s="51">
        <v>3748</v>
      </c>
      <c r="F3748">
        <v>7.0000000000000007E-2</v>
      </c>
      <c r="G3748" s="141">
        <f t="shared" si="175"/>
        <v>262.36</v>
      </c>
      <c r="I3748" s="51">
        <v>3748</v>
      </c>
      <c r="J3748">
        <v>0.125</v>
      </c>
      <c r="K3748" s="141">
        <f t="shared" si="176"/>
        <v>468.5</v>
      </c>
      <c r="M3748" s="51">
        <v>3748</v>
      </c>
      <c r="N3748">
        <v>899</v>
      </c>
    </row>
    <row r="3749" spans="1:14">
      <c r="A3749" s="51">
        <v>3749</v>
      </c>
      <c r="B3749" s="51">
        <v>4.4999999999999998E-2</v>
      </c>
      <c r="C3749" s="141">
        <f t="shared" si="174"/>
        <v>168.70499999999998</v>
      </c>
      <c r="E3749" s="51">
        <v>3749</v>
      </c>
      <c r="F3749">
        <v>7.0000000000000007E-2</v>
      </c>
      <c r="G3749" s="141">
        <f t="shared" si="175"/>
        <v>262.43</v>
      </c>
      <c r="I3749" s="51">
        <v>3749</v>
      </c>
      <c r="J3749">
        <v>0.125</v>
      </c>
      <c r="K3749" s="141">
        <f t="shared" si="176"/>
        <v>468.625</v>
      </c>
      <c r="M3749" s="51">
        <v>3749</v>
      </c>
      <c r="N3749">
        <v>899</v>
      </c>
    </row>
    <row r="3750" spans="1:14">
      <c r="A3750" s="51">
        <v>3750</v>
      </c>
      <c r="B3750" s="51">
        <v>4.4999999999999998E-2</v>
      </c>
      <c r="C3750" s="141">
        <f t="shared" si="174"/>
        <v>168.75</v>
      </c>
      <c r="E3750" s="51">
        <v>3750</v>
      </c>
      <c r="F3750">
        <v>7.0000000000000007E-2</v>
      </c>
      <c r="G3750" s="141">
        <f t="shared" si="175"/>
        <v>262.5</v>
      </c>
      <c r="I3750" s="51">
        <v>3750</v>
      </c>
      <c r="J3750">
        <v>0.125</v>
      </c>
      <c r="K3750" s="141">
        <f t="shared" si="176"/>
        <v>468.75</v>
      </c>
      <c r="M3750" s="51">
        <v>3750</v>
      </c>
      <c r="N3750">
        <v>899</v>
      </c>
    </row>
    <row r="3751" spans="1:14">
      <c r="A3751" s="51">
        <v>3751</v>
      </c>
      <c r="B3751" s="51">
        <v>4.4999999999999998E-2</v>
      </c>
      <c r="C3751" s="141">
        <f t="shared" si="174"/>
        <v>168.79499999999999</v>
      </c>
      <c r="E3751" s="51">
        <v>3751</v>
      </c>
      <c r="F3751">
        <v>7.0000000000000007E-2</v>
      </c>
      <c r="G3751" s="141">
        <f t="shared" si="175"/>
        <v>262.57000000000005</v>
      </c>
      <c r="I3751" s="51">
        <v>3751</v>
      </c>
      <c r="J3751">
        <v>0.125</v>
      </c>
      <c r="K3751" s="141">
        <f t="shared" si="176"/>
        <v>468.875</v>
      </c>
      <c r="M3751" s="51">
        <v>3751</v>
      </c>
      <c r="N3751">
        <v>899</v>
      </c>
    </row>
    <row r="3752" spans="1:14">
      <c r="A3752" s="51">
        <v>3752</v>
      </c>
      <c r="B3752" s="51">
        <v>4.4999999999999998E-2</v>
      </c>
      <c r="C3752" s="141">
        <f t="shared" si="174"/>
        <v>168.84</v>
      </c>
      <c r="E3752" s="51">
        <v>3752</v>
      </c>
      <c r="F3752">
        <v>7.0000000000000007E-2</v>
      </c>
      <c r="G3752" s="141">
        <f t="shared" si="175"/>
        <v>262.64000000000004</v>
      </c>
      <c r="I3752" s="51">
        <v>3752</v>
      </c>
      <c r="J3752">
        <v>0.125</v>
      </c>
      <c r="K3752" s="141">
        <f t="shared" si="176"/>
        <v>469</v>
      </c>
      <c r="M3752" s="51">
        <v>3752</v>
      </c>
      <c r="N3752">
        <v>899</v>
      </c>
    </row>
    <row r="3753" spans="1:14">
      <c r="A3753" s="51">
        <v>3753</v>
      </c>
      <c r="B3753" s="51">
        <v>4.4999999999999998E-2</v>
      </c>
      <c r="C3753" s="141">
        <f t="shared" si="174"/>
        <v>168.88499999999999</v>
      </c>
      <c r="E3753" s="51">
        <v>3753</v>
      </c>
      <c r="F3753">
        <v>7.0000000000000007E-2</v>
      </c>
      <c r="G3753" s="141">
        <f t="shared" si="175"/>
        <v>262.71000000000004</v>
      </c>
      <c r="I3753" s="51">
        <v>3753</v>
      </c>
      <c r="J3753">
        <v>0.125</v>
      </c>
      <c r="K3753" s="141">
        <f t="shared" si="176"/>
        <v>469.125</v>
      </c>
      <c r="M3753" s="51">
        <v>3753</v>
      </c>
      <c r="N3753">
        <v>899</v>
      </c>
    </row>
    <row r="3754" spans="1:14">
      <c r="A3754" s="51">
        <v>3754</v>
      </c>
      <c r="B3754" s="51">
        <v>4.4999999999999998E-2</v>
      </c>
      <c r="C3754" s="141">
        <f t="shared" si="174"/>
        <v>168.93</v>
      </c>
      <c r="E3754" s="51">
        <v>3754</v>
      </c>
      <c r="F3754">
        <v>7.0000000000000007E-2</v>
      </c>
      <c r="G3754" s="141">
        <f t="shared" si="175"/>
        <v>262.78000000000003</v>
      </c>
      <c r="I3754" s="51">
        <v>3754</v>
      </c>
      <c r="J3754">
        <v>0.125</v>
      </c>
      <c r="K3754" s="141">
        <f t="shared" si="176"/>
        <v>469.25</v>
      </c>
      <c r="M3754" s="51">
        <v>3754</v>
      </c>
      <c r="N3754">
        <v>899</v>
      </c>
    </row>
    <row r="3755" spans="1:14">
      <c r="A3755" s="51">
        <v>3755</v>
      </c>
      <c r="B3755" s="51">
        <v>4.4999999999999998E-2</v>
      </c>
      <c r="C3755" s="141">
        <f t="shared" si="174"/>
        <v>168.97499999999999</v>
      </c>
      <c r="E3755" s="51">
        <v>3755</v>
      </c>
      <c r="F3755">
        <v>7.0000000000000007E-2</v>
      </c>
      <c r="G3755" s="141">
        <f t="shared" si="175"/>
        <v>262.85000000000002</v>
      </c>
      <c r="I3755" s="51">
        <v>3755</v>
      </c>
      <c r="J3755">
        <v>0.125</v>
      </c>
      <c r="K3755" s="141">
        <f t="shared" si="176"/>
        <v>469.375</v>
      </c>
      <c r="M3755" s="51">
        <v>3755</v>
      </c>
      <c r="N3755">
        <v>899</v>
      </c>
    </row>
    <row r="3756" spans="1:14">
      <c r="A3756" s="51">
        <v>3756</v>
      </c>
      <c r="B3756" s="51">
        <v>4.4999999999999998E-2</v>
      </c>
      <c r="C3756" s="141">
        <f t="shared" si="174"/>
        <v>169.01999999999998</v>
      </c>
      <c r="E3756" s="51">
        <v>3756</v>
      </c>
      <c r="F3756">
        <v>7.0000000000000007E-2</v>
      </c>
      <c r="G3756" s="141">
        <f t="shared" si="175"/>
        <v>262.92</v>
      </c>
      <c r="I3756" s="51">
        <v>3756</v>
      </c>
      <c r="J3756">
        <v>0.125</v>
      </c>
      <c r="K3756" s="141">
        <f t="shared" si="176"/>
        <v>469.5</v>
      </c>
      <c r="M3756" s="51">
        <v>3756</v>
      </c>
      <c r="N3756">
        <v>899</v>
      </c>
    </row>
    <row r="3757" spans="1:14">
      <c r="A3757" s="51">
        <v>3757</v>
      </c>
      <c r="B3757" s="51">
        <v>4.4999999999999998E-2</v>
      </c>
      <c r="C3757" s="141">
        <f t="shared" si="174"/>
        <v>169.065</v>
      </c>
      <c r="E3757" s="51">
        <v>3757</v>
      </c>
      <c r="F3757">
        <v>7.0000000000000007E-2</v>
      </c>
      <c r="G3757" s="141">
        <f t="shared" si="175"/>
        <v>262.99</v>
      </c>
      <c r="I3757" s="51">
        <v>3757</v>
      </c>
      <c r="J3757">
        <v>0.125</v>
      </c>
      <c r="K3757" s="141">
        <f t="shared" si="176"/>
        <v>469.625</v>
      </c>
      <c r="M3757" s="51">
        <v>3757</v>
      </c>
      <c r="N3757">
        <v>899</v>
      </c>
    </row>
    <row r="3758" spans="1:14">
      <c r="A3758" s="51">
        <v>3758</v>
      </c>
      <c r="B3758" s="51">
        <v>4.4999999999999998E-2</v>
      </c>
      <c r="C3758" s="141">
        <f t="shared" si="174"/>
        <v>169.10999999999999</v>
      </c>
      <c r="E3758" s="51">
        <v>3758</v>
      </c>
      <c r="F3758">
        <v>7.0000000000000007E-2</v>
      </c>
      <c r="G3758" s="141">
        <f t="shared" si="175"/>
        <v>263.06</v>
      </c>
      <c r="I3758" s="51">
        <v>3758</v>
      </c>
      <c r="J3758">
        <v>0.125</v>
      </c>
      <c r="K3758" s="141">
        <f t="shared" si="176"/>
        <v>469.75</v>
      </c>
      <c r="M3758" s="51">
        <v>3758</v>
      </c>
      <c r="N3758">
        <v>899</v>
      </c>
    </row>
    <row r="3759" spans="1:14">
      <c r="A3759" s="51">
        <v>3759</v>
      </c>
      <c r="B3759" s="51">
        <v>4.4999999999999998E-2</v>
      </c>
      <c r="C3759" s="141">
        <f t="shared" si="174"/>
        <v>169.155</v>
      </c>
      <c r="E3759" s="51">
        <v>3759</v>
      </c>
      <c r="F3759">
        <v>7.0000000000000007E-2</v>
      </c>
      <c r="G3759" s="141">
        <f t="shared" si="175"/>
        <v>263.13000000000005</v>
      </c>
      <c r="I3759" s="51">
        <v>3759</v>
      </c>
      <c r="J3759">
        <v>0.125</v>
      </c>
      <c r="K3759" s="141">
        <f t="shared" si="176"/>
        <v>469.875</v>
      </c>
      <c r="M3759" s="51">
        <v>3759</v>
      </c>
      <c r="N3759">
        <v>899</v>
      </c>
    </row>
    <row r="3760" spans="1:14">
      <c r="A3760" s="51">
        <v>3760</v>
      </c>
      <c r="B3760" s="51">
        <v>4.4999999999999998E-2</v>
      </c>
      <c r="C3760" s="141">
        <f t="shared" si="174"/>
        <v>169.2</v>
      </c>
      <c r="E3760" s="51">
        <v>3760</v>
      </c>
      <c r="F3760">
        <v>7.0000000000000007E-2</v>
      </c>
      <c r="G3760" s="141">
        <f t="shared" si="175"/>
        <v>263.20000000000005</v>
      </c>
      <c r="I3760" s="51">
        <v>3760</v>
      </c>
      <c r="J3760">
        <v>0.125</v>
      </c>
      <c r="K3760" s="141">
        <f t="shared" si="176"/>
        <v>470</v>
      </c>
      <c r="M3760" s="51">
        <v>3760</v>
      </c>
      <c r="N3760">
        <v>899</v>
      </c>
    </row>
    <row r="3761" spans="1:14">
      <c r="A3761" s="51">
        <v>3761</v>
      </c>
      <c r="B3761" s="51">
        <v>4.4999999999999998E-2</v>
      </c>
      <c r="C3761" s="141">
        <f t="shared" si="174"/>
        <v>169.245</v>
      </c>
      <c r="E3761" s="51">
        <v>3761</v>
      </c>
      <c r="F3761">
        <v>7.0000000000000007E-2</v>
      </c>
      <c r="G3761" s="141">
        <f t="shared" si="175"/>
        <v>263.27000000000004</v>
      </c>
      <c r="I3761" s="51">
        <v>3761</v>
      </c>
      <c r="J3761">
        <v>0.125</v>
      </c>
      <c r="K3761" s="141">
        <f t="shared" si="176"/>
        <v>470.125</v>
      </c>
      <c r="M3761" s="51">
        <v>3761</v>
      </c>
      <c r="N3761">
        <v>899</v>
      </c>
    </row>
    <row r="3762" spans="1:14">
      <c r="A3762" s="51">
        <v>3762</v>
      </c>
      <c r="B3762" s="51">
        <v>4.4999999999999998E-2</v>
      </c>
      <c r="C3762" s="141">
        <f t="shared" si="174"/>
        <v>169.29</v>
      </c>
      <c r="E3762" s="51">
        <v>3762</v>
      </c>
      <c r="F3762">
        <v>7.0000000000000007E-2</v>
      </c>
      <c r="G3762" s="141">
        <f t="shared" si="175"/>
        <v>263.34000000000003</v>
      </c>
      <c r="I3762" s="51">
        <v>3762</v>
      </c>
      <c r="J3762">
        <v>0.125</v>
      </c>
      <c r="K3762" s="141">
        <f t="shared" si="176"/>
        <v>470.25</v>
      </c>
      <c r="M3762" s="51">
        <v>3762</v>
      </c>
      <c r="N3762">
        <v>899</v>
      </c>
    </row>
    <row r="3763" spans="1:14">
      <c r="A3763" s="51">
        <v>3763</v>
      </c>
      <c r="B3763" s="51">
        <v>4.4999999999999998E-2</v>
      </c>
      <c r="C3763" s="141">
        <f t="shared" si="174"/>
        <v>169.33499999999998</v>
      </c>
      <c r="E3763" s="51">
        <v>3763</v>
      </c>
      <c r="F3763">
        <v>7.0000000000000007E-2</v>
      </c>
      <c r="G3763" s="141">
        <f t="shared" si="175"/>
        <v>263.41000000000003</v>
      </c>
      <c r="I3763" s="51">
        <v>3763</v>
      </c>
      <c r="J3763">
        <v>0.125</v>
      </c>
      <c r="K3763" s="141">
        <f t="shared" si="176"/>
        <v>470.375</v>
      </c>
      <c r="M3763" s="51">
        <v>3763</v>
      </c>
      <c r="N3763">
        <v>899</v>
      </c>
    </row>
    <row r="3764" spans="1:14">
      <c r="A3764" s="51">
        <v>3764</v>
      </c>
      <c r="B3764" s="51">
        <v>4.4999999999999998E-2</v>
      </c>
      <c r="C3764" s="141">
        <f t="shared" si="174"/>
        <v>169.38</v>
      </c>
      <c r="E3764" s="51">
        <v>3764</v>
      </c>
      <c r="F3764">
        <v>7.0000000000000007E-2</v>
      </c>
      <c r="G3764" s="141">
        <f t="shared" si="175"/>
        <v>263.48</v>
      </c>
      <c r="I3764" s="51">
        <v>3764</v>
      </c>
      <c r="J3764">
        <v>0.125</v>
      </c>
      <c r="K3764" s="141">
        <f t="shared" si="176"/>
        <v>470.5</v>
      </c>
      <c r="M3764" s="51">
        <v>3764</v>
      </c>
      <c r="N3764">
        <v>899</v>
      </c>
    </row>
    <row r="3765" spans="1:14">
      <c r="A3765" s="51">
        <v>3765</v>
      </c>
      <c r="B3765" s="51">
        <v>4.4999999999999998E-2</v>
      </c>
      <c r="C3765" s="141">
        <f t="shared" si="174"/>
        <v>169.42499999999998</v>
      </c>
      <c r="E3765" s="51">
        <v>3765</v>
      </c>
      <c r="F3765">
        <v>7.0000000000000007E-2</v>
      </c>
      <c r="G3765" s="141">
        <f t="shared" si="175"/>
        <v>263.55</v>
      </c>
      <c r="I3765" s="51">
        <v>3765</v>
      </c>
      <c r="J3765">
        <v>0.125</v>
      </c>
      <c r="K3765" s="141">
        <f t="shared" si="176"/>
        <v>470.625</v>
      </c>
      <c r="M3765" s="51">
        <v>3765</v>
      </c>
      <c r="N3765">
        <v>899</v>
      </c>
    </row>
    <row r="3766" spans="1:14">
      <c r="A3766" s="51">
        <v>3766</v>
      </c>
      <c r="B3766" s="51">
        <v>4.4999999999999998E-2</v>
      </c>
      <c r="C3766" s="141">
        <f t="shared" si="174"/>
        <v>169.47</v>
      </c>
      <c r="E3766" s="51">
        <v>3766</v>
      </c>
      <c r="F3766">
        <v>7.0000000000000007E-2</v>
      </c>
      <c r="G3766" s="141">
        <f t="shared" si="175"/>
        <v>263.62</v>
      </c>
      <c r="I3766" s="51">
        <v>3766</v>
      </c>
      <c r="J3766">
        <v>0.125</v>
      </c>
      <c r="K3766" s="141">
        <f t="shared" si="176"/>
        <v>470.75</v>
      </c>
      <c r="M3766" s="51">
        <v>3766</v>
      </c>
      <c r="N3766">
        <v>899</v>
      </c>
    </row>
    <row r="3767" spans="1:14">
      <c r="A3767" s="51">
        <v>3767</v>
      </c>
      <c r="B3767" s="51">
        <v>4.4999999999999998E-2</v>
      </c>
      <c r="C3767" s="141">
        <f t="shared" si="174"/>
        <v>169.51499999999999</v>
      </c>
      <c r="E3767" s="51">
        <v>3767</v>
      </c>
      <c r="F3767">
        <v>7.0000000000000007E-2</v>
      </c>
      <c r="G3767" s="141">
        <f t="shared" si="175"/>
        <v>263.69</v>
      </c>
      <c r="I3767" s="51">
        <v>3767</v>
      </c>
      <c r="J3767">
        <v>0.125</v>
      </c>
      <c r="K3767" s="141">
        <f t="shared" si="176"/>
        <v>470.875</v>
      </c>
      <c r="M3767" s="51">
        <v>3767</v>
      </c>
      <c r="N3767">
        <v>899</v>
      </c>
    </row>
    <row r="3768" spans="1:14">
      <c r="A3768" s="51">
        <v>3768</v>
      </c>
      <c r="B3768" s="51">
        <v>4.4999999999999998E-2</v>
      </c>
      <c r="C3768" s="141">
        <f t="shared" si="174"/>
        <v>169.56</v>
      </c>
      <c r="E3768" s="51">
        <v>3768</v>
      </c>
      <c r="F3768">
        <v>7.0000000000000007E-2</v>
      </c>
      <c r="G3768" s="141">
        <f t="shared" si="175"/>
        <v>263.76000000000005</v>
      </c>
      <c r="I3768" s="51">
        <v>3768</v>
      </c>
      <c r="J3768">
        <v>0.125</v>
      </c>
      <c r="K3768" s="141">
        <f t="shared" si="176"/>
        <v>471</v>
      </c>
      <c r="M3768" s="51">
        <v>3768</v>
      </c>
      <c r="N3768">
        <v>899</v>
      </c>
    </row>
    <row r="3769" spans="1:14">
      <c r="A3769" s="51">
        <v>3769</v>
      </c>
      <c r="B3769" s="51">
        <v>4.4999999999999998E-2</v>
      </c>
      <c r="C3769" s="141">
        <f t="shared" si="174"/>
        <v>169.60499999999999</v>
      </c>
      <c r="E3769" s="51">
        <v>3769</v>
      </c>
      <c r="F3769">
        <v>7.0000000000000007E-2</v>
      </c>
      <c r="G3769" s="141">
        <f t="shared" si="175"/>
        <v>263.83000000000004</v>
      </c>
      <c r="I3769" s="51">
        <v>3769</v>
      </c>
      <c r="J3769">
        <v>0.125</v>
      </c>
      <c r="K3769" s="141">
        <f t="shared" si="176"/>
        <v>471.125</v>
      </c>
      <c r="M3769" s="51">
        <v>3769</v>
      </c>
      <c r="N3769">
        <v>899</v>
      </c>
    </row>
    <row r="3770" spans="1:14">
      <c r="A3770" s="51">
        <v>3770</v>
      </c>
      <c r="B3770" s="51">
        <v>4.4999999999999998E-2</v>
      </c>
      <c r="C3770" s="141">
        <f t="shared" si="174"/>
        <v>169.65</v>
      </c>
      <c r="E3770" s="51">
        <v>3770</v>
      </c>
      <c r="F3770">
        <v>7.0000000000000007E-2</v>
      </c>
      <c r="G3770" s="141">
        <f t="shared" si="175"/>
        <v>263.90000000000003</v>
      </c>
      <c r="I3770" s="51">
        <v>3770</v>
      </c>
      <c r="J3770">
        <v>0.125</v>
      </c>
      <c r="K3770" s="141">
        <f t="shared" si="176"/>
        <v>471.25</v>
      </c>
      <c r="M3770" s="51">
        <v>3770</v>
      </c>
      <c r="N3770">
        <v>899</v>
      </c>
    </row>
    <row r="3771" spans="1:14">
      <c r="A3771" s="51">
        <v>3771</v>
      </c>
      <c r="B3771" s="51">
        <v>4.4999999999999998E-2</v>
      </c>
      <c r="C3771" s="141">
        <f t="shared" si="174"/>
        <v>169.69499999999999</v>
      </c>
      <c r="E3771" s="51">
        <v>3771</v>
      </c>
      <c r="F3771">
        <v>7.0000000000000007E-2</v>
      </c>
      <c r="G3771" s="141">
        <f t="shared" si="175"/>
        <v>263.97000000000003</v>
      </c>
      <c r="I3771" s="51">
        <v>3771</v>
      </c>
      <c r="J3771">
        <v>0.125</v>
      </c>
      <c r="K3771" s="141">
        <f t="shared" si="176"/>
        <v>471.375</v>
      </c>
      <c r="M3771" s="51">
        <v>3771</v>
      </c>
      <c r="N3771">
        <v>899</v>
      </c>
    </row>
    <row r="3772" spans="1:14">
      <c r="A3772" s="51">
        <v>3772</v>
      </c>
      <c r="B3772" s="51">
        <v>4.4999999999999998E-2</v>
      </c>
      <c r="C3772" s="141">
        <f t="shared" si="174"/>
        <v>169.73999999999998</v>
      </c>
      <c r="E3772" s="51">
        <v>3772</v>
      </c>
      <c r="F3772">
        <v>7.0000000000000007E-2</v>
      </c>
      <c r="G3772" s="141">
        <f t="shared" si="175"/>
        <v>264.04000000000002</v>
      </c>
      <c r="I3772" s="51">
        <v>3772</v>
      </c>
      <c r="J3772">
        <v>0.125</v>
      </c>
      <c r="K3772" s="141">
        <f t="shared" si="176"/>
        <v>471.5</v>
      </c>
      <c r="M3772" s="51">
        <v>3772</v>
      </c>
      <c r="N3772">
        <v>899</v>
      </c>
    </row>
    <row r="3773" spans="1:14">
      <c r="A3773" s="51">
        <v>3773</v>
      </c>
      <c r="B3773" s="51">
        <v>4.4999999999999998E-2</v>
      </c>
      <c r="C3773" s="141">
        <f t="shared" si="174"/>
        <v>169.785</v>
      </c>
      <c r="E3773" s="51">
        <v>3773</v>
      </c>
      <c r="F3773">
        <v>7.0000000000000007E-2</v>
      </c>
      <c r="G3773" s="141">
        <f t="shared" si="175"/>
        <v>264.11</v>
      </c>
      <c r="I3773" s="51">
        <v>3773</v>
      </c>
      <c r="J3773">
        <v>0.125</v>
      </c>
      <c r="K3773" s="141">
        <f t="shared" si="176"/>
        <v>471.625</v>
      </c>
      <c r="M3773" s="51">
        <v>3773</v>
      </c>
      <c r="N3773">
        <v>899</v>
      </c>
    </row>
    <row r="3774" spans="1:14">
      <c r="A3774" s="51">
        <v>3774</v>
      </c>
      <c r="B3774" s="51">
        <v>4.4999999999999998E-2</v>
      </c>
      <c r="C3774" s="141">
        <f t="shared" si="174"/>
        <v>169.82999999999998</v>
      </c>
      <c r="E3774" s="51">
        <v>3774</v>
      </c>
      <c r="F3774">
        <v>7.0000000000000007E-2</v>
      </c>
      <c r="G3774" s="141">
        <f t="shared" si="175"/>
        <v>264.18</v>
      </c>
      <c r="I3774" s="51">
        <v>3774</v>
      </c>
      <c r="J3774">
        <v>0.125</v>
      </c>
      <c r="K3774" s="141">
        <f t="shared" si="176"/>
        <v>471.75</v>
      </c>
      <c r="M3774" s="51">
        <v>3774</v>
      </c>
      <c r="N3774">
        <v>899</v>
      </c>
    </row>
    <row r="3775" spans="1:14">
      <c r="A3775" s="51">
        <v>3775</v>
      </c>
      <c r="B3775" s="51">
        <v>4.4999999999999998E-2</v>
      </c>
      <c r="C3775" s="141">
        <f t="shared" si="174"/>
        <v>169.875</v>
      </c>
      <c r="E3775" s="51">
        <v>3775</v>
      </c>
      <c r="F3775">
        <v>7.0000000000000007E-2</v>
      </c>
      <c r="G3775" s="141">
        <f t="shared" si="175"/>
        <v>264.25</v>
      </c>
      <c r="I3775" s="51">
        <v>3775</v>
      </c>
      <c r="J3775">
        <v>0.125</v>
      </c>
      <c r="K3775" s="141">
        <f t="shared" si="176"/>
        <v>471.875</v>
      </c>
      <c r="M3775" s="51">
        <v>3775</v>
      </c>
      <c r="N3775">
        <v>899</v>
      </c>
    </row>
    <row r="3776" spans="1:14">
      <c r="A3776" s="51">
        <v>3776</v>
      </c>
      <c r="B3776" s="51">
        <v>4.4999999999999998E-2</v>
      </c>
      <c r="C3776" s="141">
        <f t="shared" si="174"/>
        <v>169.92</v>
      </c>
      <c r="E3776" s="51">
        <v>3776</v>
      </c>
      <c r="F3776">
        <v>7.0000000000000007E-2</v>
      </c>
      <c r="G3776" s="141">
        <f t="shared" si="175"/>
        <v>264.32000000000005</v>
      </c>
      <c r="I3776" s="51">
        <v>3776</v>
      </c>
      <c r="J3776">
        <v>0.125</v>
      </c>
      <c r="K3776" s="141">
        <f t="shared" si="176"/>
        <v>472</v>
      </c>
      <c r="M3776" s="51">
        <v>3776</v>
      </c>
      <c r="N3776">
        <v>899</v>
      </c>
    </row>
    <row r="3777" spans="1:14">
      <c r="A3777" s="51">
        <v>3777</v>
      </c>
      <c r="B3777" s="51">
        <v>4.4999999999999998E-2</v>
      </c>
      <c r="C3777" s="141">
        <f t="shared" si="174"/>
        <v>169.965</v>
      </c>
      <c r="E3777" s="51">
        <v>3777</v>
      </c>
      <c r="F3777">
        <v>7.0000000000000007E-2</v>
      </c>
      <c r="G3777" s="141">
        <f t="shared" si="175"/>
        <v>264.39000000000004</v>
      </c>
      <c r="I3777" s="51">
        <v>3777</v>
      </c>
      <c r="J3777">
        <v>0.125</v>
      </c>
      <c r="K3777" s="141">
        <f t="shared" si="176"/>
        <v>472.125</v>
      </c>
      <c r="M3777" s="51">
        <v>3777</v>
      </c>
      <c r="N3777">
        <v>899</v>
      </c>
    </row>
    <row r="3778" spans="1:14">
      <c r="A3778" s="51">
        <v>3778</v>
      </c>
      <c r="B3778" s="51">
        <v>4.4999999999999998E-2</v>
      </c>
      <c r="C3778" s="141">
        <f t="shared" ref="C3778:C3841" si="177">MAX(A3778*B3778, 8.99)</f>
        <v>170.01</v>
      </c>
      <c r="E3778" s="51">
        <v>3778</v>
      </c>
      <c r="F3778">
        <v>7.0000000000000007E-2</v>
      </c>
      <c r="G3778" s="141">
        <f t="shared" ref="G3778:G3841" si="178">MAX(E3778*F3778, 9.99)</f>
        <v>264.46000000000004</v>
      </c>
      <c r="I3778" s="51">
        <v>3778</v>
      </c>
      <c r="J3778">
        <v>0.125</v>
      </c>
      <c r="K3778" s="141">
        <f t="shared" ref="K3778:K3841" si="179">MAX(I3778*J3778, 19.99)</f>
        <v>472.25</v>
      </c>
      <c r="M3778" s="51">
        <v>3778</v>
      </c>
      <c r="N3778">
        <v>899</v>
      </c>
    </row>
    <row r="3779" spans="1:14">
      <c r="A3779" s="51">
        <v>3779</v>
      </c>
      <c r="B3779" s="51">
        <v>4.4999999999999998E-2</v>
      </c>
      <c r="C3779" s="141">
        <f t="shared" si="177"/>
        <v>170.05500000000001</v>
      </c>
      <c r="E3779" s="51">
        <v>3779</v>
      </c>
      <c r="F3779">
        <v>7.0000000000000007E-2</v>
      </c>
      <c r="G3779" s="141">
        <f t="shared" si="178"/>
        <v>264.53000000000003</v>
      </c>
      <c r="I3779" s="51">
        <v>3779</v>
      </c>
      <c r="J3779">
        <v>0.125</v>
      </c>
      <c r="K3779" s="141">
        <f t="shared" si="179"/>
        <v>472.375</v>
      </c>
      <c r="M3779" s="51">
        <v>3779</v>
      </c>
      <c r="N3779">
        <v>899</v>
      </c>
    </row>
    <row r="3780" spans="1:14">
      <c r="A3780" s="51">
        <v>3780</v>
      </c>
      <c r="B3780" s="51">
        <v>4.4999999999999998E-2</v>
      </c>
      <c r="C3780" s="141">
        <f t="shared" si="177"/>
        <v>170.1</v>
      </c>
      <c r="E3780" s="51">
        <v>3780</v>
      </c>
      <c r="F3780">
        <v>7.0000000000000007E-2</v>
      </c>
      <c r="G3780" s="141">
        <f t="shared" si="178"/>
        <v>264.60000000000002</v>
      </c>
      <c r="I3780" s="51">
        <v>3780</v>
      </c>
      <c r="J3780">
        <v>0.125</v>
      </c>
      <c r="K3780" s="141">
        <f t="shared" si="179"/>
        <v>472.5</v>
      </c>
      <c r="M3780" s="51">
        <v>3780</v>
      </c>
      <c r="N3780">
        <v>899</v>
      </c>
    </row>
    <row r="3781" spans="1:14">
      <c r="A3781" s="51">
        <v>3781</v>
      </c>
      <c r="B3781" s="51">
        <v>4.4999999999999998E-2</v>
      </c>
      <c r="C3781" s="141">
        <f t="shared" si="177"/>
        <v>170.14499999999998</v>
      </c>
      <c r="E3781" s="51">
        <v>3781</v>
      </c>
      <c r="F3781">
        <v>7.0000000000000007E-2</v>
      </c>
      <c r="G3781" s="141">
        <f t="shared" si="178"/>
        <v>264.67</v>
      </c>
      <c r="I3781" s="51">
        <v>3781</v>
      </c>
      <c r="J3781">
        <v>0.125</v>
      </c>
      <c r="K3781" s="141">
        <f t="shared" si="179"/>
        <v>472.625</v>
      </c>
      <c r="M3781" s="51">
        <v>3781</v>
      </c>
      <c r="N3781">
        <v>899</v>
      </c>
    </row>
    <row r="3782" spans="1:14">
      <c r="A3782" s="51">
        <v>3782</v>
      </c>
      <c r="B3782" s="51">
        <v>4.4999999999999998E-2</v>
      </c>
      <c r="C3782" s="141">
        <f t="shared" si="177"/>
        <v>170.19</v>
      </c>
      <c r="E3782" s="51">
        <v>3782</v>
      </c>
      <c r="F3782">
        <v>7.0000000000000007E-2</v>
      </c>
      <c r="G3782" s="141">
        <f t="shared" si="178"/>
        <v>264.74</v>
      </c>
      <c r="I3782" s="51">
        <v>3782</v>
      </c>
      <c r="J3782">
        <v>0.125</v>
      </c>
      <c r="K3782" s="141">
        <f t="shared" si="179"/>
        <v>472.75</v>
      </c>
      <c r="M3782" s="51">
        <v>3782</v>
      </c>
      <c r="N3782">
        <v>899</v>
      </c>
    </row>
    <row r="3783" spans="1:14">
      <c r="A3783" s="51">
        <v>3783</v>
      </c>
      <c r="B3783" s="51">
        <v>4.4999999999999998E-2</v>
      </c>
      <c r="C3783" s="141">
        <f t="shared" si="177"/>
        <v>170.23499999999999</v>
      </c>
      <c r="E3783" s="51">
        <v>3783</v>
      </c>
      <c r="F3783">
        <v>7.0000000000000007E-2</v>
      </c>
      <c r="G3783" s="141">
        <f t="shared" si="178"/>
        <v>264.81</v>
      </c>
      <c r="I3783" s="51">
        <v>3783</v>
      </c>
      <c r="J3783">
        <v>0.125</v>
      </c>
      <c r="K3783" s="141">
        <f t="shared" si="179"/>
        <v>472.875</v>
      </c>
      <c r="M3783" s="51">
        <v>3783</v>
      </c>
      <c r="N3783">
        <v>899</v>
      </c>
    </row>
    <row r="3784" spans="1:14">
      <c r="A3784" s="51">
        <v>3784</v>
      </c>
      <c r="B3784" s="51">
        <v>4.4999999999999998E-2</v>
      </c>
      <c r="C3784" s="141">
        <f t="shared" si="177"/>
        <v>170.28</v>
      </c>
      <c r="E3784" s="51">
        <v>3784</v>
      </c>
      <c r="F3784">
        <v>7.0000000000000007E-2</v>
      </c>
      <c r="G3784" s="141">
        <f t="shared" si="178"/>
        <v>264.88000000000005</v>
      </c>
      <c r="I3784" s="51">
        <v>3784</v>
      </c>
      <c r="J3784">
        <v>0.125</v>
      </c>
      <c r="K3784" s="141">
        <f t="shared" si="179"/>
        <v>473</v>
      </c>
      <c r="M3784" s="51">
        <v>3784</v>
      </c>
      <c r="N3784">
        <v>899</v>
      </c>
    </row>
    <row r="3785" spans="1:14">
      <c r="A3785" s="51">
        <v>3785</v>
      </c>
      <c r="B3785" s="51">
        <v>4.4999999999999998E-2</v>
      </c>
      <c r="C3785" s="141">
        <f t="shared" si="177"/>
        <v>170.32499999999999</v>
      </c>
      <c r="E3785" s="51">
        <v>3785</v>
      </c>
      <c r="F3785">
        <v>7.0000000000000007E-2</v>
      </c>
      <c r="G3785" s="141">
        <f t="shared" si="178"/>
        <v>264.95000000000005</v>
      </c>
      <c r="I3785" s="51">
        <v>3785</v>
      </c>
      <c r="J3785">
        <v>0.125</v>
      </c>
      <c r="K3785" s="141">
        <f t="shared" si="179"/>
        <v>473.125</v>
      </c>
      <c r="M3785" s="51">
        <v>3785</v>
      </c>
      <c r="N3785">
        <v>899</v>
      </c>
    </row>
    <row r="3786" spans="1:14">
      <c r="A3786" s="51">
        <v>3786</v>
      </c>
      <c r="B3786" s="51">
        <v>4.4999999999999998E-2</v>
      </c>
      <c r="C3786" s="141">
        <f t="shared" si="177"/>
        <v>170.37</v>
      </c>
      <c r="E3786" s="51">
        <v>3786</v>
      </c>
      <c r="F3786">
        <v>7.0000000000000007E-2</v>
      </c>
      <c r="G3786" s="141">
        <f t="shared" si="178"/>
        <v>265.02000000000004</v>
      </c>
      <c r="I3786" s="51">
        <v>3786</v>
      </c>
      <c r="J3786">
        <v>0.125</v>
      </c>
      <c r="K3786" s="141">
        <f t="shared" si="179"/>
        <v>473.25</v>
      </c>
      <c r="M3786" s="51">
        <v>3786</v>
      </c>
      <c r="N3786">
        <v>899</v>
      </c>
    </row>
    <row r="3787" spans="1:14">
      <c r="A3787" s="51">
        <v>3787</v>
      </c>
      <c r="B3787" s="51">
        <v>4.4999999999999998E-2</v>
      </c>
      <c r="C3787" s="141">
        <f t="shared" si="177"/>
        <v>170.41499999999999</v>
      </c>
      <c r="E3787" s="51">
        <v>3787</v>
      </c>
      <c r="F3787">
        <v>7.0000000000000007E-2</v>
      </c>
      <c r="G3787" s="141">
        <f t="shared" si="178"/>
        <v>265.09000000000003</v>
      </c>
      <c r="I3787" s="51">
        <v>3787</v>
      </c>
      <c r="J3787">
        <v>0.125</v>
      </c>
      <c r="K3787" s="141">
        <f t="shared" si="179"/>
        <v>473.375</v>
      </c>
      <c r="M3787" s="51">
        <v>3787</v>
      </c>
      <c r="N3787">
        <v>899</v>
      </c>
    </row>
    <row r="3788" spans="1:14">
      <c r="A3788" s="51">
        <v>3788</v>
      </c>
      <c r="B3788" s="51">
        <v>4.4999999999999998E-2</v>
      </c>
      <c r="C3788" s="141">
        <f t="shared" si="177"/>
        <v>170.45999999999998</v>
      </c>
      <c r="E3788" s="51">
        <v>3788</v>
      </c>
      <c r="F3788">
        <v>7.0000000000000007E-2</v>
      </c>
      <c r="G3788" s="141">
        <f t="shared" si="178"/>
        <v>265.16000000000003</v>
      </c>
      <c r="I3788" s="51">
        <v>3788</v>
      </c>
      <c r="J3788">
        <v>0.125</v>
      </c>
      <c r="K3788" s="141">
        <f t="shared" si="179"/>
        <v>473.5</v>
      </c>
      <c r="M3788" s="51">
        <v>3788</v>
      </c>
      <c r="N3788">
        <v>899</v>
      </c>
    </row>
    <row r="3789" spans="1:14">
      <c r="A3789" s="51">
        <v>3789</v>
      </c>
      <c r="B3789" s="51">
        <v>4.4999999999999998E-2</v>
      </c>
      <c r="C3789" s="141">
        <f t="shared" si="177"/>
        <v>170.505</v>
      </c>
      <c r="E3789" s="51">
        <v>3789</v>
      </c>
      <c r="F3789">
        <v>7.0000000000000007E-2</v>
      </c>
      <c r="G3789" s="141">
        <f t="shared" si="178"/>
        <v>265.23</v>
      </c>
      <c r="I3789" s="51">
        <v>3789</v>
      </c>
      <c r="J3789">
        <v>0.125</v>
      </c>
      <c r="K3789" s="141">
        <f t="shared" si="179"/>
        <v>473.625</v>
      </c>
      <c r="M3789" s="51">
        <v>3789</v>
      </c>
      <c r="N3789">
        <v>899</v>
      </c>
    </row>
    <row r="3790" spans="1:14">
      <c r="A3790" s="51">
        <v>3790</v>
      </c>
      <c r="B3790" s="51">
        <v>4.4999999999999998E-2</v>
      </c>
      <c r="C3790" s="141">
        <f t="shared" si="177"/>
        <v>170.54999999999998</v>
      </c>
      <c r="E3790" s="51">
        <v>3790</v>
      </c>
      <c r="F3790">
        <v>7.0000000000000007E-2</v>
      </c>
      <c r="G3790" s="141">
        <f t="shared" si="178"/>
        <v>265.3</v>
      </c>
      <c r="I3790" s="51">
        <v>3790</v>
      </c>
      <c r="J3790">
        <v>0.125</v>
      </c>
      <c r="K3790" s="141">
        <f t="shared" si="179"/>
        <v>473.75</v>
      </c>
      <c r="M3790" s="51">
        <v>3790</v>
      </c>
      <c r="N3790">
        <v>899</v>
      </c>
    </row>
    <row r="3791" spans="1:14">
      <c r="A3791" s="51">
        <v>3791</v>
      </c>
      <c r="B3791" s="51">
        <v>4.4999999999999998E-2</v>
      </c>
      <c r="C3791" s="141">
        <f t="shared" si="177"/>
        <v>170.595</v>
      </c>
      <c r="E3791" s="51">
        <v>3791</v>
      </c>
      <c r="F3791">
        <v>7.0000000000000007E-2</v>
      </c>
      <c r="G3791" s="141">
        <f t="shared" si="178"/>
        <v>265.37</v>
      </c>
      <c r="I3791" s="51">
        <v>3791</v>
      </c>
      <c r="J3791">
        <v>0.125</v>
      </c>
      <c r="K3791" s="141">
        <f t="shared" si="179"/>
        <v>473.875</v>
      </c>
      <c r="M3791" s="51">
        <v>3791</v>
      </c>
      <c r="N3791">
        <v>899</v>
      </c>
    </row>
    <row r="3792" spans="1:14">
      <c r="A3792" s="51">
        <v>3792</v>
      </c>
      <c r="B3792" s="51">
        <v>4.4999999999999998E-2</v>
      </c>
      <c r="C3792" s="141">
        <f t="shared" si="177"/>
        <v>170.64</v>
      </c>
      <c r="E3792" s="51">
        <v>3792</v>
      </c>
      <c r="F3792">
        <v>7.0000000000000007E-2</v>
      </c>
      <c r="G3792" s="141">
        <f t="shared" si="178"/>
        <v>265.44</v>
      </c>
      <c r="I3792" s="51">
        <v>3792</v>
      </c>
      <c r="J3792">
        <v>0.125</v>
      </c>
      <c r="K3792" s="141">
        <f t="shared" si="179"/>
        <v>474</v>
      </c>
      <c r="M3792" s="51">
        <v>3792</v>
      </c>
      <c r="N3792">
        <v>899</v>
      </c>
    </row>
    <row r="3793" spans="1:14">
      <c r="A3793" s="51">
        <v>3793</v>
      </c>
      <c r="B3793" s="51">
        <v>4.4999999999999998E-2</v>
      </c>
      <c r="C3793" s="141">
        <f t="shared" si="177"/>
        <v>170.685</v>
      </c>
      <c r="E3793" s="51">
        <v>3793</v>
      </c>
      <c r="F3793">
        <v>7.0000000000000007E-2</v>
      </c>
      <c r="G3793" s="141">
        <f t="shared" si="178"/>
        <v>265.51000000000005</v>
      </c>
      <c r="I3793" s="51">
        <v>3793</v>
      </c>
      <c r="J3793">
        <v>0.125</v>
      </c>
      <c r="K3793" s="141">
        <f t="shared" si="179"/>
        <v>474.125</v>
      </c>
      <c r="M3793" s="51">
        <v>3793</v>
      </c>
      <c r="N3793">
        <v>899</v>
      </c>
    </row>
    <row r="3794" spans="1:14">
      <c r="A3794" s="51">
        <v>3794</v>
      </c>
      <c r="B3794" s="51">
        <v>4.4999999999999998E-2</v>
      </c>
      <c r="C3794" s="141">
        <f t="shared" si="177"/>
        <v>170.73</v>
      </c>
      <c r="E3794" s="51">
        <v>3794</v>
      </c>
      <c r="F3794">
        <v>7.0000000000000007E-2</v>
      </c>
      <c r="G3794" s="141">
        <f t="shared" si="178"/>
        <v>265.58000000000004</v>
      </c>
      <c r="I3794" s="51">
        <v>3794</v>
      </c>
      <c r="J3794">
        <v>0.125</v>
      </c>
      <c r="K3794" s="141">
        <f t="shared" si="179"/>
        <v>474.25</v>
      </c>
      <c r="M3794" s="51">
        <v>3794</v>
      </c>
      <c r="N3794">
        <v>899</v>
      </c>
    </row>
    <row r="3795" spans="1:14">
      <c r="A3795" s="51">
        <v>3795</v>
      </c>
      <c r="B3795" s="51">
        <v>4.4999999999999998E-2</v>
      </c>
      <c r="C3795" s="141">
        <f t="shared" si="177"/>
        <v>170.77500000000001</v>
      </c>
      <c r="E3795" s="51">
        <v>3795</v>
      </c>
      <c r="F3795">
        <v>7.0000000000000007E-2</v>
      </c>
      <c r="G3795" s="141">
        <f t="shared" si="178"/>
        <v>265.65000000000003</v>
      </c>
      <c r="I3795" s="51">
        <v>3795</v>
      </c>
      <c r="J3795">
        <v>0.125</v>
      </c>
      <c r="K3795" s="141">
        <f t="shared" si="179"/>
        <v>474.375</v>
      </c>
      <c r="M3795" s="51">
        <v>3795</v>
      </c>
      <c r="N3795">
        <v>899</v>
      </c>
    </row>
    <row r="3796" spans="1:14">
      <c r="A3796" s="51">
        <v>3796</v>
      </c>
      <c r="B3796" s="51">
        <v>4.4999999999999998E-2</v>
      </c>
      <c r="C3796" s="141">
        <f t="shared" si="177"/>
        <v>170.82</v>
      </c>
      <c r="E3796" s="51">
        <v>3796</v>
      </c>
      <c r="F3796">
        <v>7.0000000000000007E-2</v>
      </c>
      <c r="G3796" s="141">
        <f t="shared" si="178"/>
        <v>265.72000000000003</v>
      </c>
      <c r="I3796" s="51">
        <v>3796</v>
      </c>
      <c r="J3796">
        <v>0.125</v>
      </c>
      <c r="K3796" s="141">
        <f t="shared" si="179"/>
        <v>474.5</v>
      </c>
      <c r="M3796" s="51">
        <v>3796</v>
      </c>
      <c r="N3796">
        <v>899</v>
      </c>
    </row>
    <row r="3797" spans="1:14">
      <c r="A3797" s="51">
        <v>3797</v>
      </c>
      <c r="B3797" s="51">
        <v>4.4999999999999998E-2</v>
      </c>
      <c r="C3797" s="141">
        <f t="shared" si="177"/>
        <v>170.86499999999998</v>
      </c>
      <c r="E3797" s="51">
        <v>3797</v>
      </c>
      <c r="F3797">
        <v>7.0000000000000007E-2</v>
      </c>
      <c r="G3797" s="141">
        <f t="shared" si="178"/>
        <v>265.79000000000002</v>
      </c>
      <c r="I3797" s="51">
        <v>3797</v>
      </c>
      <c r="J3797">
        <v>0.125</v>
      </c>
      <c r="K3797" s="141">
        <f t="shared" si="179"/>
        <v>474.625</v>
      </c>
      <c r="M3797" s="51">
        <v>3797</v>
      </c>
      <c r="N3797">
        <v>899</v>
      </c>
    </row>
    <row r="3798" spans="1:14">
      <c r="A3798" s="51">
        <v>3798</v>
      </c>
      <c r="B3798" s="51">
        <v>4.4999999999999998E-2</v>
      </c>
      <c r="C3798" s="141">
        <f t="shared" si="177"/>
        <v>170.91</v>
      </c>
      <c r="E3798" s="51">
        <v>3798</v>
      </c>
      <c r="F3798">
        <v>7.0000000000000007E-2</v>
      </c>
      <c r="G3798" s="141">
        <f t="shared" si="178"/>
        <v>265.86</v>
      </c>
      <c r="I3798" s="51">
        <v>3798</v>
      </c>
      <c r="J3798">
        <v>0.125</v>
      </c>
      <c r="K3798" s="141">
        <f t="shared" si="179"/>
        <v>474.75</v>
      </c>
      <c r="M3798" s="51">
        <v>3798</v>
      </c>
      <c r="N3798">
        <v>899</v>
      </c>
    </row>
    <row r="3799" spans="1:14">
      <c r="A3799" s="51">
        <v>3799</v>
      </c>
      <c r="B3799" s="51">
        <v>4.4999999999999998E-2</v>
      </c>
      <c r="C3799" s="141">
        <f t="shared" si="177"/>
        <v>170.95499999999998</v>
      </c>
      <c r="E3799" s="51">
        <v>3799</v>
      </c>
      <c r="F3799">
        <v>7.0000000000000007E-2</v>
      </c>
      <c r="G3799" s="141">
        <f t="shared" si="178"/>
        <v>265.93</v>
      </c>
      <c r="I3799" s="51">
        <v>3799</v>
      </c>
      <c r="J3799">
        <v>0.125</v>
      </c>
      <c r="K3799" s="141">
        <f t="shared" si="179"/>
        <v>474.875</v>
      </c>
      <c r="M3799" s="51">
        <v>3799</v>
      </c>
      <c r="N3799">
        <v>899</v>
      </c>
    </row>
    <row r="3800" spans="1:14">
      <c r="A3800" s="51">
        <v>3800</v>
      </c>
      <c r="B3800" s="51">
        <v>4.4999999999999998E-2</v>
      </c>
      <c r="C3800" s="141">
        <f t="shared" si="177"/>
        <v>171</v>
      </c>
      <c r="E3800" s="51">
        <v>3800</v>
      </c>
      <c r="F3800">
        <v>7.0000000000000007E-2</v>
      </c>
      <c r="G3800" s="141">
        <f t="shared" si="178"/>
        <v>266</v>
      </c>
      <c r="I3800" s="51">
        <v>3800</v>
      </c>
      <c r="J3800">
        <v>0.125</v>
      </c>
      <c r="K3800" s="141">
        <f t="shared" si="179"/>
        <v>475</v>
      </c>
      <c r="M3800" s="51">
        <v>3800</v>
      </c>
      <c r="N3800">
        <v>899</v>
      </c>
    </row>
    <row r="3801" spans="1:14">
      <c r="A3801" s="51">
        <v>3801</v>
      </c>
      <c r="B3801" s="51">
        <v>4.4999999999999998E-2</v>
      </c>
      <c r="C3801" s="141">
        <f t="shared" si="177"/>
        <v>171.04499999999999</v>
      </c>
      <c r="E3801" s="51">
        <v>3801</v>
      </c>
      <c r="F3801">
        <v>7.0000000000000007E-2</v>
      </c>
      <c r="G3801" s="141">
        <f t="shared" si="178"/>
        <v>266.07000000000005</v>
      </c>
      <c r="I3801" s="51">
        <v>3801</v>
      </c>
      <c r="J3801">
        <v>0.125</v>
      </c>
      <c r="K3801" s="141">
        <f t="shared" si="179"/>
        <v>475.125</v>
      </c>
      <c r="M3801" s="51">
        <v>3801</v>
      </c>
      <c r="N3801">
        <v>899</v>
      </c>
    </row>
    <row r="3802" spans="1:14">
      <c r="A3802" s="51">
        <v>3802</v>
      </c>
      <c r="B3802" s="51">
        <v>4.4999999999999998E-2</v>
      </c>
      <c r="C3802" s="141">
        <f t="shared" si="177"/>
        <v>171.09</v>
      </c>
      <c r="E3802" s="51">
        <v>3802</v>
      </c>
      <c r="F3802">
        <v>7.0000000000000007E-2</v>
      </c>
      <c r="G3802" s="141">
        <f t="shared" si="178"/>
        <v>266.14000000000004</v>
      </c>
      <c r="I3802" s="51">
        <v>3802</v>
      </c>
      <c r="J3802">
        <v>0.125</v>
      </c>
      <c r="K3802" s="141">
        <f t="shared" si="179"/>
        <v>475.25</v>
      </c>
      <c r="M3802" s="51">
        <v>3802</v>
      </c>
      <c r="N3802">
        <v>899</v>
      </c>
    </row>
    <row r="3803" spans="1:14">
      <c r="A3803" s="51">
        <v>3803</v>
      </c>
      <c r="B3803" s="51">
        <v>4.4999999999999998E-2</v>
      </c>
      <c r="C3803" s="141">
        <f t="shared" si="177"/>
        <v>171.13499999999999</v>
      </c>
      <c r="E3803" s="51">
        <v>3803</v>
      </c>
      <c r="F3803">
        <v>7.0000000000000007E-2</v>
      </c>
      <c r="G3803" s="141">
        <f t="shared" si="178"/>
        <v>266.21000000000004</v>
      </c>
      <c r="I3803" s="51">
        <v>3803</v>
      </c>
      <c r="J3803">
        <v>0.125</v>
      </c>
      <c r="K3803" s="141">
        <f t="shared" si="179"/>
        <v>475.375</v>
      </c>
      <c r="M3803" s="51">
        <v>3803</v>
      </c>
      <c r="N3803">
        <v>899</v>
      </c>
    </row>
    <row r="3804" spans="1:14">
      <c r="A3804" s="51">
        <v>3804</v>
      </c>
      <c r="B3804" s="51">
        <v>4.4999999999999998E-2</v>
      </c>
      <c r="C3804" s="141">
        <f t="shared" si="177"/>
        <v>171.18</v>
      </c>
      <c r="E3804" s="51">
        <v>3804</v>
      </c>
      <c r="F3804">
        <v>7.0000000000000007E-2</v>
      </c>
      <c r="G3804" s="141">
        <f t="shared" si="178"/>
        <v>266.28000000000003</v>
      </c>
      <c r="I3804" s="51">
        <v>3804</v>
      </c>
      <c r="J3804">
        <v>0.125</v>
      </c>
      <c r="K3804" s="141">
        <f t="shared" si="179"/>
        <v>475.5</v>
      </c>
      <c r="M3804" s="51">
        <v>3804</v>
      </c>
      <c r="N3804">
        <v>899</v>
      </c>
    </row>
    <row r="3805" spans="1:14">
      <c r="A3805" s="51">
        <v>3805</v>
      </c>
      <c r="B3805" s="51">
        <v>4.4999999999999998E-2</v>
      </c>
      <c r="C3805" s="141">
        <f t="shared" si="177"/>
        <v>171.22499999999999</v>
      </c>
      <c r="E3805" s="51">
        <v>3805</v>
      </c>
      <c r="F3805">
        <v>7.0000000000000007E-2</v>
      </c>
      <c r="G3805" s="141">
        <f t="shared" si="178"/>
        <v>266.35000000000002</v>
      </c>
      <c r="I3805" s="51">
        <v>3805</v>
      </c>
      <c r="J3805">
        <v>0.125</v>
      </c>
      <c r="K3805" s="141">
        <f t="shared" si="179"/>
        <v>475.625</v>
      </c>
      <c r="M3805" s="51">
        <v>3805</v>
      </c>
      <c r="N3805">
        <v>899</v>
      </c>
    </row>
    <row r="3806" spans="1:14">
      <c r="A3806" s="51">
        <v>3806</v>
      </c>
      <c r="B3806" s="51">
        <v>4.4999999999999998E-2</v>
      </c>
      <c r="C3806" s="141">
        <f t="shared" si="177"/>
        <v>171.26999999999998</v>
      </c>
      <c r="E3806" s="51">
        <v>3806</v>
      </c>
      <c r="F3806">
        <v>7.0000000000000007E-2</v>
      </c>
      <c r="G3806" s="141">
        <f t="shared" si="178"/>
        <v>266.42</v>
      </c>
      <c r="I3806" s="51">
        <v>3806</v>
      </c>
      <c r="J3806">
        <v>0.125</v>
      </c>
      <c r="K3806" s="141">
        <f t="shared" si="179"/>
        <v>475.75</v>
      </c>
      <c r="M3806" s="51">
        <v>3806</v>
      </c>
      <c r="N3806">
        <v>899</v>
      </c>
    </row>
    <row r="3807" spans="1:14">
      <c r="A3807" s="51">
        <v>3807</v>
      </c>
      <c r="B3807" s="51">
        <v>4.4999999999999998E-2</v>
      </c>
      <c r="C3807" s="141">
        <f t="shared" si="177"/>
        <v>171.315</v>
      </c>
      <c r="E3807" s="51">
        <v>3807</v>
      </c>
      <c r="F3807">
        <v>7.0000000000000007E-2</v>
      </c>
      <c r="G3807" s="141">
        <f t="shared" si="178"/>
        <v>266.49</v>
      </c>
      <c r="I3807" s="51">
        <v>3807</v>
      </c>
      <c r="J3807">
        <v>0.125</v>
      </c>
      <c r="K3807" s="141">
        <f t="shared" si="179"/>
        <v>475.875</v>
      </c>
      <c r="M3807" s="51">
        <v>3807</v>
      </c>
      <c r="N3807">
        <v>899</v>
      </c>
    </row>
    <row r="3808" spans="1:14">
      <c r="A3808" s="51">
        <v>3808</v>
      </c>
      <c r="B3808" s="51">
        <v>4.4999999999999998E-2</v>
      </c>
      <c r="C3808" s="141">
        <f t="shared" si="177"/>
        <v>171.35999999999999</v>
      </c>
      <c r="E3808" s="51">
        <v>3808</v>
      </c>
      <c r="F3808">
        <v>7.0000000000000007E-2</v>
      </c>
      <c r="G3808" s="141">
        <f t="shared" si="178"/>
        <v>266.56</v>
      </c>
      <c r="I3808" s="51">
        <v>3808</v>
      </c>
      <c r="J3808">
        <v>0.125</v>
      </c>
      <c r="K3808" s="141">
        <f t="shared" si="179"/>
        <v>476</v>
      </c>
      <c r="M3808" s="51">
        <v>3808</v>
      </c>
      <c r="N3808">
        <v>899</v>
      </c>
    </row>
    <row r="3809" spans="1:14">
      <c r="A3809" s="51">
        <v>3809</v>
      </c>
      <c r="B3809" s="51">
        <v>4.4999999999999998E-2</v>
      </c>
      <c r="C3809" s="141">
        <f t="shared" si="177"/>
        <v>171.405</v>
      </c>
      <c r="E3809" s="51">
        <v>3809</v>
      </c>
      <c r="F3809">
        <v>7.0000000000000007E-2</v>
      </c>
      <c r="G3809" s="141">
        <f t="shared" si="178"/>
        <v>266.63000000000005</v>
      </c>
      <c r="I3809" s="51">
        <v>3809</v>
      </c>
      <c r="J3809">
        <v>0.125</v>
      </c>
      <c r="K3809" s="141">
        <f t="shared" si="179"/>
        <v>476.125</v>
      </c>
      <c r="M3809" s="51">
        <v>3809</v>
      </c>
      <c r="N3809">
        <v>899</v>
      </c>
    </row>
    <row r="3810" spans="1:14">
      <c r="A3810" s="51">
        <v>3810</v>
      </c>
      <c r="B3810" s="51">
        <v>4.4999999999999998E-2</v>
      </c>
      <c r="C3810" s="141">
        <f t="shared" si="177"/>
        <v>171.45</v>
      </c>
      <c r="E3810" s="51">
        <v>3810</v>
      </c>
      <c r="F3810">
        <v>7.0000000000000007E-2</v>
      </c>
      <c r="G3810" s="141">
        <f t="shared" si="178"/>
        <v>266.70000000000005</v>
      </c>
      <c r="I3810" s="51">
        <v>3810</v>
      </c>
      <c r="J3810">
        <v>0.125</v>
      </c>
      <c r="K3810" s="141">
        <f t="shared" si="179"/>
        <v>476.25</v>
      </c>
      <c r="M3810" s="51">
        <v>3810</v>
      </c>
      <c r="N3810">
        <v>899</v>
      </c>
    </row>
    <row r="3811" spans="1:14">
      <c r="A3811" s="51">
        <v>3811</v>
      </c>
      <c r="B3811" s="51">
        <v>4.4999999999999998E-2</v>
      </c>
      <c r="C3811" s="141">
        <f t="shared" si="177"/>
        <v>171.495</v>
      </c>
      <c r="E3811" s="51">
        <v>3811</v>
      </c>
      <c r="F3811">
        <v>7.0000000000000007E-2</v>
      </c>
      <c r="G3811" s="141">
        <f t="shared" si="178"/>
        <v>266.77000000000004</v>
      </c>
      <c r="I3811" s="51">
        <v>3811</v>
      </c>
      <c r="J3811">
        <v>0.125</v>
      </c>
      <c r="K3811" s="141">
        <f t="shared" si="179"/>
        <v>476.375</v>
      </c>
      <c r="M3811" s="51">
        <v>3811</v>
      </c>
      <c r="N3811">
        <v>899</v>
      </c>
    </row>
    <row r="3812" spans="1:14">
      <c r="A3812" s="51">
        <v>3812</v>
      </c>
      <c r="B3812" s="51">
        <v>4.4999999999999998E-2</v>
      </c>
      <c r="C3812" s="141">
        <f t="shared" si="177"/>
        <v>171.54</v>
      </c>
      <c r="E3812" s="51">
        <v>3812</v>
      </c>
      <c r="F3812">
        <v>7.0000000000000007E-2</v>
      </c>
      <c r="G3812" s="141">
        <f t="shared" si="178"/>
        <v>266.84000000000003</v>
      </c>
      <c r="I3812" s="51">
        <v>3812</v>
      </c>
      <c r="J3812">
        <v>0.125</v>
      </c>
      <c r="K3812" s="141">
        <f t="shared" si="179"/>
        <v>476.5</v>
      </c>
      <c r="M3812" s="51">
        <v>3812</v>
      </c>
      <c r="N3812">
        <v>899</v>
      </c>
    </row>
    <row r="3813" spans="1:14">
      <c r="A3813" s="51">
        <v>3813</v>
      </c>
      <c r="B3813" s="51">
        <v>4.4999999999999998E-2</v>
      </c>
      <c r="C3813" s="141">
        <f t="shared" si="177"/>
        <v>171.58499999999998</v>
      </c>
      <c r="E3813" s="51">
        <v>3813</v>
      </c>
      <c r="F3813">
        <v>7.0000000000000007E-2</v>
      </c>
      <c r="G3813" s="141">
        <f t="shared" si="178"/>
        <v>266.91000000000003</v>
      </c>
      <c r="I3813" s="51">
        <v>3813</v>
      </c>
      <c r="J3813">
        <v>0.125</v>
      </c>
      <c r="K3813" s="141">
        <f t="shared" si="179"/>
        <v>476.625</v>
      </c>
      <c r="M3813" s="51">
        <v>3813</v>
      </c>
      <c r="N3813">
        <v>899</v>
      </c>
    </row>
    <row r="3814" spans="1:14">
      <c r="A3814" s="51">
        <v>3814</v>
      </c>
      <c r="B3814" s="51">
        <v>4.4999999999999998E-2</v>
      </c>
      <c r="C3814" s="141">
        <f t="shared" si="177"/>
        <v>171.63</v>
      </c>
      <c r="E3814" s="51">
        <v>3814</v>
      </c>
      <c r="F3814">
        <v>7.0000000000000007E-2</v>
      </c>
      <c r="G3814" s="141">
        <f t="shared" si="178"/>
        <v>266.98</v>
      </c>
      <c r="I3814" s="51">
        <v>3814</v>
      </c>
      <c r="J3814">
        <v>0.125</v>
      </c>
      <c r="K3814" s="141">
        <f t="shared" si="179"/>
        <v>476.75</v>
      </c>
      <c r="M3814" s="51">
        <v>3814</v>
      </c>
      <c r="N3814">
        <v>899</v>
      </c>
    </row>
    <row r="3815" spans="1:14">
      <c r="A3815" s="51">
        <v>3815</v>
      </c>
      <c r="B3815" s="51">
        <v>4.4999999999999998E-2</v>
      </c>
      <c r="C3815" s="141">
        <f t="shared" si="177"/>
        <v>171.67499999999998</v>
      </c>
      <c r="E3815" s="51">
        <v>3815</v>
      </c>
      <c r="F3815">
        <v>7.0000000000000007E-2</v>
      </c>
      <c r="G3815" s="141">
        <f t="shared" si="178"/>
        <v>267.05</v>
      </c>
      <c r="I3815" s="51">
        <v>3815</v>
      </c>
      <c r="J3815">
        <v>0.125</v>
      </c>
      <c r="K3815" s="141">
        <f t="shared" si="179"/>
        <v>476.875</v>
      </c>
      <c r="M3815" s="51">
        <v>3815</v>
      </c>
      <c r="N3815">
        <v>899</v>
      </c>
    </row>
    <row r="3816" spans="1:14">
      <c r="A3816" s="51">
        <v>3816</v>
      </c>
      <c r="B3816" s="51">
        <v>4.4999999999999998E-2</v>
      </c>
      <c r="C3816" s="141">
        <f t="shared" si="177"/>
        <v>171.72</v>
      </c>
      <c r="E3816" s="51">
        <v>3816</v>
      </c>
      <c r="F3816">
        <v>7.0000000000000007E-2</v>
      </c>
      <c r="G3816" s="141">
        <f t="shared" si="178"/>
        <v>267.12</v>
      </c>
      <c r="I3816" s="51">
        <v>3816</v>
      </c>
      <c r="J3816">
        <v>0.125</v>
      </c>
      <c r="K3816" s="141">
        <f t="shared" si="179"/>
        <v>477</v>
      </c>
      <c r="M3816" s="51">
        <v>3816</v>
      </c>
      <c r="N3816">
        <v>899</v>
      </c>
    </row>
    <row r="3817" spans="1:14">
      <c r="A3817" s="51">
        <v>3817</v>
      </c>
      <c r="B3817" s="51">
        <v>4.4999999999999998E-2</v>
      </c>
      <c r="C3817" s="141">
        <f t="shared" si="177"/>
        <v>171.76499999999999</v>
      </c>
      <c r="E3817" s="51">
        <v>3817</v>
      </c>
      <c r="F3817">
        <v>7.0000000000000007E-2</v>
      </c>
      <c r="G3817" s="141">
        <f t="shared" si="178"/>
        <v>267.19</v>
      </c>
      <c r="I3817" s="51">
        <v>3817</v>
      </c>
      <c r="J3817">
        <v>0.125</v>
      </c>
      <c r="K3817" s="141">
        <f t="shared" si="179"/>
        <v>477.125</v>
      </c>
      <c r="M3817" s="51">
        <v>3817</v>
      </c>
      <c r="N3817">
        <v>899</v>
      </c>
    </row>
    <row r="3818" spans="1:14">
      <c r="A3818" s="51">
        <v>3818</v>
      </c>
      <c r="B3818" s="51">
        <v>4.4999999999999998E-2</v>
      </c>
      <c r="C3818" s="141">
        <f t="shared" si="177"/>
        <v>171.81</v>
      </c>
      <c r="E3818" s="51">
        <v>3818</v>
      </c>
      <c r="F3818">
        <v>7.0000000000000007E-2</v>
      </c>
      <c r="G3818" s="141">
        <f t="shared" si="178"/>
        <v>267.26000000000005</v>
      </c>
      <c r="I3818" s="51">
        <v>3818</v>
      </c>
      <c r="J3818">
        <v>0.125</v>
      </c>
      <c r="K3818" s="141">
        <f t="shared" si="179"/>
        <v>477.25</v>
      </c>
      <c r="M3818" s="51">
        <v>3818</v>
      </c>
      <c r="N3818">
        <v>899</v>
      </c>
    </row>
    <row r="3819" spans="1:14">
      <c r="A3819" s="51">
        <v>3819</v>
      </c>
      <c r="B3819" s="51">
        <v>4.4999999999999998E-2</v>
      </c>
      <c r="C3819" s="141">
        <f t="shared" si="177"/>
        <v>171.85499999999999</v>
      </c>
      <c r="E3819" s="51">
        <v>3819</v>
      </c>
      <c r="F3819">
        <v>7.0000000000000007E-2</v>
      </c>
      <c r="G3819" s="141">
        <f t="shared" si="178"/>
        <v>267.33000000000004</v>
      </c>
      <c r="I3819" s="51">
        <v>3819</v>
      </c>
      <c r="J3819">
        <v>0.125</v>
      </c>
      <c r="K3819" s="141">
        <f t="shared" si="179"/>
        <v>477.375</v>
      </c>
      <c r="M3819" s="51">
        <v>3819</v>
      </c>
      <c r="N3819">
        <v>899</v>
      </c>
    </row>
    <row r="3820" spans="1:14">
      <c r="A3820" s="51">
        <v>3820</v>
      </c>
      <c r="B3820" s="51">
        <v>4.4999999999999998E-2</v>
      </c>
      <c r="C3820" s="141">
        <f t="shared" si="177"/>
        <v>171.9</v>
      </c>
      <c r="E3820" s="51">
        <v>3820</v>
      </c>
      <c r="F3820">
        <v>7.0000000000000007E-2</v>
      </c>
      <c r="G3820" s="141">
        <f t="shared" si="178"/>
        <v>267.40000000000003</v>
      </c>
      <c r="I3820" s="51">
        <v>3820</v>
      </c>
      <c r="J3820">
        <v>0.125</v>
      </c>
      <c r="K3820" s="141">
        <f t="shared" si="179"/>
        <v>477.5</v>
      </c>
      <c r="M3820" s="51">
        <v>3820</v>
      </c>
      <c r="N3820">
        <v>899</v>
      </c>
    </row>
    <row r="3821" spans="1:14">
      <c r="A3821" s="51">
        <v>3821</v>
      </c>
      <c r="B3821" s="51">
        <v>4.4999999999999998E-2</v>
      </c>
      <c r="C3821" s="141">
        <f t="shared" si="177"/>
        <v>171.94499999999999</v>
      </c>
      <c r="E3821" s="51">
        <v>3821</v>
      </c>
      <c r="F3821">
        <v>7.0000000000000007E-2</v>
      </c>
      <c r="G3821" s="141">
        <f t="shared" si="178"/>
        <v>267.47000000000003</v>
      </c>
      <c r="I3821" s="51">
        <v>3821</v>
      </c>
      <c r="J3821">
        <v>0.125</v>
      </c>
      <c r="K3821" s="141">
        <f t="shared" si="179"/>
        <v>477.625</v>
      </c>
      <c r="M3821" s="51">
        <v>3821</v>
      </c>
      <c r="N3821">
        <v>899</v>
      </c>
    </row>
    <row r="3822" spans="1:14">
      <c r="A3822" s="51">
        <v>3822</v>
      </c>
      <c r="B3822" s="51">
        <v>4.4999999999999998E-2</v>
      </c>
      <c r="C3822" s="141">
        <f t="shared" si="177"/>
        <v>171.98999999999998</v>
      </c>
      <c r="E3822" s="51">
        <v>3822</v>
      </c>
      <c r="F3822">
        <v>7.0000000000000007E-2</v>
      </c>
      <c r="G3822" s="141">
        <f t="shared" si="178"/>
        <v>267.54000000000002</v>
      </c>
      <c r="I3822" s="51">
        <v>3822</v>
      </c>
      <c r="J3822">
        <v>0.125</v>
      </c>
      <c r="K3822" s="141">
        <f t="shared" si="179"/>
        <v>477.75</v>
      </c>
      <c r="M3822" s="51">
        <v>3822</v>
      </c>
      <c r="N3822">
        <v>899</v>
      </c>
    </row>
    <row r="3823" spans="1:14">
      <c r="A3823" s="51">
        <v>3823</v>
      </c>
      <c r="B3823" s="51">
        <v>4.4999999999999998E-2</v>
      </c>
      <c r="C3823" s="141">
        <f t="shared" si="177"/>
        <v>172.035</v>
      </c>
      <c r="E3823" s="51">
        <v>3823</v>
      </c>
      <c r="F3823">
        <v>7.0000000000000007E-2</v>
      </c>
      <c r="G3823" s="141">
        <f t="shared" si="178"/>
        <v>267.61</v>
      </c>
      <c r="I3823" s="51">
        <v>3823</v>
      </c>
      <c r="J3823">
        <v>0.125</v>
      </c>
      <c r="K3823" s="141">
        <f t="shared" si="179"/>
        <v>477.875</v>
      </c>
      <c r="M3823" s="51">
        <v>3823</v>
      </c>
      <c r="N3823">
        <v>899</v>
      </c>
    </row>
    <row r="3824" spans="1:14">
      <c r="A3824" s="51">
        <v>3824</v>
      </c>
      <c r="B3824" s="51">
        <v>4.4999999999999998E-2</v>
      </c>
      <c r="C3824" s="141">
        <f t="shared" si="177"/>
        <v>172.07999999999998</v>
      </c>
      <c r="E3824" s="51">
        <v>3824</v>
      </c>
      <c r="F3824">
        <v>7.0000000000000007E-2</v>
      </c>
      <c r="G3824" s="141">
        <f t="shared" si="178"/>
        <v>267.68</v>
      </c>
      <c r="I3824" s="51">
        <v>3824</v>
      </c>
      <c r="J3824">
        <v>0.125</v>
      </c>
      <c r="K3824" s="141">
        <f t="shared" si="179"/>
        <v>478</v>
      </c>
      <c r="M3824" s="51">
        <v>3824</v>
      </c>
      <c r="N3824">
        <v>899</v>
      </c>
    </row>
    <row r="3825" spans="1:14">
      <c r="A3825" s="51">
        <v>3825</v>
      </c>
      <c r="B3825" s="51">
        <v>4.4999999999999998E-2</v>
      </c>
      <c r="C3825" s="141">
        <f t="shared" si="177"/>
        <v>172.125</v>
      </c>
      <c r="E3825" s="51">
        <v>3825</v>
      </c>
      <c r="F3825">
        <v>7.0000000000000007E-2</v>
      </c>
      <c r="G3825" s="141">
        <f t="shared" si="178"/>
        <v>267.75</v>
      </c>
      <c r="I3825" s="51">
        <v>3825</v>
      </c>
      <c r="J3825">
        <v>0.125</v>
      </c>
      <c r="K3825" s="141">
        <f t="shared" si="179"/>
        <v>478.125</v>
      </c>
      <c r="M3825" s="51">
        <v>3825</v>
      </c>
      <c r="N3825">
        <v>899</v>
      </c>
    </row>
    <row r="3826" spans="1:14">
      <c r="A3826" s="51">
        <v>3826</v>
      </c>
      <c r="B3826" s="51">
        <v>4.4999999999999998E-2</v>
      </c>
      <c r="C3826" s="141">
        <f t="shared" si="177"/>
        <v>172.17</v>
      </c>
      <c r="E3826" s="51">
        <v>3826</v>
      </c>
      <c r="F3826">
        <v>7.0000000000000007E-2</v>
      </c>
      <c r="G3826" s="141">
        <f t="shared" si="178"/>
        <v>267.82000000000005</v>
      </c>
      <c r="I3826" s="51">
        <v>3826</v>
      </c>
      <c r="J3826">
        <v>0.125</v>
      </c>
      <c r="K3826" s="141">
        <f t="shared" si="179"/>
        <v>478.25</v>
      </c>
      <c r="M3826" s="51">
        <v>3826</v>
      </c>
      <c r="N3826">
        <v>899</v>
      </c>
    </row>
    <row r="3827" spans="1:14">
      <c r="A3827" s="51">
        <v>3827</v>
      </c>
      <c r="B3827" s="51">
        <v>4.4999999999999998E-2</v>
      </c>
      <c r="C3827" s="141">
        <f t="shared" si="177"/>
        <v>172.215</v>
      </c>
      <c r="E3827" s="51">
        <v>3827</v>
      </c>
      <c r="F3827">
        <v>7.0000000000000007E-2</v>
      </c>
      <c r="G3827" s="141">
        <f t="shared" si="178"/>
        <v>267.89000000000004</v>
      </c>
      <c r="I3827" s="51">
        <v>3827</v>
      </c>
      <c r="J3827">
        <v>0.125</v>
      </c>
      <c r="K3827" s="141">
        <f t="shared" si="179"/>
        <v>478.375</v>
      </c>
      <c r="M3827" s="51">
        <v>3827</v>
      </c>
      <c r="N3827">
        <v>899</v>
      </c>
    </row>
    <row r="3828" spans="1:14">
      <c r="A3828" s="51">
        <v>3828</v>
      </c>
      <c r="B3828" s="51">
        <v>4.4999999999999998E-2</v>
      </c>
      <c r="C3828" s="141">
        <f t="shared" si="177"/>
        <v>172.26</v>
      </c>
      <c r="E3828" s="51">
        <v>3828</v>
      </c>
      <c r="F3828">
        <v>7.0000000000000007E-2</v>
      </c>
      <c r="G3828" s="141">
        <f t="shared" si="178"/>
        <v>267.96000000000004</v>
      </c>
      <c r="I3828" s="51">
        <v>3828</v>
      </c>
      <c r="J3828">
        <v>0.125</v>
      </c>
      <c r="K3828" s="141">
        <f t="shared" si="179"/>
        <v>478.5</v>
      </c>
      <c r="M3828" s="51">
        <v>3828</v>
      </c>
      <c r="N3828">
        <v>899</v>
      </c>
    </row>
    <row r="3829" spans="1:14">
      <c r="A3829" s="51">
        <v>3829</v>
      </c>
      <c r="B3829" s="51">
        <v>4.4999999999999998E-2</v>
      </c>
      <c r="C3829" s="141">
        <f t="shared" si="177"/>
        <v>172.30500000000001</v>
      </c>
      <c r="E3829" s="51">
        <v>3829</v>
      </c>
      <c r="F3829">
        <v>7.0000000000000007E-2</v>
      </c>
      <c r="G3829" s="141">
        <f t="shared" si="178"/>
        <v>268.03000000000003</v>
      </c>
      <c r="I3829" s="51">
        <v>3829</v>
      </c>
      <c r="J3829">
        <v>0.125</v>
      </c>
      <c r="K3829" s="141">
        <f t="shared" si="179"/>
        <v>478.625</v>
      </c>
      <c r="M3829" s="51">
        <v>3829</v>
      </c>
      <c r="N3829">
        <v>899</v>
      </c>
    </row>
    <row r="3830" spans="1:14">
      <c r="A3830" s="51">
        <v>3830</v>
      </c>
      <c r="B3830" s="51">
        <v>4.4999999999999998E-2</v>
      </c>
      <c r="C3830" s="141">
        <f t="shared" si="177"/>
        <v>172.35</v>
      </c>
      <c r="E3830" s="51">
        <v>3830</v>
      </c>
      <c r="F3830">
        <v>7.0000000000000007E-2</v>
      </c>
      <c r="G3830" s="141">
        <f t="shared" si="178"/>
        <v>268.10000000000002</v>
      </c>
      <c r="I3830" s="51">
        <v>3830</v>
      </c>
      <c r="J3830">
        <v>0.125</v>
      </c>
      <c r="K3830" s="141">
        <f t="shared" si="179"/>
        <v>478.75</v>
      </c>
      <c r="M3830" s="51">
        <v>3830</v>
      </c>
      <c r="N3830">
        <v>899</v>
      </c>
    </row>
    <row r="3831" spans="1:14">
      <c r="A3831" s="51">
        <v>3831</v>
      </c>
      <c r="B3831" s="51">
        <v>4.4999999999999998E-2</v>
      </c>
      <c r="C3831" s="141">
        <f t="shared" si="177"/>
        <v>172.39499999999998</v>
      </c>
      <c r="E3831" s="51">
        <v>3831</v>
      </c>
      <c r="F3831">
        <v>7.0000000000000007E-2</v>
      </c>
      <c r="G3831" s="141">
        <f t="shared" si="178"/>
        <v>268.17</v>
      </c>
      <c r="I3831" s="51">
        <v>3831</v>
      </c>
      <c r="J3831">
        <v>0.125</v>
      </c>
      <c r="K3831" s="141">
        <f t="shared" si="179"/>
        <v>478.875</v>
      </c>
      <c r="M3831" s="51">
        <v>3831</v>
      </c>
      <c r="N3831">
        <v>899</v>
      </c>
    </row>
    <row r="3832" spans="1:14">
      <c r="A3832" s="51">
        <v>3832</v>
      </c>
      <c r="B3832" s="51">
        <v>4.4999999999999998E-2</v>
      </c>
      <c r="C3832" s="141">
        <f t="shared" si="177"/>
        <v>172.44</v>
      </c>
      <c r="E3832" s="51">
        <v>3832</v>
      </c>
      <c r="F3832">
        <v>7.0000000000000007E-2</v>
      </c>
      <c r="G3832" s="141">
        <f t="shared" si="178"/>
        <v>268.24</v>
      </c>
      <c r="I3832" s="51">
        <v>3832</v>
      </c>
      <c r="J3832">
        <v>0.125</v>
      </c>
      <c r="K3832" s="141">
        <f t="shared" si="179"/>
        <v>479</v>
      </c>
      <c r="M3832" s="51">
        <v>3832</v>
      </c>
      <c r="N3832">
        <v>899</v>
      </c>
    </row>
    <row r="3833" spans="1:14">
      <c r="A3833" s="51">
        <v>3833</v>
      </c>
      <c r="B3833" s="51">
        <v>4.4999999999999998E-2</v>
      </c>
      <c r="C3833" s="141">
        <f t="shared" si="177"/>
        <v>172.48499999999999</v>
      </c>
      <c r="E3833" s="51">
        <v>3833</v>
      </c>
      <c r="F3833">
        <v>7.0000000000000007E-2</v>
      </c>
      <c r="G3833" s="141">
        <f t="shared" si="178"/>
        <v>268.31</v>
      </c>
      <c r="I3833" s="51">
        <v>3833</v>
      </c>
      <c r="J3833">
        <v>0.125</v>
      </c>
      <c r="K3833" s="141">
        <f t="shared" si="179"/>
        <v>479.125</v>
      </c>
      <c r="M3833" s="51">
        <v>3833</v>
      </c>
      <c r="N3833">
        <v>899</v>
      </c>
    </row>
    <row r="3834" spans="1:14">
      <c r="A3834" s="51">
        <v>3834</v>
      </c>
      <c r="B3834" s="51">
        <v>4.4999999999999998E-2</v>
      </c>
      <c r="C3834" s="141">
        <f t="shared" si="177"/>
        <v>172.53</v>
      </c>
      <c r="E3834" s="51">
        <v>3834</v>
      </c>
      <c r="F3834">
        <v>7.0000000000000007E-2</v>
      </c>
      <c r="G3834" s="141">
        <f t="shared" si="178"/>
        <v>268.38000000000005</v>
      </c>
      <c r="I3834" s="51">
        <v>3834</v>
      </c>
      <c r="J3834">
        <v>0.125</v>
      </c>
      <c r="K3834" s="141">
        <f t="shared" si="179"/>
        <v>479.25</v>
      </c>
      <c r="M3834" s="51">
        <v>3834</v>
      </c>
      <c r="N3834">
        <v>899</v>
      </c>
    </row>
    <row r="3835" spans="1:14">
      <c r="A3835" s="51">
        <v>3835</v>
      </c>
      <c r="B3835" s="51">
        <v>4.4999999999999998E-2</v>
      </c>
      <c r="C3835" s="141">
        <f t="shared" si="177"/>
        <v>172.57499999999999</v>
      </c>
      <c r="E3835" s="51">
        <v>3835</v>
      </c>
      <c r="F3835">
        <v>7.0000000000000007E-2</v>
      </c>
      <c r="G3835" s="141">
        <f t="shared" si="178"/>
        <v>268.45000000000005</v>
      </c>
      <c r="I3835" s="51">
        <v>3835</v>
      </c>
      <c r="J3835">
        <v>0.125</v>
      </c>
      <c r="K3835" s="141">
        <f t="shared" si="179"/>
        <v>479.375</v>
      </c>
      <c r="M3835" s="51">
        <v>3835</v>
      </c>
      <c r="N3835">
        <v>899</v>
      </c>
    </row>
    <row r="3836" spans="1:14">
      <c r="A3836" s="51">
        <v>3836</v>
      </c>
      <c r="B3836" s="51">
        <v>4.4999999999999998E-2</v>
      </c>
      <c r="C3836" s="141">
        <f t="shared" si="177"/>
        <v>172.62</v>
      </c>
      <c r="E3836" s="51">
        <v>3836</v>
      </c>
      <c r="F3836">
        <v>7.0000000000000007E-2</v>
      </c>
      <c r="G3836" s="141">
        <f t="shared" si="178"/>
        <v>268.52000000000004</v>
      </c>
      <c r="I3836" s="51">
        <v>3836</v>
      </c>
      <c r="J3836">
        <v>0.125</v>
      </c>
      <c r="K3836" s="141">
        <f t="shared" si="179"/>
        <v>479.5</v>
      </c>
      <c r="M3836" s="51">
        <v>3836</v>
      </c>
      <c r="N3836">
        <v>899</v>
      </c>
    </row>
    <row r="3837" spans="1:14">
      <c r="A3837" s="51">
        <v>3837</v>
      </c>
      <c r="B3837" s="51">
        <v>4.4999999999999998E-2</v>
      </c>
      <c r="C3837" s="141">
        <f t="shared" si="177"/>
        <v>172.66499999999999</v>
      </c>
      <c r="E3837" s="51">
        <v>3837</v>
      </c>
      <c r="F3837">
        <v>7.0000000000000007E-2</v>
      </c>
      <c r="G3837" s="141">
        <f t="shared" si="178"/>
        <v>268.59000000000003</v>
      </c>
      <c r="I3837" s="51">
        <v>3837</v>
      </c>
      <c r="J3837">
        <v>0.125</v>
      </c>
      <c r="K3837" s="141">
        <f t="shared" si="179"/>
        <v>479.625</v>
      </c>
      <c r="M3837" s="51">
        <v>3837</v>
      </c>
      <c r="N3837">
        <v>899</v>
      </c>
    </row>
    <row r="3838" spans="1:14">
      <c r="A3838" s="51">
        <v>3838</v>
      </c>
      <c r="B3838" s="51">
        <v>4.4999999999999998E-2</v>
      </c>
      <c r="C3838" s="141">
        <f t="shared" si="177"/>
        <v>172.70999999999998</v>
      </c>
      <c r="E3838" s="51">
        <v>3838</v>
      </c>
      <c r="F3838">
        <v>7.0000000000000007E-2</v>
      </c>
      <c r="G3838" s="141">
        <f t="shared" si="178"/>
        <v>268.66000000000003</v>
      </c>
      <c r="I3838" s="51">
        <v>3838</v>
      </c>
      <c r="J3838">
        <v>0.125</v>
      </c>
      <c r="K3838" s="141">
        <f t="shared" si="179"/>
        <v>479.75</v>
      </c>
      <c r="M3838" s="51">
        <v>3838</v>
      </c>
      <c r="N3838">
        <v>899</v>
      </c>
    </row>
    <row r="3839" spans="1:14">
      <c r="A3839" s="51">
        <v>3839</v>
      </c>
      <c r="B3839" s="51">
        <v>4.4999999999999998E-2</v>
      </c>
      <c r="C3839" s="141">
        <f t="shared" si="177"/>
        <v>172.755</v>
      </c>
      <c r="E3839" s="51">
        <v>3839</v>
      </c>
      <c r="F3839">
        <v>7.0000000000000007E-2</v>
      </c>
      <c r="G3839" s="141">
        <f t="shared" si="178"/>
        <v>268.73</v>
      </c>
      <c r="I3839" s="51">
        <v>3839</v>
      </c>
      <c r="J3839">
        <v>0.125</v>
      </c>
      <c r="K3839" s="141">
        <f t="shared" si="179"/>
        <v>479.875</v>
      </c>
      <c r="M3839" s="51">
        <v>3839</v>
      </c>
      <c r="N3839">
        <v>899</v>
      </c>
    </row>
    <row r="3840" spans="1:14">
      <c r="A3840" s="51">
        <v>3840</v>
      </c>
      <c r="B3840" s="51">
        <v>4.4999999999999998E-2</v>
      </c>
      <c r="C3840" s="141">
        <f t="shared" si="177"/>
        <v>172.79999999999998</v>
      </c>
      <c r="E3840" s="51">
        <v>3840</v>
      </c>
      <c r="F3840">
        <v>7.0000000000000007E-2</v>
      </c>
      <c r="G3840" s="141">
        <f t="shared" si="178"/>
        <v>268.8</v>
      </c>
      <c r="I3840" s="51">
        <v>3840</v>
      </c>
      <c r="J3840">
        <v>0.125</v>
      </c>
      <c r="K3840" s="141">
        <f t="shared" si="179"/>
        <v>480</v>
      </c>
      <c r="M3840" s="51">
        <v>3840</v>
      </c>
      <c r="N3840">
        <v>899</v>
      </c>
    </row>
    <row r="3841" spans="1:14">
      <c r="A3841" s="51">
        <v>3841</v>
      </c>
      <c r="B3841" s="51">
        <v>4.4999999999999998E-2</v>
      </c>
      <c r="C3841" s="141">
        <f t="shared" si="177"/>
        <v>172.845</v>
      </c>
      <c r="E3841" s="51">
        <v>3841</v>
      </c>
      <c r="F3841">
        <v>7.0000000000000007E-2</v>
      </c>
      <c r="G3841" s="141">
        <f t="shared" si="178"/>
        <v>268.87</v>
      </c>
      <c r="I3841" s="51">
        <v>3841</v>
      </c>
      <c r="J3841">
        <v>0.125</v>
      </c>
      <c r="K3841" s="141">
        <f t="shared" si="179"/>
        <v>480.125</v>
      </c>
      <c r="M3841" s="51">
        <v>3841</v>
      </c>
      <c r="N3841">
        <v>899</v>
      </c>
    </row>
    <row r="3842" spans="1:14">
      <c r="A3842" s="51">
        <v>3842</v>
      </c>
      <c r="B3842" s="51">
        <v>4.4999999999999998E-2</v>
      </c>
      <c r="C3842" s="141">
        <f t="shared" ref="C3842:C3905" si="180">MAX(A3842*B3842, 8.99)</f>
        <v>172.89</v>
      </c>
      <c r="E3842" s="51">
        <v>3842</v>
      </c>
      <c r="F3842">
        <v>7.0000000000000007E-2</v>
      </c>
      <c r="G3842" s="141">
        <f t="shared" ref="G3842:G3905" si="181">MAX(E3842*F3842, 9.99)</f>
        <v>268.94</v>
      </c>
      <c r="I3842" s="51">
        <v>3842</v>
      </c>
      <c r="J3842">
        <v>0.125</v>
      </c>
      <c r="K3842" s="141">
        <f t="shared" ref="K3842:K3905" si="182">MAX(I3842*J3842, 19.99)</f>
        <v>480.25</v>
      </c>
      <c r="M3842" s="51">
        <v>3842</v>
      </c>
      <c r="N3842">
        <v>899</v>
      </c>
    </row>
    <row r="3843" spans="1:14">
      <c r="A3843" s="51">
        <v>3843</v>
      </c>
      <c r="B3843" s="51">
        <v>4.4999999999999998E-2</v>
      </c>
      <c r="C3843" s="141">
        <f t="shared" si="180"/>
        <v>172.935</v>
      </c>
      <c r="E3843" s="51">
        <v>3843</v>
      </c>
      <c r="F3843">
        <v>7.0000000000000007E-2</v>
      </c>
      <c r="G3843" s="141">
        <f t="shared" si="181"/>
        <v>269.01000000000005</v>
      </c>
      <c r="I3843" s="51">
        <v>3843</v>
      </c>
      <c r="J3843">
        <v>0.125</v>
      </c>
      <c r="K3843" s="141">
        <f t="shared" si="182"/>
        <v>480.375</v>
      </c>
      <c r="M3843" s="51">
        <v>3843</v>
      </c>
      <c r="N3843">
        <v>899</v>
      </c>
    </row>
    <row r="3844" spans="1:14">
      <c r="A3844" s="51">
        <v>3844</v>
      </c>
      <c r="B3844" s="51">
        <v>4.4999999999999998E-2</v>
      </c>
      <c r="C3844" s="141">
        <f t="shared" si="180"/>
        <v>172.98</v>
      </c>
      <c r="E3844" s="51">
        <v>3844</v>
      </c>
      <c r="F3844">
        <v>7.0000000000000007E-2</v>
      </c>
      <c r="G3844" s="141">
        <f t="shared" si="181"/>
        <v>269.08000000000004</v>
      </c>
      <c r="I3844" s="51">
        <v>3844</v>
      </c>
      <c r="J3844">
        <v>0.125</v>
      </c>
      <c r="K3844" s="141">
        <f t="shared" si="182"/>
        <v>480.5</v>
      </c>
      <c r="M3844" s="51">
        <v>3844</v>
      </c>
      <c r="N3844">
        <v>899</v>
      </c>
    </row>
    <row r="3845" spans="1:14">
      <c r="A3845" s="51">
        <v>3845</v>
      </c>
      <c r="B3845" s="51">
        <v>4.4999999999999998E-2</v>
      </c>
      <c r="C3845" s="141">
        <f t="shared" si="180"/>
        <v>173.02500000000001</v>
      </c>
      <c r="E3845" s="51">
        <v>3845</v>
      </c>
      <c r="F3845">
        <v>7.0000000000000007E-2</v>
      </c>
      <c r="G3845" s="141">
        <f t="shared" si="181"/>
        <v>269.15000000000003</v>
      </c>
      <c r="I3845" s="51">
        <v>3845</v>
      </c>
      <c r="J3845">
        <v>0.125</v>
      </c>
      <c r="K3845" s="141">
        <f t="shared" si="182"/>
        <v>480.625</v>
      </c>
      <c r="M3845" s="51">
        <v>3845</v>
      </c>
      <c r="N3845">
        <v>899</v>
      </c>
    </row>
    <row r="3846" spans="1:14">
      <c r="A3846" s="51">
        <v>3846</v>
      </c>
      <c r="B3846" s="51">
        <v>4.4999999999999998E-2</v>
      </c>
      <c r="C3846" s="141">
        <f t="shared" si="180"/>
        <v>173.07</v>
      </c>
      <c r="E3846" s="51">
        <v>3846</v>
      </c>
      <c r="F3846">
        <v>7.0000000000000007E-2</v>
      </c>
      <c r="G3846" s="141">
        <f t="shared" si="181"/>
        <v>269.22000000000003</v>
      </c>
      <c r="I3846" s="51">
        <v>3846</v>
      </c>
      <c r="J3846">
        <v>0.125</v>
      </c>
      <c r="K3846" s="141">
        <f t="shared" si="182"/>
        <v>480.75</v>
      </c>
      <c r="M3846" s="51">
        <v>3846</v>
      </c>
      <c r="N3846">
        <v>899</v>
      </c>
    </row>
    <row r="3847" spans="1:14">
      <c r="A3847" s="51">
        <v>3847</v>
      </c>
      <c r="B3847" s="51">
        <v>4.4999999999999998E-2</v>
      </c>
      <c r="C3847" s="141">
        <f t="shared" si="180"/>
        <v>173.11499999999998</v>
      </c>
      <c r="E3847" s="51">
        <v>3847</v>
      </c>
      <c r="F3847">
        <v>7.0000000000000007E-2</v>
      </c>
      <c r="G3847" s="141">
        <f t="shared" si="181"/>
        <v>269.29000000000002</v>
      </c>
      <c r="I3847" s="51">
        <v>3847</v>
      </c>
      <c r="J3847">
        <v>0.125</v>
      </c>
      <c r="K3847" s="141">
        <f t="shared" si="182"/>
        <v>480.875</v>
      </c>
      <c r="M3847" s="51">
        <v>3847</v>
      </c>
      <c r="N3847">
        <v>899</v>
      </c>
    </row>
    <row r="3848" spans="1:14">
      <c r="A3848" s="51">
        <v>3848</v>
      </c>
      <c r="B3848" s="51">
        <v>4.4999999999999998E-2</v>
      </c>
      <c r="C3848" s="141">
        <f t="shared" si="180"/>
        <v>173.16</v>
      </c>
      <c r="E3848" s="51">
        <v>3848</v>
      </c>
      <c r="F3848">
        <v>7.0000000000000007E-2</v>
      </c>
      <c r="G3848" s="141">
        <f t="shared" si="181"/>
        <v>269.36</v>
      </c>
      <c r="I3848" s="51">
        <v>3848</v>
      </c>
      <c r="J3848">
        <v>0.125</v>
      </c>
      <c r="K3848" s="141">
        <f t="shared" si="182"/>
        <v>481</v>
      </c>
      <c r="M3848" s="51">
        <v>3848</v>
      </c>
      <c r="N3848">
        <v>899</v>
      </c>
    </row>
    <row r="3849" spans="1:14">
      <c r="A3849" s="51">
        <v>3849</v>
      </c>
      <c r="B3849" s="51">
        <v>4.4999999999999998E-2</v>
      </c>
      <c r="C3849" s="141">
        <f t="shared" si="180"/>
        <v>173.20499999999998</v>
      </c>
      <c r="E3849" s="51">
        <v>3849</v>
      </c>
      <c r="F3849">
        <v>7.0000000000000007E-2</v>
      </c>
      <c r="G3849" s="141">
        <f t="shared" si="181"/>
        <v>269.43</v>
      </c>
      <c r="I3849" s="51">
        <v>3849</v>
      </c>
      <c r="J3849">
        <v>0.125</v>
      </c>
      <c r="K3849" s="141">
        <f t="shared" si="182"/>
        <v>481.125</v>
      </c>
      <c r="M3849" s="51">
        <v>3849</v>
      </c>
      <c r="N3849">
        <v>899</v>
      </c>
    </row>
    <row r="3850" spans="1:14">
      <c r="A3850" s="51">
        <v>3850</v>
      </c>
      <c r="B3850" s="51">
        <v>4.4999999999999998E-2</v>
      </c>
      <c r="C3850" s="141">
        <f t="shared" si="180"/>
        <v>173.25</v>
      </c>
      <c r="E3850" s="51">
        <v>3850</v>
      </c>
      <c r="F3850">
        <v>7.0000000000000007E-2</v>
      </c>
      <c r="G3850" s="141">
        <f t="shared" si="181"/>
        <v>269.5</v>
      </c>
      <c r="I3850" s="51">
        <v>3850</v>
      </c>
      <c r="J3850">
        <v>0.125</v>
      </c>
      <c r="K3850" s="141">
        <f t="shared" si="182"/>
        <v>481.25</v>
      </c>
      <c r="M3850" s="51">
        <v>3850</v>
      </c>
      <c r="N3850">
        <v>899</v>
      </c>
    </row>
    <row r="3851" spans="1:14">
      <c r="A3851" s="51">
        <v>3851</v>
      </c>
      <c r="B3851" s="51">
        <v>4.4999999999999998E-2</v>
      </c>
      <c r="C3851" s="141">
        <f t="shared" si="180"/>
        <v>173.29499999999999</v>
      </c>
      <c r="E3851" s="51">
        <v>3851</v>
      </c>
      <c r="F3851">
        <v>7.0000000000000007E-2</v>
      </c>
      <c r="G3851" s="141">
        <f t="shared" si="181"/>
        <v>269.57000000000005</v>
      </c>
      <c r="I3851" s="51">
        <v>3851</v>
      </c>
      <c r="J3851">
        <v>0.125</v>
      </c>
      <c r="K3851" s="141">
        <f t="shared" si="182"/>
        <v>481.375</v>
      </c>
      <c r="M3851" s="51">
        <v>3851</v>
      </c>
      <c r="N3851">
        <v>899</v>
      </c>
    </row>
    <row r="3852" spans="1:14">
      <c r="A3852" s="51">
        <v>3852</v>
      </c>
      <c r="B3852" s="51">
        <v>4.4999999999999998E-2</v>
      </c>
      <c r="C3852" s="141">
        <f t="shared" si="180"/>
        <v>173.34</v>
      </c>
      <c r="E3852" s="51">
        <v>3852</v>
      </c>
      <c r="F3852">
        <v>7.0000000000000007E-2</v>
      </c>
      <c r="G3852" s="141">
        <f t="shared" si="181"/>
        <v>269.64000000000004</v>
      </c>
      <c r="I3852" s="51">
        <v>3852</v>
      </c>
      <c r="J3852">
        <v>0.125</v>
      </c>
      <c r="K3852" s="141">
        <f t="shared" si="182"/>
        <v>481.5</v>
      </c>
      <c r="M3852" s="51">
        <v>3852</v>
      </c>
      <c r="N3852">
        <v>899</v>
      </c>
    </row>
    <row r="3853" spans="1:14">
      <c r="A3853" s="51">
        <v>3853</v>
      </c>
      <c r="B3853" s="51">
        <v>4.4999999999999998E-2</v>
      </c>
      <c r="C3853" s="141">
        <f t="shared" si="180"/>
        <v>173.38499999999999</v>
      </c>
      <c r="E3853" s="51">
        <v>3853</v>
      </c>
      <c r="F3853">
        <v>7.0000000000000007E-2</v>
      </c>
      <c r="G3853" s="141">
        <f t="shared" si="181"/>
        <v>269.71000000000004</v>
      </c>
      <c r="I3853" s="51">
        <v>3853</v>
      </c>
      <c r="J3853">
        <v>0.125</v>
      </c>
      <c r="K3853" s="141">
        <f t="shared" si="182"/>
        <v>481.625</v>
      </c>
      <c r="M3853" s="51">
        <v>3853</v>
      </c>
      <c r="N3853">
        <v>899</v>
      </c>
    </row>
    <row r="3854" spans="1:14">
      <c r="A3854" s="51">
        <v>3854</v>
      </c>
      <c r="B3854" s="51">
        <v>4.4999999999999998E-2</v>
      </c>
      <c r="C3854" s="141">
        <f t="shared" si="180"/>
        <v>173.43</v>
      </c>
      <c r="E3854" s="51">
        <v>3854</v>
      </c>
      <c r="F3854">
        <v>7.0000000000000007E-2</v>
      </c>
      <c r="G3854" s="141">
        <f t="shared" si="181"/>
        <v>269.78000000000003</v>
      </c>
      <c r="I3854" s="51">
        <v>3854</v>
      </c>
      <c r="J3854">
        <v>0.125</v>
      </c>
      <c r="K3854" s="141">
        <f t="shared" si="182"/>
        <v>481.75</v>
      </c>
      <c r="M3854" s="51">
        <v>3854</v>
      </c>
      <c r="N3854">
        <v>899</v>
      </c>
    </row>
    <row r="3855" spans="1:14">
      <c r="A3855" s="51">
        <v>3855</v>
      </c>
      <c r="B3855" s="51">
        <v>4.4999999999999998E-2</v>
      </c>
      <c r="C3855" s="141">
        <f t="shared" si="180"/>
        <v>173.47499999999999</v>
      </c>
      <c r="E3855" s="51">
        <v>3855</v>
      </c>
      <c r="F3855">
        <v>7.0000000000000007E-2</v>
      </c>
      <c r="G3855" s="141">
        <f t="shared" si="181"/>
        <v>269.85000000000002</v>
      </c>
      <c r="I3855" s="51">
        <v>3855</v>
      </c>
      <c r="J3855">
        <v>0.125</v>
      </c>
      <c r="K3855" s="141">
        <f t="shared" si="182"/>
        <v>481.875</v>
      </c>
      <c r="M3855" s="51">
        <v>3855</v>
      </c>
      <c r="N3855">
        <v>899</v>
      </c>
    </row>
    <row r="3856" spans="1:14">
      <c r="A3856" s="51">
        <v>3856</v>
      </c>
      <c r="B3856" s="51">
        <v>4.4999999999999998E-2</v>
      </c>
      <c r="C3856" s="141">
        <f t="shared" si="180"/>
        <v>173.51999999999998</v>
      </c>
      <c r="E3856" s="51">
        <v>3856</v>
      </c>
      <c r="F3856">
        <v>7.0000000000000007E-2</v>
      </c>
      <c r="G3856" s="141">
        <f t="shared" si="181"/>
        <v>269.92</v>
      </c>
      <c r="I3856" s="51">
        <v>3856</v>
      </c>
      <c r="J3856">
        <v>0.125</v>
      </c>
      <c r="K3856" s="141">
        <f t="shared" si="182"/>
        <v>482</v>
      </c>
      <c r="M3856" s="51">
        <v>3856</v>
      </c>
      <c r="N3856">
        <v>899</v>
      </c>
    </row>
    <row r="3857" spans="1:14">
      <c r="A3857" s="51">
        <v>3857</v>
      </c>
      <c r="B3857" s="51">
        <v>4.4999999999999998E-2</v>
      </c>
      <c r="C3857" s="141">
        <f t="shared" si="180"/>
        <v>173.565</v>
      </c>
      <c r="E3857" s="51">
        <v>3857</v>
      </c>
      <c r="F3857">
        <v>7.0000000000000007E-2</v>
      </c>
      <c r="G3857" s="141">
        <f t="shared" si="181"/>
        <v>269.99</v>
      </c>
      <c r="I3857" s="51">
        <v>3857</v>
      </c>
      <c r="J3857">
        <v>0.125</v>
      </c>
      <c r="K3857" s="141">
        <f t="shared" si="182"/>
        <v>482.125</v>
      </c>
      <c r="M3857" s="51">
        <v>3857</v>
      </c>
      <c r="N3857">
        <v>899</v>
      </c>
    </row>
    <row r="3858" spans="1:14">
      <c r="A3858" s="51">
        <v>3858</v>
      </c>
      <c r="B3858" s="51">
        <v>4.4999999999999998E-2</v>
      </c>
      <c r="C3858" s="141">
        <f t="shared" si="180"/>
        <v>173.60999999999999</v>
      </c>
      <c r="E3858" s="51">
        <v>3858</v>
      </c>
      <c r="F3858">
        <v>7.0000000000000007E-2</v>
      </c>
      <c r="G3858" s="141">
        <f t="shared" si="181"/>
        <v>270.06</v>
      </c>
      <c r="I3858" s="51">
        <v>3858</v>
      </c>
      <c r="J3858">
        <v>0.125</v>
      </c>
      <c r="K3858" s="141">
        <f t="shared" si="182"/>
        <v>482.25</v>
      </c>
      <c r="M3858" s="51">
        <v>3858</v>
      </c>
      <c r="N3858">
        <v>899</v>
      </c>
    </row>
    <row r="3859" spans="1:14">
      <c r="A3859" s="51">
        <v>3859</v>
      </c>
      <c r="B3859" s="51">
        <v>4.4999999999999998E-2</v>
      </c>
      <c r="C3859" s="141">
        <f t="shared" si="180"/>
        <v>173.655</v>
      </c>
      <c r="E3859" s="51">
        <v>3859</v>
      </c>
      <c r="F3859">
        <v>7.0000000000000007E-2</v>
      </c>
      <c r="G3859" s="141">
        <f t="shared" si="181"/>
        <v>270.13000000000005</v>
      </c>
      <c r="I3859" s="51">
        <v>3859</v>
      </c>
      <c r="J3859">
        <v>0.125</v>
      </c>
      <c r="K3859" s="141">
        <f t="shared" si="182"/>
        <v>482.375</v>
      </c>
      <c r="M3859" s="51">
        <v>3859</v>
      </c>
      <c r="N3859">
        <v>899</v>
      </c>
    </row>
    <row r="3860" spans="1:14">
      <c r="A3860" s="51">
        <v>3860</v>
      </c>
      <c r="B3860" s="51">
        <v>4.4999999999999998E-2</v>
      </c>
      <c r="C3860" s="141">
        <f t="shared" si="180"/>
        <v>173.7</v>
      </c>
      <c r="E3860" s="51">
        <v>3860</v>
      </c>
      <c r="F3860">
        <v>7.0000000000000007E-2</v>
      </c>
      <c r="G3860" s="141">
        <f t="shared" si="181"/>
        <v>270.20000000000005</v>
      </c>
      <c r="I3860" s="51">
        <v>3860</v>
      </c>
      <c r="J3860">
        <v>0.125</v>
      </c>
      <c r="K3860" s="141">
        <f t="shared" si="182"/>
        <v>482.5</v>
      </c>
      <c r="M3860" s="51">
        <v>3860</v>
      </c>
      <c r="N3860">
        <v>899</v>
      </c>
    </row>
    <row r="3861" spans="1:14">
      <c r="A3861" s="51">
        <v>3861</v>
      </c>
      <c r="B3861" s="51">
        <v>4.4999999999999998E-2</v>
      </c>
      <c r="C3861" s="141">
        <f t="shared" si="180"/>
        <v>173.745</v>
      </c>
      <c r="E3861" s="51">
        <v>3861</v>
      </c>
      <c r="F3861">
        <v>7.0000000000000007E-2</v>
      </c>
      <c r="G3861" s="141">
        <f t="shared" si="181"/>
        <v>270.27000000000004</v>
      </c>
      <c r="I3861" s="51">
        <v>3861</v>
      </c>
      <c r="J3861">
        <v>0.125</v>
      </c>
      <c r="K3861" s="141">
        <f t="shared" si="182"/>
        <v>482.625</v>
      </c>
      <c r="M3861" s="51">
        <v>3861</v>
      </c>
      <c r="N3861">
        <v>899</v>
      </c>
    </row>
    <row r="3862" spans="1:14">
      <c r="A3862" s="51">
        <v>3862</v>
      </c>
      <c r="B3862" s="51">
        <v>4.4999999999999998E-2</v>
      </c>
      <c r="C3862" s="141">
        <f t="shared" si="180"/>
        <v>173.79</v>
      </c>
      <c r="E3862" s="51">
        <v>3862</v>
      </c>
      <c r="F3862">
        <v>7.0000000000000007E-2</v>
      </c>
      <c r="G3862" s="141">
        <f t="shared" si="181"/>
        <v>270.34000000000003</v>
      </c>
      <c r="I3862" s="51">
        <v>3862</v>
      </c>
      <c r="J3862">
        <v>0.125</v>
      </c>
      <c r="K3862" s="141">
        <f t="shared" si="182"/>
        <v>482.75</v>
      </c>
      <c r="M3862" s="51">
        <v>3862</v>
      </c>
      <c r="N3862">
        <v>899</v>
      </c>
    </row>
    <row r="3863" spans="1:14">
      <c r="A3863" s="51">
        <v>3863</v>
      </c>
      <c r="B3863" s="51">
        <v>4.4999999999999998E-2</v>
      </c>
      <c r="C3863" s="141">
        <f t="shared" si="180"/>
        <v>173.83499999999998</v>
      </c>
      <c r="E3863" s="51">
        <v>3863</v>
      </c>
      <c r="F3863">
        <v>7.0000000000000007E-2</v>
      </c>
      <c r="G3863" s="141">
        <f t="shared" si="181"/>
        <v>270.41000000000003</v>
      </c>
      <c r="I3863" s="51">
        <v>3863</v>
      </c>
      <c r="J3863">
        <v>0.125</v>
      </c>
      <c r="K3863" s="141">
        <f t="shared" si="182"/>
        <v>482.875</v>
      </c>
      <c r="M3863" s="51">
        <v>3863</v>
      </c>
      <c r="N3863">
        <v>899</v>
      </c>
    </row>
    <row r="3864" spans="1:14">
      <c r="A3864" s="51">
        <v>3864</v>
      </c>
      <c r="B3864" s="51">
        <v>4.4999999999999998E-2</v>
      </c>
      <c r="C3864" s="141">
        <f t="shared" si="180"/>
        <v>173.88</v>
      </c>
      <c r="E3864" s="51">
        <v>3864</v>
      </c>
      <c r="F3864">
        <v>7.0000000000000007E-2</v>
      </c>
      <c r="G3864" s="141">
        <f t="shared" si="181"/>
        <v>270.48</v>
      </c>
      <c r="I3864" s="51">
        <v>3864</v>
      </c>
      <c r="J3864">
        <v>0.125</v>
      </c>
      <c r="K3864" s="141">
        <f t="shared" si="182"/>
        <v>483</v>
      </c>
      <c r="M3864" s="51">
        <v>3864</v>
      </c>
      <c r="N3864">
        <v>899</v>
      </c>
    </row>
    <row r="3865" spans="1:14">
      <c r="A3865" s="51">
        <v>3865</v>
      </c>
      <c r="B3865" s="51">
        <v>4.4999999999999998E-2</v>
      </c>
      <c r="C3865" s="141">
        <f t="shared" si="180"/>
        <v>173.92499999999998</v>
      </c>
      <c r="E3865" s="51">
        <v>3865</v>
      </c>
      <c r="F3865">
        <v>7.0000000000000007E-2</v>
      </c>
      <c r="G3865" s="141">
        <f t="shared" si="181"/>
        <v>270.55</v>
      </c>
      <c r="I3865" s="51">
        <v>3865</v>
      </c>
      <c r="J3865">
        <v>0.125</v>
      </c>
      <c r="K3865" s="141">
        <f t="shared" si="182"/>
        <v>483.125</v>
      </c>
      <c r="M3865" s="51">
        <v>3865</v>
      </c>
      <c r="N3865">
        <v>899</v>
      </c>
    </row>
    <row r="3866" spans="1:14">
      <c r="A3866" s="51">
        <v>3866</v>
      </c>
      <c r="B3866" s="51">
        <v>4.4999999999999998E-2</v>
      </c>
      <c r="C3866" s="141">
        <f t="shared" si="180"/>
        <v>173.97</v>
      </c>
      <c r="E3866" s="51">
        <v>3866</v>
      </c>
      <c r="F3866">
        <v>7.0000000000000007E-2</v>
      </c>
      <c r="G3866" s="141">
        <f t="shared" si="181"/>
        <v>270.62</v>
      </c>
      <c r="I3866" s="51">
        <v>3866</v>
      </c>
      <c r="J3866">
        <v>0.125</v>
      </c>
      <c r="K3866" s="141">
        <f t="shared" si="182"/>
        <v>483.25</v>
      </c>
      <c r="M3866" s="51">
        <v>3866</v>
      </c>
      <c r="N3866">
        <v>899</v>
      </c>
    </row>
    <row r="3867" spans="1:14">
      <c r="A3867" s="51">
        <v>3867</v>
      </c>
      <c r="B3867" s="51">
        <v>4.4999999999999998E-2</v>
      </c>
      <c r="C3867" s="141">
        <f t="shared" si="180"/>
        <v>174.01499999999999</v>
      </c>
      <c r="E3867" s="51">
        <v>3867</v>
      </c>
      <c r="F3867">
        <v>7.0000000000000007E-2</v>
      </c>
      <c r="G3867" s="141">
        <f t="shared" si="181"/>
        <v>270.69</v>
      </c>
      <c r="I3867" s="51">
        <v>3867</v>
      </c>
      <c r="J3867">
        <v>0.125</v>
      </c>
      <c r="K3867" s="141">
        <f t="shared" si="182"/>
        <v>483.375</v>
      </c>
      <c r="M3867" s="51">
        <v>3867</v>
      </c>
      <c r="N3867">
        <v>899</v>
      </c>
    </row>
    <row r="3868" spans="1:14">
      <c r="A3868" s="51">
        <v>3868</v>
      </c>
      <c r="B3868" s="51">
        <v>4.4999999999999998E-2</v>
      </c>
      <c r="C3868" s="141">
        <f t="shared" si="180"/>
        <v>174.06</v>
      </c>
      <c r="E3868" s="51">
        <v>3868</v>
      </c>
      <c r="F3868">
        <v>7.0000000000000007E-2</v>
      </c>
      <c r="G3868" s="141">
        <f t="shared" si="181"/>
        <v>270.76000000000005</v>
      </c>
      <c r="I3868" s="51">
        <v>3868</v>
      </c>
      <c r="J3868">
        <v>0.125</v>
      </c>
      <c r="K3868" s="141">
        <f t="shared" si="182"/>
        <v>483.5</v>
      </c>
      <c r="M3868" s="51">
        <v>3868</v>
      </c>
      <c r="N3868">
        <v>899</v>
      </c>
    </row>
    <row r="3869" spans="1:14">
      <c r="A3869" s="51">
        <v>3869</v>
      </c>
      <c r="B3869" s="51">
        <v>4.4999999999999998E-2</v>
      </c>
      <c r="C3869" s="141">
        <f t="shared" si="180"/>
        <v>174.10499999999999</v>
      </c>
      <c r="E3869" s="51">
        <v>3869</v>
      </c>
      <c r="F3869">
        <v>7.0000000000000007E-2</v>
      </c>
      <c r="G3869" s="141">
        <f t="shared" si="181"/>
        <v>270.83000000000004</v>
      </c>
      <c r="I3869" s="51">
        <v>3869</v>
      </c>
      <c r="J3869">
        <v>0.125</v>
      </c>
      <c r="K3869" s="141">
        <f t="shared" si="182"/>
        <v>483.625</v>
      </c>
      <c r="M3869" s="51">
        <v>3869</v>
      </c>
      <c r="N3869">
        <v>899</v>
      </c>
    </row>
    <row r="3870" spans="1:14">
      <c r="A3870" s="51">
        <v>3870</v>
      </c>
      <c r="B3870" s="51">
        <v>4.4999999999999998E-2</v>
      </c>
      <c r="C3870" s="141">
        <f t="shared" si="180"/>
        <v>174.15</v>
      </c>
      <c r="E3870" s="51">
        <v>3870</v>
      </c>
      <c r="F3870">
        <v>7.0000000000000007E-2</v>
      </c>
      <c r="G3870" s="141">
        <f t="shared" si="181"/>
        <v>270.90000000000003</v>
      </c>
      <c r="I3870" s="51">
        <v>3870</v>
      </c>
      <c r="J3870">
        <v>0.125</v>
      </c>
      <c r="K3870" s="141">
        <f t="shared" si="182"/>
        <v>483.75</v>
      </c>
      <c r="M3870" s="51">
        <v>3870</v>
      </c>
      <c r="N3870">
        <v>899</v>
      </c>
    </row>
    <row r="3871" spans="1:14">
      <c r="A3871" s="51">
        <v>3871</v>
      </c>
      <c r="B3871" s="51">
        <v>4.4999999999999998E-2</v>
      </c>
      <c r="C3871" s="141">
        <f t="shared" si="180"/>
        <v>174.19499999999999</v>
      </c>
      <c r="E3871" s="51">
        <v>3871</v>
      </c>
      <c r="F3871">
        <v>7.0000000000000007E-2</v>
      </c>
      <c r="G3871" s="141">
        <f t="shared" si="181"/>
        <v>270.97000000000003</v>
      </c>
      <c r="I3871" s="51">
        <v>3871</v>
      </c>
      <c r="J3871">
        <v>0.125</v>
      </c>
      <c r="K3871" s="141">
        <f t="shared" si="182"/>
        <v>483.875</v>
      </c>
      <c r="M3871" s="51">
        <v>3871</v>
      </c>
      <c r="N3871">
        <v>899</v>
      </c>
    </row>
    <row r="3872" spans="1:14">
      <c r="A3872" s="51">
        <v>3872</v>
      </c>
      <c r="B3872" s="51">
        <v>4.4999999999999998E-2</v>
      </c>
      <c r="C3872" s="141">
        <f t="shared" si="180"/>
        <v>174.23999999999998</v>
      </c>
      <c r="E3872" s="51">
        <v>3872</v>
      </c>
      <c r="F3872">
        <v>7.0000000000000007E-2</v>
      </c>
      <c r="G3872" s="141">
        <f t="shared" si="181"/>
        <v>271.04000000000002</v>
      </c>
      <c r="I3872" s="51">
        <v>3872</v>
      </c>
      <c r="J3872">
        <v>0.125</v>
      </c>
      <c r="K3872" s="141">
        <f t="shared" si="182"/>
        <v>484</v>
      </c>
      <c r="M3872" s="51">
        <v>3872</v>
      </c>
      <c r="N3872">
        <v>899</v>
      </c>
    </row>
    <row r="3873" spans="1:14">
      <c r="A3873" s="51">
        <v>3873</v>
      </c>
      <c r="B3873" s="51">
        <v>4.4999999999999998E-2</v>
      </c>
      <c r="C3873" s="141">
        <f t="shared" si="180"/>
        <v>174.285</v>
      </c>
      <c r="E3873" s="51">
        <v>3873</v>
      </c>
      <c r="F3873">
        <v>7.0000000000000007E-2</v>
      </c>
      <c r="G3873" s="141">
        <f t="shared" si="181"/>
        <v>271.11</v>
      </c>
      <c r="I3873" s="51">
        <v>3873</v>
      </c>
      <c r="J3873">
        <v>0.125</v>
      </c>
      <c r="K3873" s="141">
        <f t="shared" si="182"/>
        <v>484.125</v>
      </c>
      <c r="M3873" s="51">
        <v>3873</v>
      </c>
      <c r="N3873">
        <v>899</v>
      </c>
    </row>
    <row r="3874" spans="1:14">
      <c r="A3874" s="51">
        <v>3874</v>
      </c>
      <c r="B3874" s="51">
        <v>4.4999999999999998E-2</v>
      </c>
      <c r="C3874" s="141">
        <f t="shared" si="180"/>
        <v>174.32999999999998</v>
      </c>
      <c r="E3874" s="51">
        <v>3874</v>
      </c>
      <c r="F3874">
        <v>7.0000000000000007E-2</v>
      </c>
      <c r="G3874" s="141">
        <f t="shared" si="181"/>
        <v>271.18</v>
      </c>
      <c r="I3874" s="51">
        <v>3874</v>
      </c>
      <c r="J3874">
        <v>0.125</v>
      </c>
      <c r="K3874" s="141">
        <f t="shared" si="182"/>
        <v>484.25</v>
      </c>
      <c r="M3874" s="51">
        <v>3874</v>
      </c>
      <c r="N3874">
        <v>899</v>
      </c>
    </row>
    <row r="3875" spans="1:14">
      <c r="A3875" s="51">
        <v>3875</v>
      </c>
      <c r="B3875" s="51">
        <v>4.4999999999999998E-2</v>
      </c>
      <c r="C3875" s="141">
        <f t="shared" si="180"/>
        <v>174.375</v>
      </c>
      <c r="E3875" s="51">
        <v>3875</v>
      </c>
      <c r="F3875">
        <v>7.0000000000000007E-2</v>
      </c>
      <c r="G3875" s="141">
        <f t="shared" si="181"/>
        <v>271.25</v>
      </c>
      <c r="I3875" s="51">
        <v>3875</v>
      </c>
      <c r="J3875">
        <v>0.125</v>
      </c>
      <c r="K3875" s="141">
        <f t="shared" si="182"/>
        <v>484.375</v>
      </c>
      <c r="M3875" s="51">
        <v>3875</v>
      </c>
      <c r="N3875">
        <v>899</v>
      </c>
    </row>
    <row r="3876" spans="1:14">
      <c r="A3876" s="51">
        <v>3876</v>
      </c>
      <c r="B3876" s="51">
        <v>4.4999999999999998E-2</v>
      </c>
      <c r="C3876" s="141">
        <f t="shared" si="180"/>
        <v>174.42</v>
      </c>
      <c r="E3876" s="51">
        <v>3876</v>
      </c>
      <c r="F3876">
        <v>7.0000000000000007E-2</v>
      </c>
      <c r="G3876" s="141">
        <f t="shared" si="181"/>
        <v>271.32000000000005</v>
      </c>
      <c r="I3876" s="51">
        <v>3876</v>
      </c>
      <c r="J3876">
        <v>0.125</v>
      </c>
      <c r="K3876" s="141">
        <f t="shared" si="182"/>
        <v>484.5</v>
      </c>
      <c r="M3876" s="51">
        <v>3876</v>
      </c>
      <c r="N3876">
        <v>899</v>
      </c>
    </row>
    <row r="3877" spans="1:14">
      <c r="A3877" s="51">
        <v>3877</v>
      </c>
      <c r="B3877" s="51">
        <v>4.4999999999999998E-2</v>
      </c>
      <c r="C3877" s="141">
        <f t="shared" si="180"/>
        <v>174.465</v>
      </c>
      <c r="E3877" s="51">
        <v>3877</v>
      </c>
      <c r="F3877">
        <v>7.0000000000000007E-2</v>
      </c>
      <c r="G3877" s="141">
        <f t="shared" si="181"/>
        <v>271.39000000000004</v>
      </c>
      <c r="I3877" s="51">
        <v>3877</v>
      </c>
      <c r="J3877">
        <v>0.125</v>
      </c>
      <c r="K3877" s="141">
        <f t="shared" si="182"/>
        <v>484.625</v>
      </c>
      <c r="M3877" s="51">
        <v>3877</v>
      </c>
      <c r="N3877">
        <v>899</v>
      </c>
    </row>
    <row r="3878" spans="1:14">
      <c r="A3878" s="51">
        <v>3878</v>
      </c>
      <c r="B3878" s="51">
        <v>4.4999999999999998E-2</v>
      </c>
      <c r="C3878" s="141">
        <f t="shared" si="180"/>
        <v>174.51</v>
      </c>
      <c r="E3878" s="51">
        <v>3878</v>
      </c>
      <c r="F3878">
        <v>7.0000000000000007E-2</v>
      </c>
      <c r="G3878" s="141">
        <f t="shared" si="181"/>
        <v>271.46000000000004</v>
      </c>
      <c r="I3878" s="51">
        <v>3878</v>
      </c>
      <c r="J3878">
        <v>0.125</v>
      </c>
      <c r="K3878" s="141">
        <f t="shared" si="182"/>
        <v>484.75</v>
      </c>
      <c r="M3878" s="51">
        <v>3878</v>
      </c>
      <c r="N3878">
        <v>899</v>
      </c>
    </row>
    <row r="3879" spans="1:14">
      <c r="A3879" s="51">
        <v>3879</v>
      </c>
      <c r="B3879" s="51">
        <v>4.4999999999999998E-2</v>
      </c>
      <c r="C3879" s="141">
        <f t="shared" si="180"/>
        <v>174.55500000000001</v>
      </c>
      <c r="E3879" s="51">
        <v>3879</v>
      </c>
      <c r="F3879">
        <v>7.0000000000000007E-2</v>
      </c>
      <c r="G3879" s="141">
        <f t="shared" si="181"/>
        <v>271.53000000000003</v>
      </c>
      <c r="I3879" s="51">
        <v>3879</v>
      </c>
      <c r="J3879">
        <v>0.125</v>
      </c>
      <c r="K3879" s="141">
        <f t="shared" si="182"/>
        <v>484.875</v>
      </c>
      <c r="M3879" s="51">
        <v>3879</v>
      </c>
      <c r="N3879">
        <v>899</v>
      </c>
    </row>
    <row r="3880" spans="1:14">
      <c r="A3880" s="51">
        <v>3880</v>
      </c>
      <c r="B3880" s="51">
        <v>4.4999999999999998E-2</v>
      </c>
      <c r="C3880" s="141">
        <f t="shared" si="180"/>
        <v>174.6</v>
      </c>
      <c r="E3880" s="51">
        <v>3880</v>
      </c>
      <c r="F3880">
        <v>7.0000000000000007E-2</v>
      </c>
      <c r="G3880" s="141">
        <f t="shared" si="181"/>
        <v>271.60000000000002</v>
      </c>
      <c r="I3880" s="51">
        <v>3880</v>
      </c>
      <c r="J3880">
        <v>0.125</v>
      </c>
      <c r="K3880" s="141">
        <f t="shared" si="182"/>
        <v>485</v>
      </c>
      <c r="M3880" s="51">
        <v>3880</v>
      </c>
      <c r="N3880">
        <v>899</v>
      </c>
    </row>
    <row r="3881" spans="1:14">
      <c r="A3881" s="51">
        <v>3881</v>
      </c>
      <c r="B3881" s="51">
        <v>4.4999999999999998E-2</v>
      </c>
      <c r="C3881" s="141">
        <f t="shared" si="180"/>
        <v>174.64499999999998</v>
      </c>
      <c r="E3881" s="51">
        <v>3881</v>
      </c>
      <c r="F3881">
        <v>7.0000000000000007E-2</v>
      </c>
      <c r="G3881" s="141">
        <f t="shared" si="181"/>
        <v>271.67</v>
      </c>
      <c r="I3881" s="51">
        <v>3881</v>
      </c>
      <c r="J3881">
        <v>0.125</v>
      </c>
      <c r="K3881" s="141">
        <f t="shared" si="182"/>
        <v>485.125</v>
      </c>
      <c r="M3881" s="51">
        <v>3881</v>
      </c>
      <c r="N3881">
        <v>899</v>
      </c>
    </row>
    <row r="3882" spans="1:14">
      <c r="A3882" s="51">
        <v>3882</v>
      </c>
      <c r="B3882" s="51">
        <v>4.4999999999999998E-2</v>
      </c>
      <c r="C3882" s="141">
        <f t="shared" si="180"/>
        <v>174.69</v>
      </c>
      <c r="E3882" s="51">
        <v>3882</v>
      </c>
      <c r="F3882">
        <v>7.0000000000000007E-2</v>
      </c>
      <c r="G3882" s="141">
        <f t="shared" si="181"/>
        <v>271.74</v>
      </c>
      <c r="I3882" s="51">
        <v>3882</v>
      </c>
      <c r="J3882">
        <v>0.125</v>
      </c>
      <c r="K3882" s="141">
        <f t="shared" si="182"/>
        <v>485.25</v>
      </c>
      <c r="M3882" s="51">
        <v>3882</v>
      </c>
      <c r="N3882">
        <v>899</v>
      </c>
    </row>
    <row r="3883" spans="1:14">
      <c r="A3883" s="51">
        <v>3883</v>
      </c>
      <c r="B3883" s="51">
        <v>4.4999999999999998E-2</v>
      </c>
      <c r="C3883" s="141">
        <f t="shared" si="180"/>
        <v>174.73499999999999</v>
      </c>
      <c r="E3883" s="51">
        <v>3883</v>
      </c>
      <c r="F3883">
        <v>7.0000000000000007E-2</v>
      </c>
      <c r="G3883" s="141">
        <f t="shared" si="181"/>
        <v>271.81</v>
      </c>
      <c r="I3883" s="51">
        <v>3883</v>
      </c>
      <c r="J3883">
        <v>0.125</v>
      </c>
      <c r="K3883" s="141">
        <f t="shared" si="182"/>
        <v>485.375</v>
      </c>
      <c r="M3883" s="51">
        <v>3883</v>
      </c>
      <c r="N3883">
        <v>899</v>
      </c>
    </row>
    <row r="3884" spans="1:14">
      <c r="A3884" s="51">
        <v>3884</v>
      </c>
      <c r="B3884" s="51">
        <v>4.4999999999999998E-2</v>
      </c>
      <c r="C3884" s="141">
        <f t="shared" si="180"/>
        <v>174.78</v>
      </c>
      <c r="E3884" s="51">
        <v>3884</v>
      </c>
      <c r="F3884">
        <v>7.0000000000000007E-2</v>
      </c>
      <c r="G3884" s="141">
        <f t="shared" si="181"/>
        <v>271.88000000000005</v>
      </c>
      <c r="I3884" s="51">
        <v>3884</v>
      </c>
      <c r="J3884">
        <v>0.125</v>
      </c>
      <c r="K3884" s="141">
        <f t="shared" si="182"/>
        <v>485.5</v>
      </c>
      <c r="M3884" s="51">
        <v>3884</v>
      </c>
      <c r="N3884">
        <v>899</v>
      </c>
    </row>
    <row r="3885" spans="1:14">
      <c r="A3885" s="51">
        <v>3885</v>
      </c>
      <c r="B3885" s="51">
        <v>4.4999999999999998E-2</v>
      </c>
      <c r="C3885" s="141">
        <f t="shared" si="180"/>
        <v>174.82499999999999</v>
      </c>
      <c r="E3885" s="51">
        <v>3885</v>
      </c>
      <c r="F3885">
        <v>7.0000000000000007E-2</v>
      </c>
      <c r="G3885" s="141">
        <f t="shared" si="181"/>
        <v>271.95000000000005</v>
      </c>
      <c r="I3885" s="51">
        <v>3885</v>
      </c>
      <c r="J3885">
        <v>0.125</v>
      </c>
      <c r="K3885" s="141">
        <f t="shared" si="182"/>
        <v>485.625</v>
      </c>
      <c r="M3885" s="51">
        <v>3885</v>
      </c>
      <c r="N3885">
        <v>899</v>
      </c>
    </row>
    <row r="3886" spans="1:14">
      <c r="A3886" s="51">
        <v>3886</v>
      </c>
      <c r="B3886" s="51">
        <v>4.4999999999999998E-2</v>
      </c>
      <c r="C3886" s="141">
        <f t="shared" si="180"/>
        <v>174.87</v>
      </c>
      <c r="E3886" s="51">
        <v>3886</v>
      </c>
      <c r="F3886">
        <v>7.0000000000000007E-2</v>
      </c>
      <c r="G3886" s="141">
        <f t="shared" si="181"/>
        <v>272.02000000000004</v>
      </c>
      <c r="I3886" s="51">
        <v>3886</v>
      </c>
      <c r="J3886">
        <v>0.125</v>
      </c>
      <c r="K3886" s="141">
        <f t="shared" si="182"/>
        <v>485.75</v>
      </c>
      <c r="M3886" s="51">
        <v>3886</v>
      </c>
      <c r="N3886">
        <v>899</v>
      </c>
    </row>
    <row r="3887" spans="1:14">
      <c r="A3887" s="51">
        <v>3887</v>
      </c>
      <c r="B3887" s="51">
        <v>4.4999999999999998E-2</v>
      </c>
      <c r="C3887" s="141">
        <f t="shared" si="180"/>
        <v>174.91499999999999</v>
      </c>
      <c r="E3887" s="51">
        <v>3887</v>
      </c>
      <c r="F3887">
        <v>7.0000000000000007E-2</v>
      </c>
      <c r="G3887" s="141">
        <f t="shared" si="181"/>
        <v>272.09000000000003</v>
      </c>
      <c r="I3887" s="51">
        <v>3887</v>
      </c>
      <c r="J3887">
        <v>0.125</v>
      </c>
      <c r="K3887" s="141">
        <f t="shared" si="182"/>
        <v>485.875</v>
      </c>
      <c r="M3887" s="51">
        <v>3887</v>
      </c>
      <c r="N3887">
        <v>899</v>
      </c>
    </row>
    <row r="3888" spans="1:14">
      <c r="A3888" s="51">
        <v>3888</v>
      </c>
      <c r="B3888" s="51">
        <v>4.4999999999999998E-2</v>
      </c>
      <c r="C3888" s="141">
        <f t="shared" si="180"/>
        <v>174.95999999999998</v>
      </c>
      <c r="E3888" s="51">
        <v>3888</v>
      </c>
      <c r="F3888">
        <v>7.0000000000000007E-2</v>
      </c>
      <c r="G3888" s="141">
        <f t="shared" si="181"/>
        <v>272.16000000000003</v>
      </c>
      <c r="I3888" s="51">
        <v>3888</v>
      </c>
      <c r="J3888">
        <v>0.125</v>
      </c>
      <c r="K3888" s="141">
        <f t="shared" si="182"/>
        <v>486</v>
      </c>
      <c r="M3888" s="51">
        <v>3888</v>
      </c>
      <c r="N3888">
        <v>899</v>
      </c>
    </row>
    <row r="3889" spans="1:14">
      <c r="A3889" s="51">
        <v>3889</v>
      </c>
      <c r="B3889" s="51">
        <v>4.4999999999999998E-2</v>
      </c>
      <c r="C3889" s="141">
        <f t="shared" si="180"/>
        <v>175.005</v>
      </c>
      <c r="E3889" s="51">
        <v>3889</v>
      </c>
      <c r="F3889">
        <v>7.0000000000000007E-2</v>
      </c>
      <c r="G3889" s="141">
        <f t="shared" si="181"/>
        <v>272.23</v>
      </c>
      <c r="I3889" s="51">
        <v>3889</v>
      </c>
      <c r="J3889">
        <v>0.125</v>
      </c>
      <c r="K3889" s="141">
        <f t="shared" si="182"/>
        <v>486.125</v>
      </c>
      <c r="M3889" s="51">
        <v>3889</v>
      </c>
      <c r="N3889">
        <v>899</v>
      </c>
    </row>
    <row r="3890" spans="1:14">
      <c r="A3890" s="51">
        <v>3890</v>
      </c>
      <c r="B3890" s="51">
        <v>4.4999999999999998E-2</v>
      </c>
      <c r="C3890" s="141">
        <f t="shared" si="180"/>
        <v>175.04999999999998</v>
      </c>
      <c r="E3890" s="51">
        <v>3890</v>
      </c>
      <c r="F3890">
        <v>7.0000000000000007E-2</v>
      </c>
      <c r="G3890" s="141">
        <f t="shared" si="181"/>
        <v>272.3</v>
      </c>
      <c r="I3890" s="51">
        <v>3890</v>
      </c>
      <c r="J3890">
        <v>0.125</v>
      </c>
      <c r="K3890" s="141">
        <f t="shared" si="182"/>
        <v>486.25</v>
      </c>
      <c r="M3890" s="51">
        <v>3890</v>
      </c>
      <c r="N3890">
        <v>899</v>
      </c>
    </row>
    <row r="3891" spans="1:14">
      <c r="A3891" s="51">
        <v>3891</v>
      </c>
      <c r="B3891" s="51">
        <v>4.4999999999999998E-2</v>
      </c>
      <c r="C3891" s="141">
        <f t="shared" si="180"/>
        <v>175.095</v>
      </c>
      <c r="E3891" s="51">
        <v>3891</v>
      </c>
      <c r="F3891">
        <v>7.0000000000000007E-2</v>
      </c>
      <c r="G3891" s="141">
        <f t="shared" si="181"/>
        <v>272.37</v>
      </c>
      <c r="I3891" s="51">
        <v>3891</v>
      </c>
      <c r="J3891">
        <v>0.125</v>
      </c>
      <c r="K3891" s="141">
        <f t="shared" si="182"/>
        <v>486.375</v>
      </c>
      <c r="M3891" s="51">
        <v>3891</v>
      </c>
      <c r="N3891">
        <v>899</v>
      </c>
    </row>
    <row r="3892" spans="1:14">
      <c r="A3892" s="51">
        <v>3892</v>
      </c>
      <c r="B3892" s="51">
        <v>4.4999999999999998E-2</v>
      </c>
      <c r="C3892" s="141">
        <f t="shared" si="180"/>
        <v>175.14</v>
      </c>
      <c r="E3892" s="51">
        <v>3892</v>
      </c>
      <c r="F3892">
        <v>7.0000000000000007E-2</v>
      </c>
      <c r="G3892" s="141">
        <f t="shared" si="181"/>
        <v>272.44</v>
      </c>
      <c r="I3892" s="51">
        <v>3892</v>
      </c>
      <c r="J3892">
        <v>0.125</v>
      </c>
      <c r="K3892" s="141">
        <f t="shared" si="182"/>
        <v>486.5</v>
      </c>
      <c r="M3892" s="51">
        <v>3892</v>
      </c>
      <c r="N3892">
        <v>899</v>
      </c>
    </row>
    <row r="3893" spans="1:14">
      <c r="A3893" s="51">
        <v>3893</v>
      </c>
      <c r="B3893" s="51">
        <v>4.4999999999999998E-2</v>
      </c>
      <c r="C3893" s="141">
        <f t="shared" si="180"/>
        <v>175.185</v>
      </c>
      <c r="E3893" s="51">
        <v>3893</v>
      </c>
      <c r="F3893">
        <v>7.0000000000000007E-2</v>
      </c>
      <c r="G3893" s="141">
        <f t="shared" si="181"/>
        <v>272.51000000000005</v>
      </c>
      <c r="I3893" s="51">
        <v>3893</v>
      </c>
      <c r="J3893">
        <v>0.125</v>
      </c>
      <c r="K3893" s="141">
        <f t="shared" si="182"/>
        <v>486.625</v>
      </c>
      <c r="M3893" s="51">
        <v>3893</v>
      </c>
      <c r="N3893">
        <v>899</v>
      </c>
    </row>
    <row r="3894" spans="1:14">
      <c r="A3894" s="51">
        <v>3894</v>
      </c>
      <c r="B3894" s="51">
        <v>4.4999999999999998E-2</v>
      </c>
      <c r="C3894" s="141">
        <f t="shared" si="180"/>
        <v>175.23</v>
      </c>
      <c r="E3894" s="51">
        <v>3894</v>
      </c>
      <c r="F3894">
        <v>7.0000000000000007E-2</v>
      </c>
      <c r="G3894" s="141">
        <f t="shared" si="181"/>
        <v>272.58000000000004</v>
      </c>
      <c r="I3894" s="51">
        <v>3894</v>
      </c>
      <c r="J3894">
        <v>0.125</v>
      </c>
      <c r="K3894" s="141">
        <f t="shared" si="182"/>
        <v>486.75</v>
      </c>
      <c r="M3894" s="51">
        <v>3894</v>
      </c>
      <c r="N3894">
        <v>899</v>
      </c>
    </row>
    <row r="3895" spans="1:14">
      <c r="A3895" s="51">
        <v>3895</v>
      </c>
      <c r="B3895" s="51">
        <v>4.4999999999999998E-2</v>
      </c>
      <c r="C3895" s="141">
        <f t="shared" si="180"/>
        <v>175.27500000000001</v>
      </c>
      <c r="E3895" s="51">
        <v>3895</v>
      </c>
      <c r="F3895">
        <v>7.0000000000000007E-2</v>
      </c>
      <c r="G3895" s="141">
        <f t="shared" si="181"/>
        <v>272.65000000000003</v>
      </c>
      <c r="I3895" s="51">
        <v>3895</v>
      </c>
      <c r="J3895">
        <v>0.125</v>
      </c>
      <c r="K3895" s="141">
        <f t="shared" si="182"/>
        <v>486.875</v>
      </c>
      <c r="M3895" s="51">
        <v>3895</v>
      </c>
      <c r="N3895">
        <v>899</v>
      </c>
    </row>
    <row r="3896" spans="1:14">
      <c r="A3896" s="51">
        <v>3896</v>
      </c>
      <c r="B3896" s="51">
        <v>4.4999999999999998E-2</v>
      </c>
      <c r="C3896" s="141">
        <f t="shared" si="180"/>
        <v>175.32</v>
      </c>
      <c r="E3896" s="51">
        <v>3896</v>
      </c>
      <c r="F3896">
        <v>7.0000000000000007E-2</v>
      </c>
      <c r="G3896" s="141">
        <f t="shared" si="181"/>
        <v>272.72000000000003</v>
      </c>
      <c r="I3896" s="51">
        <v>3896</v>
      </c>
      <c r="J3896">
        <v>0.125</v>
      </c>
      <c r="K3896" s="141">
        <f t="shared" si="182"/>
        <v>487</v>
      </c>
      <c r="M3896" s="51">
        <v>3896</v>
      </c>
      <c r="N3896">
        <v>899</v>
      </c>
    </row>
    <row r="3897" spans="1:14">
      <c r="A3897" s="51">
        <v>3897</v>
      </c>
      <c r="B3897" s="51">
        <v>4.4999999999999998E-2</v>
      </c>
      <c r="C3897" s="141">
        <f t="shared" si="180"/>
        <v>175.36499999999998</v>
      </c>
      <c r="E3897" s="51">
        <v>3897</v>
      </c>
      <c r="F3897">
        <v>7.0000000000000007E-2</v>
      </c>
      <c r="G3897" s="141">
        <f t="shared" si="181"/>
        <v>272.79000000000002</v>
      </c>
      <c r="I3897" s="51">
        <v>3897</v>
      </c>
      <c r="J3897">
        <v>0.125</v>
      </c>
      <c r="K3897" s="141">
        <f t="shared" si="182"/>
        <v>487.125</v>
      </c>
      <c r="M3897" s="51">
        <v>3897</v>
      </c>
      <c r="N3897">
        <v>899</v>
      </c>
    </row>
    <row r="3898" spans="1:14">
      <c r="A3898" s="51">
        <v>3898</v>
      </c>
      <c r="B3898" s="51">
        <v>4.4999999999999998E-2</v>
      </c>
      <c r="C3898" s="141">
        <f t="shared" si="180"/>
        <v>175.41</v>
      </c>
      <c r="E3898" s="51">
        <v>3898</v>
      </c>
      <c r="F3898">
        <v>7.0000000000000007E-2</v>
      </c>
      <c r="G3898" s="141">
        <f t="shared" si="181"/>
        <v>272.86</v>
      </c>
      <c r="I3898" s="51">
        <v>3898</v>
      </c>
      <c r="J3898">
        <v>0.125</v>
      </c>
      <c r="K3898" s="141">
        <f t="shared" si="182"/>
        <v>487.25</v>
      </c>
      <c r="M3898" s="51">
        <v>3898</v>
      </c>
      <c r="N3898">
        <v>899</v>
      </c>
    </row>
    <row r="3899" spans="1:14">
      <c r="A3899" s="51">
        <v>3899</v>
      </c>
      <c r="B3899" s="51">
        <v>4.4999999999999998E-2</v>
      </c>
      <c r="C3899" s="141">
        <f t="shared" si="180"/>
        <v>175.45499999999998</v>
      </c>
      <c r="E3899" s="51">
        <v>3899</v>
      </c>
      <c r="F3899">
        <v>7.0000000000000007E-2</v>
      </c>
      <c r="G3899" s="141">
        <f t="shared" si="181"/>
        <v>272.93</v>
      </c>
      <c r="I3899" s="51">
        <v>3899</v>
      </c>
      <c r="J3899">
        <v>0.125</v>
      </c>
      <c r="K3899" s="141">
        <f t="shared" si="182"/>
        <v>487.375</v>
      </c>
      <c r="M3899" s="51">
        <v>3899</v>
      </c>
      <c r="N3899">
        <v>899</v>
      </c>
    </row>
    <row r="3900" spans="1:14">
      <c r="A3900" s="51">
        <v>3900</v>
      </c>
      <c r="B3900" s="51">
        <v>4.4999999999999998E-2</v>
      </c>
      <c r="C3900" s="141">
        <f t="shared" si="180"/>
        <v>175.5</v>
      </c>
      <c r="E3900" s="51">
        <v>3900</v>
      </c>
      <c r="F3900">
        <v>7.0000000000000007E-2</v>
      </c>
      <c r="G3900" s="141">
        <f t="shared" si="181"/>
        <v>273</v>
      </c>
      <c r="I3900" s="51">
        <v>3900</v>
      </c>
      <c r="J3900">
        <v>0.125</v>
      </c>
      <c r="K3900" s="141">
        <f t="shared" si="182"/>
        <v>487.5</v>
      </c>
      <c r="M3900" s="51">
        <v>3900</v>
      </c>
      <c r="N3900">
        <v>899</v>
      </c>
    </row>
    <row r="3901" spans="1:14">
      <c r="A3901" s="51">
        <v>3901</v>
      </c>
      <c r="B3901" s="51">
        <v>4.4999999999999998E-2</v>
      </c>
      <c r="C3901" s="141">
        <f t="shared" si="180"/>
        <v>175.54499999999999</v>
      </c>
      <c r="E3901" s="51">
        <v>3901</v>
      </c>
      <c r="F3901">
        <v>7.0000000000000007E-2</v>
      </c>
      <c r="G3901" s="141">
        <f t="shared" si="181"/>
        <v>273.07000000000005</v>
      </c>
      <c r="I3901" s="51">
        <v>3901</v>
      </c>
      <c r="J3901">
        <v>0.125</v>
      </c>
      <c r="K3901" s="141">
        <f t="shared" si="182"/>
        <v>487.625</v>
      </c>
      <c r="M3901" s="51">
        <v>3901</v>
      </c>
      <c r="N3901">
        <v>899</v>
      </c>
    </row>
    <row r="3902" spans="1:14">
      <c r="A3902" s="51">
        <v>3902</v>
      </c>
      <c r="B3902" s="51">
        <v>4.4999999999999998E-2</v>
      </c>
      <c r="C3902" s="141">
        <f t="shared" si="180"/>
        <v>175.59</v>
      </c>
      <c r="E3902" s="51">
        <v>3902</v>
      </c>
      <c r="F3902">
        <v>7.0000000000000007E-2</v>
      </c>
      <c r="G3902" s="141">
        <f t="shared" si="181"/>
        <v>273.14000000000004</v>
      </c>
      <c r="I3902" s="51">
        <v>3902</v>
      </c>
      <c r="J3902">
        <v>0.125</v>
      </c>
      <c r="K3902" s="141">
        <f t="shared" si="182"/>
        <v>487.75</v>
      </c>
      <c r="M3902" s="51">
        <v>3902</v>
      </c>
      <c r="N3902">
        <v>899</v>
      </c>
    </row>
    <row r="3903" spans="1:14">
      <c r="A3903" s="51">
        <v>3903</v>
      </c>
      <c r="B3903" s="51">
        <v>4.4999999999999998E-2</v>
      </c>
      <c r="C3903" s="141">
        <f t="shared" si="180"/>
        <v>175.63499999999999</v>
      </c>
      <c r="E3903" s="51">
        <v>3903</v>
      </c>
      <c r="F3903">
        <v>7.0000000000000007E-2</v>
      </c>
      <c r="G3903" s="141">
        <f t="shared" si="181"/>
        <v>273.21000000000004</v>
      </c>
      <c r="I3903" s="51">
        <v>3903</v>
      </c>
      <c r="J3903">
        <v>0.125</v>
      </c>
      <c r="K3903" s="141">
        <f t="shared" si="182"/>
        <v>487.875</v>
      </c>
      <c r="M3903" s="51">
        <v>3903</v>
      </c>
      <c r="N3903">
        <v>899</v>
      </c>
    </row>
    <row r="3904" spans="1:14">
      <c r="A3904" s="51">
        <v>3904</v>
      </c>
      <c r="B3904" s="51">
        <v>4.4999999999999998E-2</v>
      </c>
      <c r="C3904" s="141">
        <f t="shared" si="180"/>
        <v>175.68</v>
      </c>
      <c r="E3904" s="51">
        <v>3904</v>
      </c>
      <c r="F3904">
        <v>7.0000000000000007E-2</v>
      </c>
      <c r="G3904" s="141">
        <f t="shared" si="181"/>
        <v>273.28000000000003</v>
      </c>
      <c r="I3904" s="51">
        <v>3904</v>
      </c>
      <c r="J3904">
        <v>0.125</v>
      </c>
      <c r="K3904" s="141">
        <f t="shared" si="182"/>
        <v>488</v>
      </c>
      <c r="M3904" s="51">
        <v>3904</v>
      </c>
      <c r="N3904">
        <v>899</v>
      </c>
    </row>
    <row r="3905" spans="1:14">
      <c r="A3905" s="51">
        <v>3905</v>
      </c>
      <c r="B3905" s="51">
        <v>4.4999999999999998E-2</v>
      </c>
      <c r="C3905" s="141">
        <f t="shared" si="180"/>
        <v>175.72499999999999</v>
      </c>
      <c r="E3905" s="51">
        <v>3905</v>
      </c>
      <c r="F3905">
        <v>7.0000000000000007E-2</v>
      </c>
      <c r="G3905" s="141">
        <f t="shared" si="181"/>
        <v>273.35000000000002</v>
      </c>
      <c r="I3905" s="51">
        <v>3905</v>
      </c>
      <c r="J3905">
        <v>0.125</v>
      </c>
      <c r="K3905" s="141">
        <f t="shared" si="182"/>
        <v>488.125</v>
      </c>
      <c r="M3905" s="51">
        <v>3905</v>
      </c>
      <c r="N3905">
        <v>899</v>
      </c>
    </row>
    <row r="3906" spans="1:14">
      <c r="A3906" s="51">
        <v>3906</v>
      </c>
      <c r="B3906" s="51">
        <v>4.4999999999999998E-2</v>
      </c>
      <c r="C3906" s="141">
        <f t="shared" ref="C3906:C3969" si="183">MAX(A3906*B3906, 8.99)</f>
        <v>175.76999999999998</v>
      </c>
      <c r="E3906" s="51">
        <v>3906</v>
      </c>
      <c r="F3906">
        <v>7.0000000000000007E-2</v>
      </c>
      <c r="G3906" s="141">
        <f t="shared" ref="G3906:G3969" si="184">MAX(E3906*F3906, 9.99)</f>
        <v>273.42</v>
      </c>
      <c r="I3906" s="51">
        <v>3906</v>
      </c>
      <c r="J3906">
        <v>0.125</v>
      </c>
      <c r="K3906" s="141">
        <f t="shared" ref="K3906:K3969" si="185">MAX(I3906*J3906, 19.99)</f>
        <v>488.25</v>
      </c>
      <c r="M3906" s="51">
        <v>3906</v>
      </c>
      <c r="N3906">
        <v>899</v>
      </c>
    </row>
    <row r="3907" spans="1:14">
      <c r="A3907" s="51">
        <v>3907</v>
      </c>
      <c r="B3907" s="51">
        <v>4.4999999999999998E-2</v>
      </c>
      <c r="C3907" s="141">
        <f t="shared" si="183"/>
        <v>175.815</v>
      </c>
      <c r="E3907" s="51">
        <v>3907</v>
      </c>
      <c r="F3907">
        <v>7.0000000000000007E-2</v>
      </c>
      <c r="G3907" s="141">
        <f t="shared" si="184"/>
        <v>273.49</v>
      </c>
      <c r="I3907" s="51">
        <v>3907</v>
      </c>
      <c r="J3907">
        <v>0.125</v>
      </c>
      <c r="K3907" s="141">
        <f t="shared" si="185"/>
        <v>488.375</v>
      </c>
      <c r="M3907" s="51">
        <v>3907</v>
      </c>
      <c r="N3907">
        <v>899</v>
      </c>
    </row>
    <row r="3908" spans="1:14">
      <c r="A3908" s="51">
        <v>3908</v>
      </c>
      <c r="B3908" s="51">
        <v>4.4999999999999998E-2</v>
      </c>
      <c r="C3908" s="141">
        <f t="shared" si="183"/>
        <v>175.85999999999999</v>
      </c>
      <c r="E3908" s="51">
        <v>3908</v>
      </c>
      <c r="F3908">
        <v>7.0000000000000007E-2</v>
      </c>
      <c r="G3908" s="141">
        <f t="shared" si="184"/>
        <v>273.56</v>
      </c>
      <c r="I3908" s="51">
        <v>3908</v>
      </c>
      <c r="J3908">
        <v>0.125</v>
      </c>
      <c r="K3908" s="141">
        <f t="shared" si="185"/>
        <v>488.5</v>
      </c>
      <c r="M3908" s="51">
        <v>3908</v>
      </c>
      <c r="N3908">
        <v>899</v>
      </c>
    </row>
    <row r="3909" spans="1:14">
      <c r="A3909" s="51">
        <v>3909</v>
      </c>
      <c r="B3909" s="51">
        <v>4.4999999999999998E-2</v>
      </c>
      <c r="C3909" s="141">
        <f t="shared" si="183"/>
        <v>175.905</v>
      </c>
      <c r="E3909" s="51">
        <v>3909</v>
      </c>
      <c r="F3909">
        <v>7.0000000000000007E-2</v>
      </c>
      <c r="G3909" s="141">
        <f t="shared" si="184"/>
        <v>273.63000000000005</v>
      </c>
      <c r="I3909" s="51">
        <v>3909</v>
      </c>
      <c r="J3909">
        <v>0.125</v>
      </c>
      <c r="K3909" s="141">
        <f t="shared" si="185"/>
        <v>488.625</v>
      </c>
      <c r="M3909" s="51">
        <v>3909</v>
      </c>
      <c r="N3909">
        <v>899</v>
      </c>
    </row>
    <row r="3910" spans="1:14">
      <c r="A3910" s="51">
        <v>3910</v>
      </c>
      <c r="B3910" s="51">
        <v>4.4999999999999998E-2</v>
      </c>
      <c r="C3910" s="141">
        <f t="shared" si="183"/>
        <v>175.95</v>
      </c>
      <c r="E3910" s="51">
        <v>3910</v>
      </c>
      <c r="F3910">
        <v>7.0000000000000007E-2</v>
      </c>
      <c r="G3910" s="141">
        <f t="shared" si="184"/>
        <v>273.70000000000005</v>
      </c>
      <c r="I3910" s="51">
        <v>3910</v>
      </c>
      <c r="J3910">
        <v>0.125</v>
      </c>
      <c r="K3910" s="141">
        <f t="shared" si="185"/>
        <v>488.75</v>
      </c>
      <c r="M3910" s="51">
        <v>3910</v>
      </c>
      <c r="N3910">
        <v>899</v>
      </c>
    </row>
    <row r="3911" spans="1:14">
      <c r="A3911" s="51">
        <v>3911</v>
      </c>
      <c r="B3911" s="51">
        <v>4.4999999999999998E-2</v>
      </c>
      <c r="C3911" s="141">
        <f t="shared" si="183"/>
        <v>175.995</v>
      </c>
      <c r="E3911" s="51">
        <v>3911</v>
      </c>
      <c r="F3911">
        <v>7.0000000000000007E-2</v>
      </c>
      <c r="G3911" s="141">
        <f t="shared" si="184"/>
        <v>273.77000000000004</v>
      </c>
      <c r="I3911" s="51">
        <v>3911</v>
      </c>
      <c r="J3911">
        <v>0.125</v>
      </c>
      <c r="K3911" s="141">
        <f t="shared" si="185"/>
        <v>488.875</v>
      </c>
      <c r="M3911" s="51">
        <v>3911</v>
      </c>
      <c r="N3911">
        <v>899</v>
      </c>
    </row>
    <row r="3912" spans="1:14">
      <c r="A3912" s="51">
        <v>3912</v>
      </c>
      <c r="B3912" s="51">
        <v>4.4999999999999998E-2</v>
      </c>
      <c r="C3912" s="141">
        <f t="shared" si="183"/>
        <v>176.04</v>
      </c>
      <c r="E3912" s="51">
        <v>3912</v>
      </c>
      <c r="F3912">
        <v>7.0000000000000007E-2</v>
      </c>
      <c r="G3912" s="141">
        <f t="shared" si="184"/>
        <v>273.84000000000003</v>
      </c>
      <c r="I3912" s="51">
        <v>3912</v>
      </c>
      <c r="J3912">
        <v>0.125</v>
      </c>
      <c r="K3912" s="141">
        <f t="shared" si="185"/>
        <v>489</v>
      </c>
      <c r="M3912" s="51">
        <v>3912</v>
      </c>
      <c r="N3912">
        <v>899</v>
      </c>
    </row>
    <row r="3913" spans="1:14">
      <c r="A3913" s="51">
        <v>3913</v>
      </c>
      <c r="B3913" s="51">
        <v>4.4999999999999998E-2</v>
      </c>
      <c r="C3913" s="141">
        <f t="shared" si="183"/>
        <v>176.08499999999998</v>
      </c>
      <c r="E3913" s="51">
        <v>3913</v>
      </c>
      <c r="F3913">
        <v>7.0000000000000007E-2</v>
      </c>
      <c r="G3913" s="141">
        <f t="shared" si="184"/>
        <v>273.91000000000003</v>
      </c>
      <c r="I3913" s="51">
        <v>3913</v>
      </c>
      <c r="J3913">
        <v>0.125</v>
      </c>
      <c r="K3913" s="141">
        <f t="shared" si="185"/>
        <v>489.125</v>
      </c>
      <c r="M3913" s="51">
        <v>3913</v>
      </c>
      <c r="N3913">
        <v>899</v>
      </c>
    </row>
    <row r="3914" spans="1:14">
      <c r="A3914" s="51">
        <v>3914</v>
      </c>
      <c r="B3914" s="51">
        <v>4.4999999999999998E-2</v>
      </c>
      <c r="C3914" s="141">
        <f t="shared" si="183"/>
        <v>176.13</v>
      </c>
      <c r="E3914" s="51">
        <v>3914</v>
      </c>
      <c r="F3914">
        <v>7.0000000000000007E-2</v>
      </c>
      <c r="G3914" s="141">
        <f t="shared" si="184"/>
        <v>273.98</v>
      </c>
      <c r="I3914" s="51">
        <v>3914</v>
      </c>
      <c r="J3914">
        <v>0.125</v>
      </c>
      <c r="K3914" s="141">
        <f t="shared" si="185"/>
        <v>489.25</v>
      </c>
      <c r="M3914" s="51">
        <v>3914</v>
      </c>
      <c r="N3914">
        <v>899</v>
      </c>
    </row>
    <row r="3915" spans="1:14">
      <c r="A3915" s="51">
        <v>3915</v>
      </c>
      <c r="B3915" s="51">
        <v>4.4999999999999998E-2</v>
      </c>
      <c r="C3915" s="141">
        <f t="shared" si="183"/>
        <v>176.17499999999998</v>
      </c>
      <c r="E3915" s="51">
        <v>3915</v>
      </c>
      <c r="F3915">
        <v>7.0000000000000007E-2</v>
      </c>
      <c r="G3915" s="141">
        <f t="shared" si="184"/>
        <v>274.05</v>
      </c>
      <c r="I3915" s="51">
        <v>3915</v>
      </c>
      <c r="J3915">
        <v>0.125</v>
      </c>
      <c r="K3915" s="141">
        <f t="shared" si="185"/>
        <v>489.375</v>
      </c>
      <c r="M3915" s="51">
        <v>3915</v>
      </c>
      <c r="N3915">
        <v>899</v>
      </c>
    </row>
    <row r="3916" spans="1:14">
      <c r="A3916" s="51">
        <v>3916</v>
      </c>
      <c r="B3916" s="51">
        <v>4.4999999999999998E-2</v>
      </c>
      <c r="C3916" s="141">
        <f t="shared" si="183"/>
        <v>176.22</v>
      </c>
      <c r="E3916" s="51">
        <v>3916</v>
      </c>
      <c r="F3916">
        <v>7.0000000000000007E-2</v>
      </c>
      <c r="G3916" s="141">
        <f t="shared" si="184"/>
        <v>274.12</v>
      </c>
      <c r="I3916" s="51">
        <v>3916</v>
      </c>
      <c r="J3916">
        <v>0.125</v>
      </c>
      <c r="K3916" s="141">
        <f t="shared" si="185"/>
        <v>489.5</v>
      </c>
      <c r="M3916" s="51">
        <v>3916</v>
      </c>
      <c r="N3916">
        <v>899</v>
      </c>
    </row>
    <row r="3917" spans="1:14">
      <c r="A3917" s="51">
        <v>3917</v>
      </c>
      <c r="B3917" s="51">
        <v>4.4999999999999998E-2</v>
      </c>
      <c r="C3917" s="141">
        <f t="shared" si="183"/>
        <v>176.26499999999999</v>
      </c>
      <c r="E3917" s="51">
        <v>3917</v>
      </c>
      <c r="F3917">
        <v>7.0000000000000007E-2</v>
      </c>
      <c r="G3917" s="141">
        <f t="shared" si="184"/>
        <v>274.19</v>
      </c>
      <c r="I3917" s="51">
        <v>3917</v>
      </c>
      <c r="J3917">
        <v>0.125</v>
      </c>
      <c r="K3917" s="141">
        <f t="shared" si="185"/>
        <v>489.625</v>
      </c>
      <c r="M3917" s="51">
        <v>3917</v>
      </c>
      <c r="N3917">
        <v>899</v>
      </c>
    </row>
    <row r="3918" spans="1:14">
      <c r="A3918" s="51">
        <v>3918</v>
      </c>
      <c r="B3918" s="51">
        <v>4.4999999999999998E-2</v>
      </c>
      <c r="C3918" s="141">
        <f t="shared" si="183"/>
        <v>176.31</v>
      </c>
      <c r="E3918" s="51">
        <v>3918</v>
      </c>
      <c r="F3918">
        <v>7.0000000000000007E-2</v>
      </c>
      <c r="G3918" s="141">
        <f t="shared" si="184"/>
        <v>274.26000000000005</v>
      </c>
      <c r="I3918" s="51">
        <v>3918</v>
      </c>
      <c r="J3918">
        <v>0.125</v>
      </c>
      <c r="K3918" s="141">
        <f t="shared" si="185"/>
        <v>489.75</v>
      </c>
      <c r="M3918" s="51">
        <v>3918</v>
      </c>
      <c r="N3918">
        <v>899</v>
      </c>
    </row>
    <row r="3919" spans="1:14">
      <c r="A3919" s="51">
        <v>3919</v>
      </c>
      <c r="B3919" s="51">
        <v>4.4999999999999998E-2</v>
      </c>
      <c r="C3919" s="141">
        <f t="shared" si="183"/>
        <v>176.35499999999999</v>
      </c>
      <c r="E3919" s="51">
        <v>3919</v>
      </c>
      <c r="F3919">
        <v>7.0000000000000007E-2</v>
      </c>
      <c r="G3919" s="141">
        <f t="shared" si="184"/>
        <v>274.33000000000004</v>
      </c>
      <c r="I3919" s="51">
        <v>3919</v>
      </c>
      <c r="J3919">
        <v>0.125</v>
      </c>
      <c r="K3919" s="141">
        <f t="shared" si="185"/>
        <v>489.875</v>
      </c>
      <c r="M3919" s="51">
        <v>3919</v>
      </c>
      <c r="N3919">
        <v>899</v>
      </c>
    </row>
    <row r="3920" spans="1:14">
      <c r="A3920" s="51">
        <v>3920</v>
      </c>
      <c r="B3920" s="51">
        <v>4.4999999999999998E-2</v>
      </c>
      <c r="C3920" s="141">
        <f t="shared" si="183"/>
        <v>176.4</v>
      </c>
      <c r="E3920" s="51">
        <v>3920</v>
      </c>
      <c r="F3920">
        <v>7.0000000000000007E-2</v>
      </c>
      <c r="G3920" s="141">
        <f t="shared" si="184"/>
        <v>274.40000000000003</v>
      </c>
      <c r="I3920" s="51">
        <v>3920</v>
      </c>
      <c r="J3920">
        <v>0.125</v>
      </c>
      <c r="K3920" s="141">
        <f t="shared" si="185"/>
        <v>490</v>
      </c>
      <c r="M3920" s="51">
        <v>3920</v>
      </c>
      <c r="N3920">
        <v>899</v>
      </c>
    </row>
    <row r="3921" spans="1:14">
      <c r="A3921" s="51">
        <v>3921</v>
      </c>
      <c r="B3921" s="51">
        <v>4.4999999999999998E-2</v>
      </c>
      <c r="C3921" s="141">
        <f t="shared" si="183"/>
        <v>176.44499999999999</v>
      </c>
      <c r="E3921" s="51">
        <v>3921</v>
      </c>
      <c r="F3921">
        <v>7.0000000000000007E-2</v>
      </c>
      <c r="G3921" s="141">
        <f t="shared" si="184"/>
        <v>274.47000000000003</v>
      </c>
      <c r="I3921" s="51">
        <v>3921</v>
      </c>
      <c r="J3921">
        <v>0.125</v>
      </c>
      <c r="K3921" s="141">
        <f t="shared" si="185"/>
        <v>490.125</v>
      </c>
      <c r="M3921" s="51">
        <v>3921</v>
      </c>
      <c r="N3921">
        <v>899</v>
      </c>
    </row>
    <row r="3922" spans="1:14">
      <c r="A3922" s="51">
        <v>3922</v>
      </c>
      <c r="B3922" s="51">
        <v>4.4999999999999998E-2</v>
      </c>
      <c r="C3922" s="141">
        <f t="shared" si="183"/>
        <v>176.48999999999998</v>
      </c>
      <c r="E3922" s="51">
        <v>3922</v>
      </c>
      <c r="F3922">
        <v>7.0000000000000007E-2</v>
      </c>
      <c r="G3922" s="141">
        <f t="shared" si="184"/>
        <v>274.54000000000002</v>
      </c>
      <c r="I3922" s="51">
        <v>3922</v>
      </c>
      <c r="J3922">
        <v>0.125</v>
      </c>
      <c r="K3922" s="141">
        <f t="shared" si="185"/>
        <v>490.25</v>
      </c>
      <c r="M3922" s="51">
        <v>3922</v>
      </c>
      <c r="N3922">
        <v>899</v>
      </c>
    </row>
    <row r="3923" spans="1:14">
      <c r="A3923" s="51">
        <v>3923</v>
      </c>
      <c r="B3923" s="51">
        <v>4.4999999999999998E-2</v>
      </c>
      <c r="C3923" s="141">
        <f t="shared" si="183"/>
        <v>176.535</v>
      </c>
      <c r="E3923" s="51">
        <v>3923</v>
      </c>
      <c r="F3923">
        <v>7.0000000000000007E-2</v>
      </c>
      <c r="G3923" s="141">
        <f t="shared" si="184"/>
        <v>274.61</v>
      </c>
      <c r="I3923" s="51">
        <v>3923</v>
      </c>
      <c r="J3923">
        <v>0.125</v>
      </c>
      <c r="K3923" s="141">
        <f t="shared" si="185"/>
        <v>490.375</v>
      </c>
      <c r="M3923" s="51">
        <v>3923</v>
      </c>
      <c r="N3923">
        <v>899</v>
      </c>
    </row>
    <row r="3924" spans="1:14">
      <c r="A3924" s="51">
        <v>3924</v>
      </c>
      <c r="B3924" s="51">
        <v>4.4999999999999998E-2</v>
      </c>
      <c r="C3924" s="141">
        <f t="shared" si="183"/>
        <v>176.57999999999998</v>
      </c>
      <c r="E3924" s="51">
        <v>3924</v>
      </c>
      <c r="F3924">
        <v>7.0000000000000007E-2</v>
      </c>
      <c r="G3924" s="141">
        <f t="shared" si="184"/>
        <v>274.68</v>
      </c>
      <c r="I3924" s="51">
        <v>3924</v>
      </c>
      <c r="J3924">
        <v>0.125</v>
      </c>
      <c r="K3924" s="141">
        <f t="shared" si="185"/>
        <v>490.5</v>
      </c>
      <c r="M3924" s="51">
        <v>3924</v>
      </c>
      <c r="N3924">
        <v>899</v>
      </c>
    </row>
    <row r="3925" spans="1:14">
      <c r="A3925" s="51">
        <v>3925</v>
      </c>
      <c r="B3925" s="51">
        <v>4.4999999999999998E-2</v>
      </c>
      <c r="C3925" s="141">
        <f t="shared" si="183"/>
        <v>176.625</v>
      </c>
      <c r="E3925" s="51">
        <v>3925</v>
      </c>
      <c r="F3925">
        <v>7.0000000000000007E-2</v>
      </c>
      <c r="G3925" s="141">
        <f t="shared" si="184"/>
        <v>274.75</v>
      </c>
      <c r="I3925" s="51">
        <v>3925</v>
      </c>
      <c r="J3925">
        <v>0.125</v>
      </c>
      <c r="K3925" s="141">
        <f t="shared" si="185"/>
        <v>490.625</v>
      </c>
      <c r="M3925" s="51">
        <v>3925</v>
      </c>
      <c r="N3925">
        <v>899</v>
      </c>
    </row>
    <row r="3926" spans="1:14">
      <c r="A3926" s="51">
        <v>3926</v>
      </c>
      <c r="B3926" s="51">
        <v>4.4999999999999998E-2</v>
      </c>
      <c r="C3926" s="141">
        <f t="shared" si="183"/>
        <v>176.67</v>
      </c>
      <c r="E3926" s="51">
        <v>3926</v>
      </c>
      <c r="F3926">
        <v>7.0000000000000007E-2</v>
      </c>
      <c r="G3926" s="141">
        <f t="shared" si="184"/>
        <v>274.82000000000005</v>
      </c>
      <c r="I3926" s="51">
        <v>3926</v>
      </c>
      <c r="J3926">
        <v>0.125</v>
      </c>
      <c r="K3926" s="141">
        <f t="shared" si="185"/>
        <v>490.75</v>
      </c>
      <c r="M3926" s="51">
        <v>3926</v>
      </c>
      <c r="N3926">
        <v>899</v>
      </c>
    </row>
    <row r="3927" spans="1:14">
      <c r="A3927" s="51">
        <v>3927</v>
      </c>
      <c r="B3927" s="51">
        <v>4.4999999999999998E-2</v>
      </c>
      <c r="C3927" s="141">
        <f t="shared" si="183"/>
        <v>176.715</v>
      </c>
      <c r="E3927" s="51">
        <v>3927</v>
      </c>
      <c r="F3927">
        <v>7.0000000000000007E-2</v>
      </c>
      <c r="G3927" s="141">
        <f t="shared" si="184"/>
        <v>274.89000000000004</v>
      </c>
      <c r="I3927" s="51">
        <v>3927</v>
      </c>
      <c r="J3927">
        <v>0.125</v>
      </c>
      <c r="K3927" s="141">
        <f t="shared" si="185"/>
        <v>490.875</v>
      </c>
      <c r="M3927" s="51">
        <v>3927</v>
      </c>
      <c r="N3927">
        <v>899</v>
      </c>
    </row>
    <row r="3928" spans="1:14">
      <c r="A3928" s="51">
        <v>3928</v>
      </c>
      <c r="B3928" s="51">
        <v>4.4999999999999998E-2</v>
      </c>
      <c r="C3928" s="141">
        <f t="shared" si="183"/>
        <v>176.76</v>
      </c>
      <c r="E3928" s="51">
        <v>3928</v>
      </c>
      <c r="F3928">
        <v>7.0000000000000007E-2</v>
      </c>
      <c r="G3928" s="141">
        <f t="shared" si="184"/>
        <v>274.96000000000004</v>
      </c>
      <c r="I3928" s="51">
        <v>3928</v>
      </c>
      <c r="J3928">
        <v>0.125</v>
      </c>
      <c r="K3928" s="141">
        <f t="shared" si="185"/>
        <v>491</v>
      </c>
      <c r="M3928" s="51">
        <v>3928</v>
      </c>
      <c r="N3928">
        <v>899</v>
      </c>
    </row>
    <row r="3929" spans="1:14">
      <c r="A3929" s="51">
        <v>3929</v>
      </c>
      <c r="B3929" s="51">
        <v>4.4999999999999998E-2</v>
      </c>
      <c r="C3929" s="141">
        <f t="shared" si="183"/>
        <v>176.80500000000001</v>
      </c>
      <c r="E3929" s="51">
        <v>3929</v>
      </c>
      <c r="F3929">
        <v>7.0000000000000007E-2</v>
      </c>
      <c r="G3929" s="141">
        <f t="shared" si="184"/>
        <v>275.03000000000003</v>
      </c>
      <c r="I3929" s="51">
        <v>3929</v>
      </c>
      <c r="J3929">
        <v>0.125</v>
      </c>
      <c r="K3929" s="141">
        <f t="shared" si="185"/>
        <v>491.125</v>
      </c>
      <c r="M3929" s="51">
        <v>3929</v>
      </c>
      <c r="N3929">
        <v>899</v>
      </c>
    </row>
    <row r="3930" spans="1:14">
      <c r="A3930" s="51">
        <v>3930</v>
      </c>
      <c r="B3930" s="51">
        <v>4.4999999999999998E-2</v>
      </c>
      <c r="C3930" s="141">
        <f t="shared" si="183"/>
        <v>176.85</v>
      </c>
      <c r="E3930" s="51">
        <v>3930</v>
      </c>
      <c r="F3930">
        <v>7.0000000000000007E-2</v>
      </c>
      <c r="G3930" s="141">
        <f t="shared" si="184"/>
        <v>275.10000000000002</v>
      </c>
      <c r="I3930" s="51">
        <v>3930</v>
      </c>
      <c r="J3930">
        <v>0.125</v>
      </c>
      <c r="K3930" s="141">
        <f t="shared" si="185"/>
        <v>491.25</v>
      </c>
      <c r="M3930" s="51">
        <v>3930</v>
      </c>
      <c r="N3930">
        <v>899</v>
      </c>
    </row>
    <row r="3931" spans="1:14">
      <c r="A3931" s="51">
        <v>3931</v>
      </c>
      <c r="B3931" s="51">
        <v>4.4999999999999998E-2</v>
      </c>
      <c r="C3931" s="141">
        <f t="shared" si="183"/>
        <v>176.89499999999998</v>
      </c>
      <c r="E3931" s="51">
        <v>3931</v>
      </c>
      <c r="F3931">
        <v>7.0000000000000007E-2</v>
      </c>
      <c r="G3931" s="141">
        <f t="shared" si="184"/>
        <v>275.17</v>
      </c>
      <c r="I3931" s="51">
        <v>3931</v>
      </c>
      <c r="J3931">
        <v>0.125</v>
      </c>
      <c r="K3931" s="141">
        <f t="shared" si="185"/>
        <v>491.375</v>
      </c>
      <c r="M3931" s="51">
        <v>3931</v>
      </c>
      <c r="N3931">
        <v>899</v>
      </c>
    </row>
    <row r="3932" spans="1:14">
      <c r="A3932" s="51">
        <v>3932</v>
      </c>
      <c r="B3932" s="51">
        <v>4.4999999999999998E-2</v>
      </c>
      <c r="C3932" s="141">
        <f t="shared" si="183"/>
        <v>176.94</v>
      </c>
      <c r="E3932" s="51">
        <v>3932</v>
      </c>
      <c r="F3932">
        <v>7.0000000000000007E-2</v>
      </c>
      <c r="G3932" s="141">
        <f t="shared" si="184"/>
        <v>275.24</v>
      </c>
      <c r="I3932" s="51">
        <v>3932</v>
      </c>
      <c r="J3932">
        <v>0.125</v>
      </c>
      <c r="K3932" s="141">
        <f t="shared" si="185"/>
        <v>491.5</v>
      </c>
      <c r="M3932" s="51">
        <v>3932</v>
      </c>
      <c r="N3932">
        <v>899</v>
      </c>
    </row>
    <row r="3933" spans="1:14">
      <c r="A3933" s="51">
        <v>3933</v>
      </c>
      <c r="B3933" s="51">
        <v>4.4999999999999998E-2</v>
      </c>
      <c r="C3933" s="141">
        <f t="shared" si="183"/>
        <v>176.98499999999999</v>
      </c>
      <c r="E3933" s="51">
        <v>3933</v>
      </c>
      <c r="F3933">
        <v>7.0000000000000007E-2</v>
      </c>
      <c r="G3933" s="141">
        <f t="shared" si="184"/>
        <v>275.31</v>
      </c>
      <c r="I3933" s="51">
        <v>3933</v>
      </c>
      <c r="J3933">
        <v>0.125</v>
      </c>
      <c r="K3933" s="141">
        <f t="shared" si="185"/>
        <v>491.625</v>
      </c>
      <c r="M3933" s="51">
        <v>3933</v>
      </c>
      <c r="N3933">
        <v>899</v>
      </c>
    </row>
    <row r="3934" spans="1:14">
      <c r="A3934" s="51">
        <v>3934</v>
      </c>
      <c r="B3934" s="51">
        <v>4.4999999999999998E-2</v>
      </c>
      <c r="C3934" s="141">
        <f t="shared" si="183"/>
        <v>177.03</v>
      </c>
      <c r="E3934" s="51">
        <v>3934</v>
      </c>
      <c r="F3934">
        <v>7.0000000000000007E-2</v>
      </c>
      <c r="G3934" s="141">
        <f t="shared" si="184"/>
        <v>275.38000000000005</v>
      </c>
      <c r="I3934" s="51">
        <v>3934</v>
      </c>
      <c r="J3934">
        <v>0.125</v>
      </c>
      <c r="K3934" s="141">
        <f t="shared" si="185"/>
        <v>491.75</v>
      </c>
      <c r="M3934" s="51">
        <v>3934</v>
      </c>
      <c r="N3934">
        <v>899</v>
      </c>
    </row>
    <row r="3935" spans="1:14">
      <c r="A3935" s="51">
        <v>3935</v>
      </c>
      <c r="B3935" s="51">
        <v>4.4999999999999998E-2</v>
      </c>
      <c r="C3935" s="141">
        <f t="shared" si="183"/>
        <v>177.07499999999999</v>
      </c>
      <c r="E3935" s="51">
        <v>3935</v>
      </c>
      <c r="F3935">
        <v>7.0000000000000007E-2</v>
      </c>
      <c r="G3935" s="141">
        <f t="shared" si="184"/>
        <v>275.45000000000005</v>
      </c>
      <c r="I3935" s="51">
        <v>3935</v>
      </c>
      <c r="J3935">
        <v>0.125</v>
      </c>
      <c r="K3935" s="141">
        <f t="shared" si="185"/>
        <v>491.875</v>
      </c>
      <c r="M3935" s="51">
        <v>3935</v>
      </c>
      <c r="N3935">
        <v>899</v>
      </c>
    </row>
    <row r="3936" spans="1:14">
      <c r="A3936" s="51">
        <v>3936</v>
      </c>
      <c r="B3936" s="51">
        <v>4.4999999999999998E-2</v>
      </c>
      <c r="C3936" s="141">
        <f t="shared" si="183"/>
        <v>177.12</v>
      </c>
      <c r="E3936" s="51">
        <v>3936</v>
      </c>
      <c r="F3936">
        <v>7.0000000000000007E-2</v>
      </c>
      <c r="G3936" s="141">
        <f t="shared" si="184"/>
        <v>275.52000000000004</v>
      </c>
      <c r="I3936" s="51">
        <v>3936</v>
      </c>
      <c r="J3936">
        <v>0.125</v>
      </c>
      <c r="K3936" s="141">
        <f t="shared" si="185"/>
        <v>492</v>
      </c>
      <c r="M3936" s="51">
        <v>3936</v>
      </c>
      <c r="N3936">
        <v>899</v>
      </c>
    </row>
    <row r="3937" spans="1:14">
      <c r="A3937" s="51">
        <v>3937</v>
      </c>
      <c r="B3937" s="51">
        <v>4.4999999999999998E-2</v>
      </c>
      <c r="C3937" s="141">
        <f t="shared" si="183"/>
        <v>177.16499999999999</v>
      </c>
      <c r="E3937" s="51">
        <v>3937</v>
      </c>
      <c r="F3937">
        <v>7.0000000000000007E-2</v>
      </c>
      <c r="G3937" s="141">
        <f t="shared" si="184"/>
        <v>275.59000000000003</v>
      </c>
      <c r="I3937" s="51">
        <v>3937</v>
      </c>
      <c r="J3937">
        <v>0.125</v>
      </c>
      <c r="K3937" s="141">
        <f t="shared" si="185"/>
        <v>492.125</v>
      </c>
      <c r="M3937" s="51">
        <v>3937</v>
      </c>
      <c r="N3937">
        <v>899</v>
      </c>
    </row>
    <row r="3938" spans="1:14">
      <c r="A3938" s="51">
        <v>3938</v>
      </c>
      <c r="B3938" s="51">
        <v>4.4999999999999998E-2</v>
      </c>
      <c r="C3938" s="141">
        <f t="shared" si="183"/>
        <v>177.20999999999998</v>
      </c>
      <c r="E3938" s="51">
        <v>3938</v>
      </c>
      <c r="F3938">
        <v>7.0000000000000007E-2</v>
      </c>
      <c r="G3938" s="141">
        <f t="shared" si="184"/>
        <v>275.66000000000003</v>
      </c>
      <c r="I3938" s="51">
        <v>3938</v>
      </c>
      <c r="J3938">
        <v>0.125</v>
      </c>
      <c r="K3938" s="141">
        <f t="shared" si="185"/>
        <v>492.25</v>
      </c>
      <c r="M3938" s="51">
        <v>3938</v>
      </c>
      <c r="N3938">
        <v>899</v>
      </c>
    </row>
    <row r="3939" spans="1:14">
      <c r="A3939" s="51">
        <v>3939</v>
      </c>
      <c r="B3939" s="51">
        <v>4.4999999999999998E-2</v>
      </c>
      <c r="C3939" s="141">
        <f t="shared" si="183"/>
        <v>177.255</v>
      </c>
      <c r="E3939" s="51">
        <v>3939</v>
      </c>
      <c r="F3939">
        <v>7.0000000000000007E-2</v>
      </c>
      <c r="G3939" s="141">
        <f t="shared" si="184"/>
        <v>275.73</v>
      </c>
      <c r="I3939" s="51">
        <v>3939</v>
      </c>
      <c r="J3939">
        <v>0.125</v>
      </c>
      <c r="K3939" s="141">
        <f t="shared" si="185"/>
        <v>492.375</v>
      </c>
      <c r="M3939" s="51">
        <v>3939</v>
      </c>
      <c r="N3939">
        <v>899</v>
      </c>
    </row>
    <row r="3940" spans="1:14">
      <c r="A3940" s="51">
        <v>3940</v>
      </c>
      <c r="B3940" s="51">
        <v>4.4999999999999998E-2</v>
      </c>
      <c r="C3940" s="141">
        <f t="shared" si="183"/>
        <v>177.29999999999998</v>
      </c>
      <c r="E3940" s="51">
        <v>3940</v>
      </c>
      <c r="F3940">
        <v>7.0000000000000007E-2</v>
      </c>
      <c r="G3940" s="141">
        <f t="shared" si="184"/>
        <v>275.8</v>
      </c>
      <c r="I3940" s="51">
        <v>3940</v>
      </c>
      <c r="J3940">
        <v>0.125</v>
      </c>
      <c r="K3940" s="141">
        <f t="shared" si="185"/>
        <v>492.5</v>
      </c>
      <c r="M3940" s="51">
        <v>3940</v>
      </c>
      <c r="N3940">
        <v>899</v>
      </c>
    </row>
    <row r="3941" spans="1:14">
      <c r="A3941" s="51">
        <v>3941</v>
      </c>
      <c r="B3941" s="51">
        <v>4.4999999999999998E-2</v>
      </c>
      <c r="C3941" s="141">
        <f t="shared" si="183"/>
        <v>177.345</v>
      </c>
      <c r="E3941" s="51">
        <v>3941</v>
      </c>
      <c r="F3941">
        <v>7.0000000000000007E-2</v>
      </c>
      <c r="G3941" s="141">
        <f t="shared" si="184"/>
        <v>275.87</v>
      </c>
      <c r="I3941" s="51">
        <v>3941</v>
      </c>
      <c r="J3941">
        <v>0.125</v>
      </c>
      <c r="K3941" s="141">
        <f t="shared" si="185"/>
        <v>492.625</v>
      </c>
      <c r="M3941" s="51">
        <v>3941</v>
      </c>
      <c r="N3941">
        <v>899</v>
      </c>
    </row>
    <row r="3942" spans="1:14">
      <c r="A3942" s="51">
        <v>3942</v>
      </c>
      <c r="B3942" s="51">
        <v>4.4999999999999998E-2</v>
      </c>
      <c r="C3942" s="141">
        <f t="shared" si="183"/>
        <v>177.39</v>
      </c>
      <c r="E3942" s="51">
        <v>3942</v>
      </c>
      <c r="F3942">
        <v>7.0000000000000007E-2</v>
      </c>
      <c r="G3942" s="141">
        <f t="shared" si="184"/>
        <v>275.94000000000005</v>
      </c>
      <c r="I3942" s="51">
        <v>3942</v>
      </c>
      <c r="J3942">
        <v>0.125</v>
      </c>
      <c r="K3942" s="141">
        <f t="shared" si="185"/>
        <v>492.75</v>
      </c>
      <c r="M3942" s="51">
        <v>3942</v>
      </c>
      <c r="N3942">
        <v>899</v>
      </c>
    </row>
    <row r="3943" spans="1:14">
      <c r="A3943" s="51">
        <v>3943</v>
      </c>
      <c r="B3943" s="51">
        <v>4.4999999999999998E-2</v>
      </c>
      <c r="C3943" s="141">
        <f t="shared" si="183"/>
        <v>177.435</v>
      </c>
      <c r="E3943" s="51">
        <v>3943</v>
      </c>
      <c r="F3943">
        <v>7.0000000000000007E-2</v>
      </c>
      <c r="G3943" s="141">
        <f t="shared" si="184"/>
        <v>276.01000000000005</v>
      </c>
      <c r="I3943" s="51">
        <v>3943</v>
      </c>
      <c r="J3943">
        <v>0.125</v>
      </c>
      <c r="K3943" s="141">
        <f t="shared" si="185"/>
        <v>492.875</v>
      </c>
      <c r="M3943" s="51">
        <v>3943</v>
      </c>
      <c r="N3943">
        <v>899</v>
      </c>
    </row>
    <row r="3944" spans="1:14">
      <c r="A3944" s="51">
        <v>3944</v>
      </c>
      <c r="B3944" s="51">
        <v>4.4999999999999998E-2</v>
      </c>
      <c r="C3944" s="141">
        <f t="shared" si="183"/>
        <v>177.48</v>
      </c>
      <c r="E3944" s="51">
        <v>3944</v>
      </c>
      <c r="F3944">
        <v>7.0000000000000007E-2</v>
      </c>
      <c r="G3944" s="141">
        <f t="shared" si="184"/>
        <v>276.08000000000004</v>
      </c>
      <c r="I3944" s="51">
        <v>3944</v>
      </c>
      <c r="J3944">
        <v>0.125</v>
      </c>
      <c r="K3944" s="141">
        <f t="shared" si="185"/>
        <v>493</v>
      </c>
      <c r="M3944" s="51">
        <v>3944</v>
      </c>
      <c r="N3944">
        <v>899</v>
      </c>
    </row>
    <row r="3945" spans="1:14">
      <c r="A3945" s="51">
        <v>3945</v>
      </c>
      <c r="B3945" s="51">
        <v>4.4999999999999998E-2</v>
      </c>
      <c r="C3945" s="141">
        <f t="shared" si="183"/>
        <v>177.52500000000001</v>
      </c>
      <c r="E3945" s="51">
        <v>3945</v>
      </c>
      <c r="F3945">
        <v>7.0000000000000007E-2</v>
      </c>
      <c r="G3945" s="141">
        <f t="shared" si="184"/>
        <v>276.15000000000003</v>
      </c>
      <c r="I3945" s="51">
        <v>3945</v>
      </c>
      <c r="J3945">
        <v>0.125</v>
      </c>
      <c r="K3945" s="141">
        <f t="shared" si="185"/>
        <v>493.125</v>
      </c>
      <c r="M3945" s="51">
        <v>3945</v>
      </c>
      <c r="N3945">
        <v>899</v>
      </c>
    </row>
    <row r="3946" spans="1:14">
      <c r="A3946" s="51">
        <v>3946</v>
      </c>
      <c r="B3946" s="51">
        <v>4.4999999999999998E-2</v>
      </c>
      <c r="C3946" s="141">
        <f t="shared" si="183"/>
        <v>177.57</v>
      </c>
      <c r="E3946" s="51">
        <v>3946</v>
      </c>
      <c r="F3946">
        <v>7.0000000000000007E-2</v>
      </c>
      <c r="G3946" s="141">
        <f t="shared" si="184"/>
        <v>276.22000000000003</v>
      </c>
      <c r="I3946" s="51">
        <v>3946</v>
      </c>
      <c r="J3946">
        <v>0.125</v>
      </c>
      <c r="K3946" s="141">
        <f t="shared" si="185"/>
        <v>493.25</v>
      </c>
      <c r="M3946" s="51">
        <v>3946</v>
      </c>
      <c r="N3946">
        <v>899</v>
      </c>
    </row>
    <row r="3947" spans="1:14">
      <c r="A3947" s="51">
        <v>3947</v>
      </c>
      <c r="B3947" s="51">
        <v>4.4999999999999998E-2</v>
      </c>
      <c r="C3947" s="141">
        <f t="shared" si="183"/>
        <v>177.61499999999998</v>
      </c>
      <c r="E3947" s="51">
        <v>3947</v>
      </c>
      <c r="F3947">
        <v>7.0000000000000007E-2</v>
      </c>
      <c r="G3947" s="141">
        <f t="shared" si="184"/>
        <v>276.29000000000002</v>
      </c>
      <c r="I3947" s="51">
        <v>3947</v>
      </c>
      <c r="J3947">
        <v>0.125</v>
      </c>
      <c r="K3947" s="141">
        <f t="shared" si="185"/>
        <v>493.375</v>
      </c>
      <c r="M3947" s="51">
        <v>3947</v>
      </c>
      <c r="N3947">
        <v>899</v>
      </c>
    </row>
    <row r="3948" spans="1:14">
      <c r="A3948" s="51">
        <v>3948</v>
      </c>
      <c r="B3948" s="51">
        <v>4.4999999999999998E-2</v>
      </c>
      <c r="C3948" s="141">
        <f t="shared" si="183"/>
        <v>177.66</v>
      </c>
      <c r="E3948" s="51">
        <v>3948</v>
      </c>
      <c r="F3948">
        <v>7.0000000000000007E-2</v>
      </c>
      <c r="G3948" s="141">
        <f t="shared" si="184"/>
        <v>276.36</v>
      </c>
      <c r="I3948" s="51">
        <v>3948</v>
      </c>
      <c r="J3948">
        <v>0.125</v>
      </c>
      <c r="K3948" s="141">
        <f t="shared" si="185"/>
        <v>493.5</v>
      </c>
      <c r="M3948" s="51">
        <v>3948</v>
      </c>
      <c r="N3948">
        <v>899</v>
      </c>
    </row>
    <row r="3949" spans="1:14">
      <c r="A3949" s="51">
        <v>3949</v>
      </c>
      <c r="B3949" s="51">
        <v>4.4999999999999998E-2</v>
      </c>
      <c r="C3949" s="141">
        <f t="shared" si="183"/>
        <v>177.70499999999998</v>
      </c>
      <c r="E3949" s="51">
        <v>3949</v>
      </c>
      <c r="F3949">
        <v>7.0000000000000007E-2</v>
      </c>
      <c r="G3949" s="141">
        <f t="shared" si="184"/>
        <v>276.43</v>
      </c>
      <c r="I3949" s="51">
        <v>3949</v>
      </c>
      <c r="J3949">
        <v>0.125</v>
      </c>
      <c r="K3949" s="141">
        <f t="shared" si="185"/>
        <v>493.625</v>
      </c>
      <c r="M3949" s="51">
        <v>3949</v>
      </c>
      <c r="N3949">
        <v>899</v>
      </c>
    </row>
    <row r="3950" spans="1:14">
      <c r="A3950" s="51">
        <v>3950</v>
      </c>
      <c r="B3950" s="51">
        <v>4.4999999999999998E-2</v>
      </c>
      <c r="C3950" s="141">
        <f t="shared" si="183"/>
        <v>177.75</v>
      </c>
      <c r="E3950" s="51">
        <v>3950</v>
      </c>
      <c r="F3950">
        <v>7.0000000000000007E-2</v>
      </c>
      <c r="G3950" s="141">
        <f t="shared" si="184"/>
        <v>276.5</v>
      </c>
      <c r="I3950" s="51">
        <v>3950</v>
      </c>
      <c r="J3950">
        <v>0.125</v>
      </c>
      <c r="K3950" s="141">
        <f t="shared" si="185"/>
        <v>493.75</v>
      </c>
      <c r="M3950" s="51">
        <v>3950</v>
      </c>
      <c r="N3950">
        <v>899</v>
      </c>
    </row>
    <row r="3951" spans="1:14">
      <c r="A3951" s="51">
        <v>3951</v>
      </c>
      <c r="B3951" s="51">
        <v>4.4999999999999998E-2</v>
      </c>
      <c r="C3951" s="141">
        <f t="shared" si="183"/>
        <v>177.79499999999999</v>
      </c>
      <c r="E3951" s="51">
        <v>3951</v>
      </c>
      <c r="F3951">
        <v>7.0000000000000007E-2</v>
      </c>
      <c r="G3951" s="141">
        <f t="shared" si="184"/>
        <v>276.57000000000005</v>
      </c>
      <c r="I3951" s="51">
        <v>3951</v>
      </c>
      <c r="J3951">
        <v>0.125</v>
      </c>
      <c r="K3951" s="141">
        <f t="shared" si="185"/>
        <v>493.875</v>
      </c>
      <c r="M3951" s="51">
        <v>3951</v>
      </c>
      <c r="N3951">
        <v>899</v>
      </c>
    </row>
    <row r="3952" spans="1:14">
      <c r="A3952" s="51">
        <v>3952</v>
      </c>
      <c r="B3952" s="51">
        <v>4.4999999999999998E-2</v>
      </c>
      <c r="C3952" s="141">
        <f t="shared" si="183"/>
        <v>177.84</v>
      </c>
      <c r="E3952" s="51">
        <v>3952</v>
      </c>
      <c r="F3952">
        <v>7.0000000000000007E-2</v>
      </c>
      <c r="G3952" s="141">
        <f t="shared" si="184"/>
        <v>276.64000000000004</v>
      </c>
      <c r="I3952" s="51">
        <v>3952</v>
      </c>
      <c r="J3952">
        <v>0.125</v>
      </c>
      <c r="K3952" s="141">
        <f t="shared" si="185"/>
        <v>494</v>
      </c>
      <c r="M3952" s="51">
        <v>3952</v>
      </c>
      <c r="N3952">
        <v>899</v>
      </c>
    </row>
    <row r="3953" spans="1:14">
      <c r="A3953" s="51">
        <v>3953</v>
      </c>
      <c r="B3953" s="51">
        <v>4.4999999999999998E-2</v>
      </c>
      <c r="C3953" s="141">
        <f t="shared" si="183"/>
        <v>177.88499999999999</v>
      </c>
      <c r="E3953" s="51">
        <v>3953</v>
      </c>
      <c r="F3953">
        <v>7.0000000000000007E-2</v>
      </c>
      <c r="G3953" s="141">
        <f t="shared" si="184"/>
        <v>276.71000000000004</v>
      </c>
      <c r="I3953" s="51">
        <v>3953</v>
      </c>
      <c r="J3953">
        <v>0.125</v>
      </c>
      <c r="K3953" s="141">
        <f t="shared" si="185"/>
        <v>494.125</v>
      </c>
      <c r="M3953" s="51">
        <v>3953</v>
      </c>
      <c r="N3953">
        <v>899</v>
      </c>
    </row>
    <row r="3954" spans="1:14">
      <c r="A3954" s="51">
        <v>3954</v>
      </c>
      <c r="B3954" s="51">
        <v>4.4999999999999998E-2</v>
      </c>
      <c r="C3954" s="141">
        <f t="shared" si="183"/>
        <v>177.93</v>
      </c>
      <c r="E3954" s="51">
        <v>3954</v>
      </c>
      <c r="F3954">
        <v>7.0000000000000007E-2</v>
      </c>
      <c r="G3954" s="141">
        <f t="shared" si="184"/>
        <v>276.78000000000003</v>
      </c>
      <c r="I3954" s="51">
        <v>3954</v>
      </c>
      <c r="J3954">
        <v>0.125</v>
      </c>
      <c r="K3954" s="141">
        <f t="shared" si="185"/>
        <v>494.25</v>
      </c>
      <c r="M3954" s="51">
        <v>3954</v>
      </c>
      <c r="N3954">
        <v>899</v>
      </c>
    </row>
    <row r="3955" spans="1:14">
      <c r="A3955" s="51">
        <v>3955</v>
      </c>
      <c r="B3955" s="51">
        <v>4.4999999999999998E-2</v>
      </c>
      <c r="C3955" s="141">
        <f t="shared" si="183"/>
        <v>177.97499999999999</v>
      </c>
      <c r="E3955" s="51">
        <v>3955</v>
      </c>
      <c r="F3955">
        <v>7.0000000000000007E-2</v>
      </c>
      <c r="G3955" s="141">
        <f t="shared" si="184"/>
        <v>276.85000000000002</v>
      </c>
      <c r="I3955" s="51">
        <v>3955</v>
      </c>
      <c r="J3955">
        <v>0.125</v>
      </c>
      <c r="K3955" s="141">
        <f t="shared" si="185"/>
        <v>494.375</v>
      </c>
      <c r="M3955" s="51">
        <v>3955</v>
      </c>
      <c r="N3955">
        <v>899</v>
      </c>
    </row>
    <row r="3956" spans="1:14">
      <c r="A3956" s="51">
        <v>3956</v>
      </c>
      <c r="B3956" s="51">
        <v>4.4999999999999998E-2</v>
      </c>
      <c r="C3956" s="141">
        <f t="shared" si="183"/>
        <v>178.01999999999998</v>
      </c>
      <c r="E3956" s="51">
        <v>3956</v>
      </c>
      <c r="F3956">
        <v>7.0000000000000007E-2</v>
      </c>
      <c r="G3956" s="141">
        <f t="shared" si="184"/>
        <v>276.92</v>
      </c>
      <c r="I3956" s="51">
        <v>3956</v>
      </c>
      <c r="J3956">
        <v>0.125</v>
      </c>
      <c r="K3956" s="141">
        <f t="shared" si="185"/>
        <v>494.5</v>
      </c>
      <c r="M3956" s="51">
        <v>3956</v>
      </c>
      <c r="N3956">
        <v>899</v>
      </c>
    </row>
    <row r="3957" spans="1:14">
      <c r="A3957" s="51">
        <v>3957</v>
      </c>
      <c r="B3957" s="51">
        <v>4.4999999999999998E-2</v>
      </c>
      <c r="C3957" s="141">
        <f t="shared" si="183"/>
        <v>178.065</v>
      </c>
      <c r="E3957" s="51">
        <v>3957</v>
      </c>
      <c r="F3957">
        <v>7.0000000000000007E-2</v>
      </c>
      <c r="G3957" s="141">
        <f t="shared" si="184"/>
        <v>276.99</v>
      </c>
      <c r="I3957" s="51">
        <v>3957</v>
      </c>
      <c r="J3957">
        <v>0.125</v>
      </c>
      <c r="K3957" s="141">
        <f t="shared" si="185"/>
        <v>494.625</v>
      </c>
      <c r="M3957" s="51">
        <v>3957</v>
      </c>
      <c r="N3957">
        <v>899</v>
      </c>
    </row>
    <row r="3958" spans="1:14">
      <c r="A3958" s="51">
        <v>3958</v>
      </c>
      <c r="B3958" s="51">
        <v>4.4999999999999998E-2</v>
      </c>
      <c r="C3958" s="141">
        <f t="shared" si="183"/>
        <v>178.10999999999999</v>
      </c>
      <c r="E3958" s="51">
        <v>3958</v>
      </c>
      <c r="F3958">
        <v>7.0000000000000007E-2</v>
      </c>
      <c r="G3958" s="141">
        <f t="shared" si="184"/>
        <v>277.06</v>
      </c>
      <c r="I3958" s="51">
        <v>3958</v>
      </c>
      <c r="J3958">
        <v>0.125</v>
      </c>
      <c r="K3958" s="141">
        <f t="shared" si="185"/>
        <v>494.75</v>
      </c>
      <c r="M3958" s="51">
        <v>3958</v>
      </c>
      <c r="N3958">
        <v>899</v>
      </c>
    </row>
    <row r="3959" spans="1:14">
      <c r="A3959" s="51">
        <v>3959</v>
      </c>
      <c r="B3959" s="51">
        <v>4.4999999999999998E-2</v>
      </c>
      <c r="C3959" s="141">
        <f t="shared" si="183"/>
        <v>178.155</v>
      </c>
      <c r="E3959" s="51">
        <v>3959</v>
      </c>
      <c r="F3959">
        <v>7.0000000000000007E-2</v>
      </c>
      <c r="G3959" s="141">
        <f t="shared" si="184"/>
        <v>277.13000000000005</v>
      </c>
      <c r="I3959" s="51">
        <v>3959</v>
      </c>
      <c r="J3959">
        <v>0.125</v>
      </c>
      <c r="K3959" s="141">
        <f t="shared" si="185"/>
        <v>494.875</v>
      </c>
      <c r="M3959" s="51">
        <v>3959</v>
      </c>
      <c r="N3959">
        <v>899</v>
      </c>
    </row>
    <row r="3960" spans="1:14">
      <c r="A3960" s="51">
        <v>3960</v>
      </c>
      <c r="B3960" s="51">
        <v>4.4999999999999998E-2</v>
      </c>
      <c r="C3960" s="141">
        <f t="shared" si="183"/>
        <v>178.2</v>
      </c>
      <c r="E3960" s="51">
        <v>3960</v>
      </c>
      <c r="F3960">
        <v>7.0000000000000007E-2</v>
      </c>
      <c r="G3960" s="141">
        <f t="shared" si="184"/>
        <v>277.20000000000005</v>
      </c>
      <c r="I3960" s="51">
        <v>3960</v>
      </c>
      <c r="J3960">
        <v>0.125</v>
      </c>
      <c r="K3960" s="141">
        <f t="shared" si="185"/>
        <v>495</v>
      </c>
      <c r="M3960" s="51">
        <v>3960</v>
      </c>
      <c r="N3960">
        <v>899</v>
      </c>
    </row>
    <row r="3961" spans="1:14">
      <c r="A3961" s="51">
        <v>3961</v>
      </c>
      <c r="B3961" s="51">
        <v>4.4999999999999998E-2</v>
      </c>
      <c r="C3961" s="141">
        <f t="shared" si="183"/>
        <v>178.245</v>
      </c>
      <c r="E3961" s="51">
        <v>3961</v>
      </c>
      <c r="F3961">
        <v>7.0000000000000007E-2</v>
      </c>
      <c r="G3961" s="141">
        <f t="shared" si="184"/>
        <v>277.27000000000004</v>
      </c>
      <c r="I3961" s="51">
        <v>3961</v>
      </c>
      <c r="J3961">
        <v>0.125</v>
      </c>
      <c r="K3961" s="141">
        <f t="shared" si="185"/>
        <v>495.125</v>
      </c>
      <c r="M3961" s="51">
        <v>3961</v>
      </c>
      <c r="N3961">
        <v>899</v>
      </c>
    </row>
    <row r="3962" spans="1:14">
      <c r="A3962" s="51">
        <v>3962</v>
      </c>
      <c r="B3962" s="51">
        <v>4.4999999999999998E-2</v>
      </c>
      <c r="C3962" s="141">
        <f t="shared" si="183"/>
        <v>178.29</v>
      </c>
      <c r="E3962" s="51">
        <v>3962</v>
      </c>
      <c r="F3962">
        <v>7.0000000000000007E-2</v>
      </c>
      <c r="G3962" s="141">
        <f t="shared" si="184"/>
        <v>277.34000000000003</v>
      </c>
      <c r="I3962" s="51">
        <v>3962</v>
      </c>
      <c r="J3962">
        <v>0.125</v>
      </c>
      <c r="K3962" s="141">
        <f t="shared" si="185"/>
        <v>495.25</v>
      </c>
      <c r="M3962" s="51">
        <v>3962</v>
      </c>
      <c r="N3962">
        <v>899</v>
      </c>
    </row>
    <row r="3963" spans="1:14">
      <c r="A3963" s="51">
        <v>3963</v>
      </c>
      <c r="B3963" s="51">
        <v>4.4999999999999998E-2</v>
      </c>
      <c r="C3963" s="141">
        <f t="shared" si="183"/>
        <v>178.33499999999998</v>
      </c>
      <c r="E3963" s="51">
        <v>3963</v>
      </c>
      <c r="F3963">
        <v>7.0000000000000007E-2</v>
      </c>
      <c r="G3963" s="141">
        <f t="shared" si="184"/>
        <v>277.41000000000003</v>
      </c>
      <c r="I3963" s="51">
        <v>3963</v>
      </c>
      <c r="J3963">
        <v>0.125</v>
      </c>
      <c r="K3963" s="141">
        <f t="shared" si="185"/>
        <v>495.375</v>
      </c>
      <c r="M3963" s="51">
        <v>3963</v>
      </c>
      <c r="N3963">
        <v>899</v>
      </c>
    </row>
    <row r="3964" spans="1:14">
      <c r="A3964" s="51">
        <v>3964</v>
      </c>
      <c r="B3964" s="51">
        <v>4.4999999999999998E-2</v>
      </c>
      <c r="C3964" s="141">
        <f t="shared" si="183"/>
        <v>178.38</v>
      </c>
      <c r="E3964" s="51">
        <v>3964</v>
      </c>
      <c r="F3964">
        <v>7.0000000000000007E-2</v>
      </c>
      <c r="G3964" s="141">
        <f t="shared" si="184"/>
        <v>277.48</v>
      </c>
      <c r="I3964" s="51">
        <v>3964</v>
      </c>
      <c r="J3964">
        <v>0.125</v>
      </c>
      <c r="K3964" s="141">
        <f t="shared" si="185"/>
        <v>495.5</v>
      </c>
      <c r="M3964" s="51">
        <v>3964</v>
      </c>
      <c r="N3964">
        <v>899</v>
      </c>
    </row>
    <row r="3965" spans="1:14">
      <c r="A3965" s="51">
        <v>3965</v>
      </c>
      <c r="B3965" s="51">
        <v>4.4999999999999998E-2</v>
      </c>
      <c r="C3965" s="141">
        <f t="shared" si="183"/>
        <v>178.42499999999998</v>
      </c>
      <c r="E3965" s="51">
        <v>3965</v>
      </c>
      <c r="F3965">
        <v>7.0000000000000007E-2</v>
      </c>
      <c r="G3965" s="141">
        <f t="shared" si="184"/>
        <v>277.55</v>
      </c>
      <c r="I3965" s="51">
        <v>3965</v>
      </c>
      <c r="J3965">
        <v>0.125</v>
      </c>
      <c r="K3965" s="141">
        <f t="shared" si="185"/>
        <v>495.625</v>
      </c>
      <c r="M3965" s="51">
        <v>3965</v>
      </c>
      <c r="N3965">
        <v>899</v>
      </c>
    </row>
    <row r="3966" spans="1:14">
      <c r="A3966" s="51">
        <v>3966</v>
      </c>
      <c r="B3966" s="51">
        <v>4.4999999999999998E-2</v>
      </c>
      <c r="C3966" s="141">
        <f t="shared" si="183"/>
        <v>178.47</v>
      </c>
      <c r="E3966" s="51">
        <v>3966</v>
      </c>
      <c r="F3966">
        <v>7.0000000000000007E-2</v>
      </c>
      <c r="G3966" s="141">
        <f t="shared" si="184"/>
        <v>277.62</v>
      </c>
      <c r="I3966" s="51">
        <v>3966</v>
      </c>
      <c r="J3966">
        <v>0.125</v>
      </c>
      <c r="K3966" s="141">
        <f t="shared" si="185"/>
        <v>495.75</v>
      </c>
      <c r="M3966" s="51">
        <v>3966</v>
      </c>
      <c r="N3966">
        <v>899</v>
      </c>
    </row>
    <row r="3967" spans="1:14">
      <c r="A3967" s="51">
        <v>3967</v>
      </c>
      <c r="B3967" s="51">
        <v>4.4999999999999998E-2</v>
      </c>
      <c r="C3967" s="141">
        <f t="shared" si="183"/>
        <v>178.51499999999999</v>
      </c>
      <c r="E3967" s="51">
        <v>3967</v>
      </c>
      <c r="F3967">
        <v>7.0000000000000007E-2</v>
      </c>
      <c r="G3967" s="141">
        <f t="shared" si="184"/>
        <v>277.69000000000005</v>
      </c>
      <c r="I3967" s="51">
        <v>3967</v>
      </c>
      <c r="J3967">
        <v>0.125</v>
      </c>
      <c r="K3967" s="141">
        <f t="shared" si="185"/>
        <v>495.875</v>
      </c>
      <c r="M3967" s="51">
        <v>3967</v>
      </c>
      <c r="N3967">
        <v>899</v>
      </c>
    </row>
    <row r="3968" spans="1:14">
      <c r="A3968" s="51">
        <v>3968</v>
      </c>
      <c r="B3968" s="51">
        <v>4.4999999999999998E-2</v>
      </c>
      <c r="C3968" s="141">
        <f t="shared" si="183"/>
        <v>178.56</v>
      </c>
      <c r="E3968" s="51">
        <v>3968</v>
      </c>
      <c r="F3968">
        <v>7.0000000000000007E-2</v>
      </c>
      <c r="G3968" s="141">
        <f t="shared" si="184"/>
        <v>277.76000000000005</v>
      </c>
      <c r="I3968" s="51">
        <v>3968</v>
      </c>
      <c r="J3968">
        <v>0.125</v>
      </c>
      <c r="K3968" s="141">
        <f t="shared" si="185"/>
        <v>496</v>
      </c>
      <c r="M3968" s="51">
        <v>3968</v>
      </c>
      <c r="N3968">
        <v>899</v>
      </c>
    </row>
    <row r="3969" spans="1:14">
      <c r="A3969" s="51">
        <v>3969</v>
      </c>
      <c r="B3969" s="51">
        <v>4.4999999999999998E-2</v>
      </c>
      <c r="C3969" s="141">
        <f t="shared" si="183"/>
        <v>178.60499999999999</v>
      </c>
      <c r="E3969" s="51">
        <v>3969</v>
      </c>
      <c r="F3969">
        <v>7.0000000000000007E-2</v>
      </c>
      <c r="G3969" s="141">
        <f t="shared" si="184"/>
        <v>277.83000000000004</v>
      </c>
      <c r="I3969" s="51">
        <v>3969</v>
      </c>
      <c r="J3969">
        <v>0.125</v>
      </c>
      <c r="K3969" s="141">
        <f t="shared" si="185"/>
        <v>496.125</v>
      </c>
      <c r="M3969" s="51">
        <v>3969</v>
      </c>
      <c r="N3969">
        <v>899</v>
      </c>
    </row>
    <row r="3970" spans="1:14">
      <c r="A3970" s="51">
        <v>3970</v>
      </c>
      <c r="B3970" s="51">
        <v>4.4999999999999998E-2</v>
      </c>
      <c r="C3970" s="141">
        <f t="shared" ref="C3970:C4033" si="186">MAX(A3970*B3970, 8.99)</f>
        <v>178.65</v>
      </c>
      <c r="E3970" s="51">
        <v>3970</v>
      </c>
      <c r="F3970">
        <v>7.0000000000000007E-2</v>
      </c>
      <c r="G3970" s="141">
        <f t="shared" ref="G3970:G4033" si="187">MAX(E3970*F3970, 9.99)</f>
        <v>277.90000000000003</v>
      </c>
      <c r="I3970" s="51">
        <v>3970</v>
      </c>
      <c r="J3970">
        <v>0.125</v>
      </c>
      <c r="K3970" s="141">
        <f t="shared" ref="K3970:K4033" si="188">MAX(I3970*J3970, 19.99)</f>
        <v>496.25</v>
      </c>
      <c r="M3970" s="51">
        <v>3970</v>
      </c>
      <c r="N3970">
        <v>899</v>
      </c>
    </row>
    <row r="3971" spans="1:14">
      <c r="A3971" s="51">
        <v>3971</v>
      </c>
      <c r="B3971" s="51">
        <v>4.4999999999999998E-2</v>
      </c>
      <c r="C3971" s="141">
        <f t="shared" si="186"/>
        <v>178.69499999999999</v>
      </c>
      <c r="E3971" s="51">
        <v>3971</v>
      </c>
      <c r="F3971">
        <v>7.0000000000000007E-2</v>
      </c>
      <c r="G3971" s="141">
        <f t="shared" si="187"/>
        <v>277.97000000000003</v>
      </c>
      <c r="I3971" s="51">
        <v>3971</v>
      </c>
      <c r="J3971">
        <v>0.125</v>
      </c>
      <c r="K3971" s="141">
        <f t="shared" si="188"/>
        <v>496.375</v>
      </c>
      <c r="M3971" s="51">
        <v>3971</v>
      </c>
      <c r="N3971">
        <v>899</v>
      </c>
    </row>
    <row r="3972" spans="1:14">
      <c r="A3972" s="51">
        <v>3972</v>
      </c>
      <c r="B3972" s="51">
        <v>4.4999999999999998E-2</v>
      </c>
      <c r="C3972" s="141">
        <f t="shared" si="186"/>
        <v>178.73999999999998</v>
      </c>
      <c r="E3972" s="51">
        <v>3972</v>
      </c>
      <c r="F3972">
        <v>7.0000000000000007E-2</v>
      </c>
      <c r="G3972" s="141">
        <f t="shared" si="187"/>
        <v>278.04000000000002</v>
      </c>
      <c r="I3972" s="51">
        <v>3972</v>
      </c>
      <c r="J3972">
        <v>0.125</v>
      </c>
      <c r="K3972" s="141">
        <f t="shared" si="188"/>
        <v>496.5</v>
      </c>
      <c r="M3972" s="51">
        <v>3972</v>
      </c>
      <c r="N3972">
        <v>899</v>
      </c>
    </row>
    <row r="3973" spans="1:14">
      <c r="A3973" s="51">
        <v>3973</v>
      </c>
      <c r="B3973" s="51">
        <v>4.4999999999999998E-2</v>
      </c>
      <c r="C3973" s="141">
        <f t="shared" si="186"/>
        <v>178.785</v>
      </c>
      <c r="E3973" s="51">
        <v>3973</v>
      </c>
      <c r="F3973">
        <v>7.0000000000000007E-2</v>
      </c>
      <c r="G3973" s="141">
        <f t="shared" si="187"/>
        <v>278.11</v>
      </c>
      <c r="I3973" s="51">
        <v>3973</v>
      </c>
      <c r="J3973">
        <v>0.125</v>
      </c>
      <c r="K3973" s="141">
        <f t="shared" si="188"/>
        <v>496.625</v>
      </c>
      <c r="M3973" s="51">
        <v>3973</v>
      </c>
      <c r="N3973">
        <v>899</v>
      </c>
    </row>
    <row r="3974" spans="1:14">
      <c r="A3974" s="51">
        <v>3974</v>
      </c>
      <c r="B3974" s="51">
        <v>4.4999999999999998E-2</v>
      </c>
      <c r="C3974" s="141">
        <f t="shared" si="186"/>
        <v>178.82999999999998</v>
      </c>
      <c r="E3974" s="51">
        <v>3974</v>
      </c>
      <c r="F3974">
        <v>7.0000000000000007E-2</v>
      </c>
      <c r="G3974" s="141">
        <f t="shared" si="187"/>
        <v>278.18</v>
      </c>
      <c r="I3974" s="51">
        <v>3974</v>
      </c>
      <c r="J3974">
        <v>0.125</v>
      </c>
      <c r="K3974" s="141">
        <f t="shared" si="188"/>
        <v>496.75</v>
      </c>
      <c r="M3974" s="51">
        <v>3974</v>
      </c>
      <c r="N3974">
        <v>899</v>
      </c>
    </row>
    <row r="3975" spans="1:14">
      <c r="A3975" s="51">
        <v>3975</v>
      </c>
      <c r="B3975" s="51">
        <v>4.4999999999999998E-2</v>
      </c>
      <c r="C3975" s="141">
        <f t="shared" si="186"/>
        <v>178.875</v>
      </c>
      <c r="E3975" s="51">
        <v>3975</v>
      </c>
      <c r="F3975">
        <v>7.0000000000000007E-2</v>
      </c>
      <c r="G3975" s="141">
        <f t="shared" si="187"/>
        <v>278.25</v>
      </c>
      <c r="I3975" s="51">
        <v>3975</v>
      </c>
      <c r="J3975">
        <v>0.125</v>
      </c>
      <c r="K3975" s="141">
        <f t="shared" si="188"/>
        <v>496.875</v>
      </c>
      <c r="M3975" s="51">
        <v>3975</v>
      </c>
      <c r="N3975">
        <v>899</v>
      </c>
    </row>
    <row r="3976" spans="1:14">
      <c r="A3976" s="51">
        <v>3976</v>
      </c>
      <c r="B3976" s="51">
        <v>4.4999999999999998E-2</v>
      </c>
      <c r="C3976" s="141">
        <f t="shared" si="186"/>
        <v>178.92</v>
      </c>
      <c r="E3976" s="51">
        <v>3976</v>
      </c>
      <c r="F3976">
        <v>7.0000000000000007E-2</v>
      </c>
      <c r="G3976" s="141">
        <f t="shared" si="187"/>
        <v>278.32000000000005</v>
      </c>
      <c r="I3976" s="51">
        <v>3976</v>
      </c>
      <c r="J3976">
        <v>0.125</v>
      </c>
      <c r="K3976" s="141">
        <f t="shared" si="188"/>
        <v>497</v>
      </c>
      <c r="M3976" s="51">
        <v>3976</v>
      </c>
      <c r="N3976">
        <v>899</v>
      </c>
    </row>
    <row r="3977" spans="1:14">
      <c r="A3977" s="51">
        <v>3977</v>
      </c>
      <c r="B3977" s="51">
        <v>4.4999999999999998E-2</v>
      </c>
      <c r="C3977" s="141">
        <f t="shared" si="186"/>
        <v>178.965</v>
      </c>
      <c r="E3977" s="51">
        <v>3977</v>
      </c>
      <c r="F3977">
        <v>7.0000000000000007E-2</v>
      </c>
      <c r="G3977" s="141">
        <f t="shared" si="187"/>
        <v>278.39000000000004</v>
      </c>
      <c r="I3977" s="51">
        <v>3977</v>
      </c>
      <c r="J3977">
        <v>0.125</v>
      </c>
      <c r="K3977" s="141">
        <f t="shared" si="188"/>
        <v>497.125</v>
      </c>
      <c r="M3977" s="51">
        <v>3977</v>
      </c>
      <c r="N3977">
        <v>899</v>
      </c>
    </row>
    <row r="3978" spans="1:14">
      <c r="A3978" s="51">
        <v>3978</v>
      </c>
      <c r="B3978" s="51">
        <v>4.4999999999999998E-2</v>
      </c>
      <c r="C3978" s="141">
        <f t="shared" si="186"/>
        <v>179.01</v>
      </c>
      <c r="E3978" s="51">
        <v>3978</v>
      </c>
      <c r="F3978">
        <v>7.0000000000000007E-2</v>
      </c>
      <c r="G3978" s="141">
        <f t="shared" si="187"/>
        <v>278.46000000000004</v>
      </c>
      <c r="I3978" s="51">
        <v>3978</v>
      </c>
      <c r="J3978">
        <v>0.125</v>
      </c>
      <c r="K3978" s="141">
        <f t="shared" si="188"/>
        <v>497.25</v>
      </c>
      <c r="M3978" s="51">
        <v>3978</v>
      </c>
      <c r="N3978">
        <v>899</v>
      </c>
    </row>
    <row r="3979" spans="1:14">
      <c r="A3979" s="51">
        <v>3979</v>
      </c>
      <c r="B3979" s="51">
        <v>4.4999999999999998E-2</v>
      </c>
      <c r="C3979" s="141">
        <f t="shared" si="186"/>
        <v>179.05500000000001</v>
      </c>
      <c r="E3979" s="51">
        <v>3979</v>
      </c>
      <c r="F3979">
        <v>7.0000000000000007E-2</v>
      </c>
      <c r="G3979" s="141">
        <f t="shared" si="187"/>
        <v>278.53000000000003</v>
      </c>
      <c r="I3979" s="51">
        <v>3979</v>
      </c>
      <c r="J3979">
        <v>0.125</v>
      </c>
      <c r="K3979" s="141">
        <f t="shared" si="188"/>
        <v>497.375</v>
      </c>
      <c r="M3979" s="51">
        <v>3979</v>
      </c>
      <c r="N3979">
        <v>899</v>
      </c>
    </row>
    <row r="3980" spans="1:14">
      <c r="A3980" s="51">
        <v>3980</v>
      </c>
      <c r="B3980" s="51">
        <v>4.4999999999999998E-2</v>
      </c>
      <c r="C3980" s="141">
        <f t="shared" si="186"/>
        <v>179.1</v>
      </c>
      <c r="E3980" s="51">
        <v>3980</v>
      </c>
      <c r="F3980">
        <v>7.0000000000000007E-2</v>
      </c>
      <c r="G3980" s="141">
        <f t="shared" si="187"/>
        <v>278.60000000000002</v>
      </c>
      <c r="I3980" s="51">
        <v>3980</v>
      </c>
      <c r="J3980">
        <v>0.125</v>
      </c>
      <c r="K3980" s="141">
        <f t="shared" si="188"/>
        <v>497.5</v>
      </c>
      <c r="M3980" s="51">
        <v>3980</v>
      </c>
      <c r="N3980">
        <v>899</v>
      </c>
    </row>
    <row r="3981" spans="1:14">
      <c r="A3981" s="51">
        <v>3981</v>
      </c>
      <c r="B3981" s="51">
        <v>4.4999999999999998E-2</v>
      </c>
      <c r="C3981" s="141">
        <f t="shared" si="186"/>
        <v>179.14499999999998</v>
      </c>
      <c r="E3981" s="51">
        <v>3981</v>
      </c>
      <c r="F3981">
        <v>7.0000000000000007E-2</v>
      </c>
      <c r="G3981" s="141">
        <f t="shared" si="187"/>
        <v>278.67</v>
      </c>
      <c r="I3981" s="51">
        <v>3981</v>
      </c>
      <c r="J3981">
        <v>0.125</v>
      </c>
      <c r="K3981" s="141">
        <f t="shared" si="188"/>
        <v>497.625</v>
      </c>
      <c r="M3981" s="51">
        <v>3981</v>
      </c>
      <c r="N3981">
        <v>899</v>
      </c>
    </row>
    <row r="3982" spans="1:14">
      <c r="A3982" s="51">
        <v>3982</v>
      </c>
      <c r="B3982" s="51">
        <v>4.4999999999999998E-2</v>
      </c>
      <c r="C3982" s="141">
        <f t="shared" si="186"/>
        <v>179.19</v>
      </c>
      <c r="E3982" s="51">
        <v>3982</v>
      </c>
      <c r="F3982">
        <v>7.0000000000000007E-2</v>
      </c>
      <c r="G3982" s="141">
        <f t="shared" si="187"/>
        <v>278.74</v>
      </c>
      <c r="I3982" s="51">
        <v>3982</v>
      </c>
      <c r="J3982">
        <v>0.125</v>
      </c>
      <c r="K3982" s="141">
        <f t="shared" si="188"/>
        <v>497.75</v>
      </c>
      <c r="M3982" s="51">
        <v>3982</v>
      </c>
      <c r="N3982">
        <v>899</v>
      </c>
    </row>
    <row r="3983" spans="1:14">
      <c r="A3983" s="51">
        <v>3983</v>
      </c>
      <c r="B3983" s="51">
        <v>4.4999999999999998E-2</v>
      </c>
      <c r="C3983" s="141">
        <f t="shared" si="186"/>
        <v>179.23499999999999</v>
      </c>
      <c r="E3983" s="51">
        <v>3983</v>
      </c>
      <c r="F3983">
        <v>7.0000000000000007E-2</v>
      </c>
      <c r="G3983" s="141">
        <f t="shared" si="187"/>
        <v>278.81</v>
      </c>
      <c r="I3983" s="51">
        <v>3983</v>
      </c>
      <c r="J3983">
        <v>0.125</v>
      </c>
      <c r="K3983" s="141">
        <f t="shared" si="188"/>
        <v>497.875</v>
      </c>
      <c r="M3983" s="51">
        <v>3983</v>
      </c>
      <c r="N3983">
        <v>899</v>
      </c>
    </row>
    <row r="3984" spans="1:14">
      <c r="A3984" s="51">
        <v>3984</v>
      </c>
      <c r="B3984" s="51">
        <v>4.4999999999999998E-2</v>
      </c>
      <c r="C3984" s="141">
        <f t="shared" si="186"/>
        <v>179.28</v>
      </c>
      <c r="E3984" s="51">
        <v>3984</v>
      </c>
      <c r="F3984">
        <v>7.0000000000000007E-2</v>
      </c>
      <c r="G3984" s="141">
        <f t="shared" si="187"/>
        <v>278.88000000000005</v>
      </c>
      <c r="I3984" s="51">
        <v>3984</v>
      </c>
      <c r="J3984">
        <v>0.125</v>
      </c>
      <c r="K3984" s="141">
        <f t="shared" si="188"/>
        <v>498</v>
      </c>
      <c r="M3984" s="51">
        <v>3984</v>
      </c>
      <c r="N3984">
        <v>899</v>
      </c>
    </row>
    <row r="3985" spans="1:14">
      <c r="A3985" s="51">
        <v>3985</v>
      </c>
      <c r="B3985" s="51">
        <v>4.4999999999999998E-2</v>
      </c>
      <c r="C3985" s="141">
        <f t="shared" si="186"/>
        <v>179.32499999999999</v>
      </c>
      <c r="E3985" s="51">
        <v>3985</v>
      </c>
      <c r="F3985">
        <v>7.0000000000000007E-2</v>
      </c>
      <c r="G3985" s="141">
        <f t="shared" si="187"/>
        <v>278.95000000000005</v>
      </c>
      <c r="I3985" s="51">
        <v>3985</v>
      </c>
      <c r="J3985">
        <v>0.125</v>
      </c>
      <c r="K3985" s="141">
        <f t="shared" si="188"/>
        <v>498.125</v>
      </c>
      <c r="M3985" s="51">
        <v>3985</v>
      </c>
      <c r="N3985">
        <v>899</v>
      </c>
    </row>
    <row r="3986" spans="1:14">
      <c r="A3986" s="51">
        <v>3986</v>
      </c>
      <c r="B3986" s="51">
        <v>4.4999999999999998E-2</v>
      </c>
      <c r="C3986" s="141">
        <f t="shared" si="186"/>
        <v>179.37</v>
      </c>
      <c r="E3986" s="51">
        <v>3986</v>
      </c>
      <c r="F3986">
        <v>7.0000000000000007E-2</v>
      </c>
      <c r="G3986" s="141">
        <f t="shared" si="187"/>
        <v>279.02000000000004</v>
      </c>
      <c r="I3986" s="51">
        <v>3986</v>
      </c>
      <c r="J3986">
        <v>0.125</v>
      </c>
      <c r="K3986" s="141">
        <f t="shared" si="188"/>
        <v>498.25</v>
      </c>
      <c r="M3986" s="51">
        <v>3986</v>
      </c>
      <c r="N3986">
        <v>899</v>
      </c>
    </row>
    <row r="3987" spans="1:14">
      <c r="A3987" s="51">
        <v>3987</v>
      </c>
      <c r="B3987" s="51">
        <v>4.4999999999999998E-2</v>
      </c>
      <c r="C3987" s="141">
        <f t="shared" si="186"/>
        <v>179.41499999999999</v>
      </c>
      <c r="E3987" s="51">
        <v>3987</v>
      </c>
      <c r="F3987">
        <v>7.0000000000000007E-2</v>
      </c>
      <c r="G3987" s="141">
        <f t="shared" si="187"/>
        <v>279.09000000000003</v>
      </c>
      <c r="I3987" s="51">
        <v>3987</v>
      </c>
      <c r="J3987">
        <v>0.125</v>
      </c>
      <c r="K3987" s="141">
        <f t="shared" si="188"/>
        <v>498.375</v>
      </c>
      <c r="M3987" s="51">
        <v>3987</v>
      </c>
      <c r="N3987">
        <v>899</v>
      </c>
    </row>
    <row r="3988" spans="1:14">
      <c r="A3988" s="51">
        <v>3988</v>
      </c>
      <c r="B3988" s="51">
        <v>4.4999999999999998E-2</v>
      </c>
      <c r="C3988" s="141">
        <f t="shared" si="186"/>
        <v>179.45999999999998</v>
      </c>
      <c r="E3988" s="51">
        <v>3988</v>
      </c>
      <c r="F3988">
        <v>7.0000000000000007E-2</v>
      </c>
      <c r="G3988" s="141">
        <f t="shared" si="187"/>
        <v>279.16000000000003</v>
      </c>
      <c r="I3988" s="51">
        <v>3988</v>
      </c>
      <c r="J3988">
        <v>0.125</v>
      </c>
      <c r="K3988" s="141">
        <f t="shared" si="188"/>
        <v>498.5</v>
      </c>
      <c r="M3988" s="51">
        <v>3988</v>
      </c>
      <c r="N3988">
        <v>899</v>
      </c>
    </row>
    <row r="3989" spans="1:14">
      <c r="A3989" s="51">
        <v>3989</v>
      </c>
      <c r="B3989" s="51">
        <v>4.4999999999999998E-2</v>
      </c>
      <c r="C3989" s="141">
        <f t="shared" si="186"/>
        <v>179.505</v>
      </c>
      <c r="E3989" s="51">
        <v>3989</v>
      </c>
      <c r="F3989">
        <v>7.0000000000000007E-2</v>
      </c>
      <c r="G3989" s="141">
        <f t="shared" si="187"/>
        <v>279.23</v>
      </c>
      <c r="I3989" s="51">
        <v>3989</v>
      </c>
      <c r="J3989">
        <v>0.125</v>
      </c>
      <c r="K3989" s="141">
        <f t="shared" si="188"/>
        <v>498.625</v>
      </c>
      <c r="M3989" s="51">
        <v>3989</v>
      </c>
      <c r="N3989">
        <v>899</v>
      </c>
    </row>
    <row r="3990" spans="1:14">
      <c r="A3990" s="51">
        <v>3990</v>
      </c>
      <c r="B3990" s="51">
        <v>4.4999999999999998E-2</v>
      </c>
      <c r="C3990" s="141">
        <f t="shared" si="186"/>
        <v>179.54999999999998</v>
      </c>
      <c r="E3990" s="51">
        <v>3990</v>
      </c>
      <c r="F3990">
        <v>7.0000000000000007E-2</v>
      </c>
      <c r="G3990" s="141">
        <f t="shared" si="187"/>
        <v>279.3</v>
      </c>
      <c r="I3990" s="51">
        <v>3990</v>
      </c>
      <c r="J3990">
        <v>0.125</v>
      </c>
      <c r="K3990" s="141">
        <f t="shared" si="188"/>
        <v>498.75</v>
      </c>
      <c r="M3990" s="51">
        <v>3990</v>
      </c>
      <c r="N3990">
        <v>899</v>
      </c>
    </row>
    <row r="3991" spans="1:14">
      <c r="A3991" s="51">
        <v>3991</v>
      </c>
      <c r="B3991" s="51">
        <v>4.4999999999999998E-2</v>
      </c>
      <c r="C3991" s="141">
        <f t="shared" si="186"/>
        <v>179.595</v>
      </c>
      <c r="E3991" s="51">
        <v>3991</v>
      </c>
      <c r="F3991">
        <v>7.0000000000000007E-2</v>
      </c>
      <c r="G3991" s="141">
        <f t="shared" si="187"/>
        <v>279.37</v>
      </c>
      <c r="I3991" s="51">
        <v>3991</v>
      </c>
      <c r="J3991">
        <v>0.125</v>
      </c>
      <c r="K3991" s="141">
        <f t="shared" si="188"/>
        <v>498.875</v>
      </c>
      <c r="M3991" s="51">
        <v>3991</v>
      </c>
      <c r="N3991">
        <v>899</v>
      </c>
    </row>
    <row r="3992" spans="1:14">
      <c r="A3992" s="51">
        <v>3992</v>
      </c>
      <c r="B3992" s="51">
        <v>4.4999999999999998E-2</v>
      </c>
      <c r="C3992" s="141">
        <f t="shared" si="186"/>
        <v>179.64</v>
      </c>
      <c r="E3992" s="51">
        <v>3992</v>
      </c>
      <c r="F3992">
        <v>7.0000000000000007E-2</v>
      </c>
      <c r="G3992" s="141">
        <f t="shared" si="187"/>
        <v>279.44000000000005</v>
      </c>
      <c r="I3992" s="51">
        <v>3992</v>
      </c>
      <c r="J3992">
        <v>0.125</v>
      </c>
      <c r="K3992" s="141">
        <f t="shared" si="188"/>
        <v>499</v>
      </c>
      <c r="M3992" s="51">
        <v>3992</v>
      </c>
      <c r="N3992">
        <v>899</v>
      </c>
    </row>
    <row r="3993" spans="1:14">
      <c r="A3993" s="51">
        <v>3993</v>
      </c>
      <c r="B3993" s="51">
        <v>4.4999999999999998E-2</v>
      </c>
      <c r="C3993" s="141">
        <f t="shared" si="186"/>
        <v>179.685</v>
      </c>
      <c r="E3993" s="51">
        <v>3993</v>
      </c>
      <c r="F3993">
        <v>7.0000000000000007E-2</v>
      </c>
      <c r="G3993" s="141">
        <f t="shared" si="187"/>
        <v>279.51000000000005</v>
      </c>
      <c r="I3993" s="51">
        <v>3993</v>
      </c>
      <c r="J3993">
        <v>0.125</v>
      </c>
      <c r="K3993" s="141">
        <f t="shared" si="188"/>
        <v>499.125</v>
      </c>
      <c r="M3993" s="51">
        <v>3993</v>
      </c>
      <c r="N3993">
        <v>899</v>
      </c>
    </row>
    <row r="3994" spans="1:14">
      <c r="A3994" s="51">
        <v>3994</v>
      </c>
      <c r="B3994" s="51">
        <v>4.4999999999999998E-2</v>
      </c>
      <c r="C3994" s="141">
        <f t="shared" si="186"/>
        <v>179.73</v>
      </c>
      <c r="E3994" s="51">
        <v>3994</v>
      </c>
      <c r="F3994">
        <v>7.0000000000000007E-2</v>
      </c>
      <c r="G3994" s="141">
        <f t="shared" si="187"/>
        <v>279.58000000000004</v>
      </c>
      <c r="I3994" s="51">
        <v>3994</v>
      </c>
      <c r="J3994">
        <v>0.125</v>
      </c>
      <c r="K3994" s="141">
        <f t="shared" si="188"/>
        <v>499.25</v>
      </c>
      <c r="M3994" s="51">
        <v>3994</v>
      </c>
      <c r="N3994">
        <v>899</v>
      </c>
    </row>
    <row r="3995" spans="1:14">
      <c r="A3995" s="51">
        <v>3995</v>
      </c>
      <c r="B3995" s="51">
        <v>4.4999999999999998E-2</v>
      </c>
      <c r="C3995" s="141">
        <f t="shared" si="186"/>
        <v>179.77500000000001</v>
      </c>
      <c r="E3995" s="51">
        <v>3995</v>
      </c>
      <c r="F3995">
        <v>7.0000000000000007E-2</v>
      </c>
      <c r="G3995" s="141">
        <f t="shared" si="187"/>
        <v>279.65000000000003</v>
      </c>
      <c r="I3995" s="51">
        <v>3995</v>
      </c>
      <c r="J3995">
        <v>0.125</v>
      </c>
      <c r="K3995" s="141">
        <f t="shared" si="188"/>
        <v>499.375</v>
      </c>
      <c r="M3995" s="51">
        <v>3995</v>
      </c>
      <c r="N3995">
        <v>899</v>
      </c>
    </row>
    <row r="3996" spans="1:14">
      <c r="A3996" s="51">
        <v>3996</v>
      </c>
      <c r="B3996" s="51">
        <v>4.4999999999999998E-2</v>
      </c>
      <c r="C3996" s="141">
        <f t="shared" si="186"/>
        <v>179.82</v>
      </c>
      <c r="E3996" s="51">
        <v>3996</v>
      </c>
      <c r="F3996">
        <v>7.0000000000000007E-2</v>
      </c>
      <c r="G3996" s="141">
        <f t="shared" si="187"/>
        <v>279.72000000000003</v>
      </c>
      <c r="I3996" s="51">
        <v>3996</v>
      </c>
      <c r="J3996">
        <v>0.125</v>
      </c>
      <c r="K3996" s="141">
        <f t="shared" si="188"/>
        <v>499.5</v>
      </c>
      <c r="M3996" s="51">
        <v>3996</v>
      </c>
      <c r="N3996">
        <v>899</v>
      </c>
    </row>
    <row r="3997" spans="1:14">
      <c r="A3997" s="51">
        <v>3997</v>
      </c>
      <c r="B3997" s="51">
        <v>4.4999999999999998E-2</v>
      </c>
      <c r="C3997" s="141">
        <f t="shared" si="186"/>
        <v>179.86499999999998</v>
      </c>
      <c r="E3997" s="51">
        <v>3997</v>
      </c>
      <c r="F3997">
        <v>7.0000000000000007E-2</v>
      </c>
      <c r="G3997" s="141">
        <f t="shared" si="187"/>
        <v>279.79000000000002</v>
      </c>
      <c r="I3997" s="51">
        <v>3997</v>
      </c>
      <c r="J3997">
        <v>0.125</v>
      </c>
      <c r="K3997" s="141">
        <f t="shared" si="188"/>
        <v>499.625</v>
      </c>
      <c r="M3997" s="51">
        <v>3997</v>
      </c>
      <c r="N3997">
        <v>899</v>
      </c>
    </row>
    <row r="3998" spans="1:14">
      <c r="A3998" s="51">
        <v>3998</v>
      </c>
      <c r="B3998" s="51">
        <v>4.4999999999999998E-2</v>
      </c>
      <c r="C3998" s="141">
        <f t="shared" si="186"/>
        <v>179.91</v>
      </c>
      <c r="E3998" s="51">
        <v>3998</v>
      </c>
      <c r="F3998">
        <v>7.0000000000000007E-2</v>
      </c>
      <c r="G3998" s="141">
        <f t="shared" si="187"/>
        <v>279.86</v>
      </c>
      <c r="I3998" s="51">
        <v>3998</v>
      </c>
      <c r="J3998">
        <v>0.125</v>
      </c>
      <c r="K3998" s="141">
        <f t="shared" si="188"/>
        <v>499.75</v>
      </c>
      <c r="M3998" s="51">
        <v>3998</v>
      </c>
      <c r="N3998">
        <v>899</v>
      </c>
    </row>
    <row r="3999" spans="1:14">
      <c r="A3999" s="51">
        <v>3999</v>
      </c>
      <c r="B3999" s="51">
        <v>4.4999999999999998E-2</v>
      </c>
      <c r="C3999" s="141">
        <f t="shared" si="186"/>
        <v>179.95499999999998</v>
      </c>
      <c r="E3999" s="51">
        <v>3999</v>
      </c>
      <c r="F3999">
        <v>7.0000000000000007E-2</v>
      </c>
      <c r="G3999" s="141">
        <f t="shared" si="187"/>
        <v>279.93</v>
      </c>
      <c r="I3999" s="51">
        <v>3999</v>
      </c>
      <c r="J3999">
        <v>0.125</v>
      </c>
      <c r="K3999" s="141">
        <f t="shared" si="188"/>
        <v>499.875</v>
      </c>
      <c r="M3999" s="51">
        <v>3999</v>
      </c>
      <c r="N3999">
        <v>899</v>
      </c>
    </row>
    <row r="4000" spans="1:14">
      <c r="A4000" s="51">
        <v>4000</v>
      </c>
      <c r="B4000" s="51">
        <v>4.4999999999999998E-2</v>
      </c>
      <c r="C4000" s="141">
        <f t="shared" si="186"/>
        <v>180</v>
      </c>
      <c r="E4000" s="51">
        <v>4000</v>
      </c>
      <c r="F4000">
        <v>7.0000000000000007E-2</v>
      </c>
      <c r="G4000" s="141">
        <f t="shared" si="187"/>
        <v>280</v>
      </c>
      <c r="I4000" s="51">
        <v>4000</v>
      </c>
      <c r="J4000">
        <v>0.125</v>
      </c>
      <c r="K4000" s="141">
        <f t="shared" si="188"/>
        <v>500</v>
      </c>
      <c r="M4000" s="51">
        <v>4000</v>
      </c>
      <c r="N4000">
        <v>899</v>
      </c>
    </row>
    <row r="4001" spans="1:14">
      <c r="A4001" s="51">
        <v>4001</v>
      </c>
      <c r="B4001" s="51">
        <v>4.4999999999999998E-2</v>
      </c>
      <c r="C4001" s="141">
        <f t="shared" si="186"/>
        <v>180.04499999999999</v>
      </c>
      <c r="E4001" s="51">
        <v>4001</v>
      </c>
      <c r="F4001">
        <v>7.0000000000000007E-2</v>
      </c>
      <c r="G4001" s="141">
        <f t="shared" si="187"/>
        <v>280.07000000000005</v>
      </c>
      <c r="I4001" s="51">
        <v>4001</v>
      </c>
      <c r="J4001">
        <v>0.125</v>
      </c>
      <c r="K4001" s="141">
        <f t="shared" si="188"/>
        <v>500.125</v>
      </c>
      <c r="M4001" s="51">
        <v>4001</v>
      </c>
      <c r="N4001">
        <v>899</v>
      </c>
    </row>
    <row r="4002" spans="1:14">
      <c r="A4002" s="51">
        <v>4002</v>
      </c>
      <c r="B4002" s="51">
        <v>4.4999999999999998E-2</v>
      </c>
      <c r="C4002" s="141">
        <f t="shared" si="186"/>
        <v>180.09</v>
      </c>
      <c r="E4002" s="51">
        <v>4002</v>
      </c>
      <c r="F4002">
        <v>7.0000000000000007E-2</v>
      </c>
      <c r="G4002" s="141">
        <f t="shared" si="187"/>
        <v>280.14000000000004</v>
      </c>
      <c r="I4002" s="51">
        <v>4002</v>
      </c>
      <c r="J4002">
        <v>0.125</v>
      </c>
      <c r="K4002" s="141">
        <f t="shared" si="188"/>
        <v>500.25</v>
      </c>
      <c r="M4002" s="51">
        <v>4002</v>
      </c>
      <c r="N4002">
        <v>899</v>
      </c>
    </row>
    <row r="4003" spans="1:14">
      <c r="A4003" s="51">
        <v>4003</v>
      </c>
      <c r="B4003" s="51">
        <v>4.4999999999999998E-2</v>
      </c>
      <c r="C4003" s="141">
        <f t="shared" si="186"/>
        <v>180.13499999999999</v>
      </c>
      <c r="E4003" s="51">
        <v>4003</v>
      </c>
      <c r="F4003">
        <v>7.0000000000000007E-2</v>
      </c>
      <c r="G4003" s="141">
        <f t="shared" si="187"/>
        <v>280.21000000000004</v>
      </c>
      <c r="I4003" s="51">
        <v>4003</v>
      </c>
      <c r="J4003">
        <v>0.125</v>
      </c>
      <c r="K4003" s="141">
        <f t="shared" si="188"/>
        <v>500.375</v>
      </c>
      <c r="M4003" s="51">
        <v>4003</v>
      </c>
      <c r="N4003">
        <v>899</v>
      </c>
    </row>
    <row r="4004" spans="1:14">
      <c r="A4004" s="51">
        <v>4004</v>
      </c>
      <c r="B4004" s="51">
        <v>4.4999999999999998E-2</v>
      </c>
      <c r="C4004" s="141">
        <f t="shared" si="186"/>
        <v>180.18</v>
      </c>
      <c r="E4004" s="51">
        <v>4004</v>
      </c>
      <c r="F4004">
        <v>7.0000000000000007E-2</v>
      </c>
      <c r="G4004" s="141">
        <f t="shared" si="187"/>
        <v>280.28000000000003</v>
      </c>
      <c r="I4004" s="51">
        <v>4004</v>
      </c>
      <c r="J4004">
        <v>0.125</v>
      </c>
      <c r="K4004" s="141">
        <f t="shared" si="188"/>
        <v>500.5</v>
      </c>
      <c r="M4004" s="51">
        <v>4004</v>
      </c>
      <c r="N4004">
        <v>899</v>
      </c>
    </row>
    <row r="4005" spans="1:14">
      <c r="A4005" s="51">
        <v>4005</v>
      </c>
      <c r="B4005" s="51">
        <v>4.4999999999999998E-2</v>
      </c>
      <c r="C4005" s="141">
        <f t="shared" si="186"/>
        <v>180.22499999999999</v>
      </c>
      <c r="E4005" s="51">
        <v>4005</v>
      </c>
      <c r="F4005">
        <v>7.0000000000000007E-2</v>
      </c>
      <c r="G4005" s="141">
        <f t="shared" si="187"/>
        <v>280.35000000000002</v>
      </c>
      <c r="I4005" s="51">
        <v>4005</v>
      </c>
      <c r="J4005">
        <v>0.125</v>
      </c>
      <c r="K4005" s="141">
        <f t="shared" si="188"/>
        <v>500.625</v>
      </c>
      <c r="M4005" s="51">
        <v>4005</v>
      </c>
      <c r="N4005">
        <v>899</v>
      </c>
    </row>
    <row r="4006" spans="1:14">
      <c r="A4006" s="51">
        <v>4006</v>
      </c>
      <c r="B4006" s="51">
        <v>4.4999999999999998E-2</v>
      </c>
      <c r="C4006" s="141">
        <f t="shared" si="186"/>
        <v>180.26999999999998</v>
      </c>
      <c r="E4006" s="51">
        <v>4006</v>
      </c>
      <c r="F4006">
        <v>7.0000000000000007E-2</v>
      </c>
      <c r="G4006" s="141">
        <f t="shared" si="187"/>
        <v>280.42</v>
      </c>
      <c r="I4006" s="51">
        <v>4006</v>
      </c>
      <c r="J4006">
        <v>0.125</v>
      </c>
      <c r="K4006" s="141">
        <f t="shared" si="188"/>
        <v>500.75</v>
      </c>
      <c r="M4006" s="51">
        <v>4006</v>
      </c>
      <c r="N4006">
        <v>899</v>
      </c>
    </row>
    <row r="4007" spans="1:14">
      <c r="A4007" s="51">
        <v>4007</v>
      </c>
      <c r="B4007" s="51">
        <v>4.4999999999999998E-2</v>
      </c>
      <c r="C4007" s="141">
        <f t="shared" si="186"/>
        <v>180.315</v>
      </c>
      <c r="E4007" s="51">
        <v>4007</v>
      </c>
      <c r="F4007">
        <v>7.0000000000000007E-2</v>
      </c>
      <c r="G4007" s="141">
        <f t="shared" si="187"/>
        <v>280.49</v>
      </c>
      <c r="I4007" s="51">
        <v>4007</v>
      </c>
      <c r="J4007">
        <v>0.125</v>
      </c>
      <c r="K4007" s="141">
        <f t="shared" si="188"/>
        <v>500.875</v>
      </c>
      <c r="M4007" s="51">
        <v>4007</v>
      </c>
      <c r="N4007">
        <v>899</v>
      </c>
    </row>
    <row r="4008" spans="1:14">
      <c r="A4008" s="51">
        <v>4008</v>
      </c>
      <c r="B4008" s="51">
        <v>4.4999999999999998E-2</v>
      </c>
      <c r="C4008" s="141">
        <f t="shared" si="186"/>
        <v>180.35999999999999</v>
      </c>
      <c r="E4008" s="51">
        <v>4008</v>
      </c>
      <c r="F4008">
        <v>7.0000000000000007E-2</v>
      </c>
      <c r="G4008" s="141">
        <f t="shared" si="187"/>
        <v>280.56</v>
      </c>
      <c r="I4008" s="51">
        <v>4008</v>
      </c>
      <c r="J4008">
        <v>0.125</v>
      </c>
      <c r="K4008" s="141">
        <f t="shared" si="188"/>
        <v>501</v>
      </c>
      <c r="M4008" s="51">
        <v>4008</v>
      </c>
      <c r="N4008">
        <v>899</v>
      </c>
    </row>
    <row r="4009" spans="1:14">
      <c r="A4009" s="51">
        <v>4009</v>
      </c>
      <c r="B4009" s="51">
        <v>4.4999999999999998E-2</v>
      </c>
      <c r="C4009" s="141">
        <f t="shared" si="186"/>
        <v>180.405</v>
      </c>
      <c r="E4009" s="51">
        <v>4009</v>
      </c>
      <c r="F4009">
        <v>7.0000000000000007E-2</v>
      </c>
      <c r="G4009" s="141">
        <f t="shared" si="187"/>
        <v>280.63000000000005</v>
      </c>
      <c r="I4009" s="51">
        <v>4009</v>
      </c>
      <c r="J4009">
        <v>0.125</v>
      </c>
      <c r="K4009" s="141">
        <f t="shared" si="188"/>
        <v>501.125</v>
      </c>
      <c r="M4009" s="51">
        <v>4009</v>
      </c>
      <c r="N4009">
        <v>899</v>
      </c>
    </row>
    <row r="4010" spans="1:14">
      <c r="A4010" s="51">
        <v>4010</v>
      </c>
      <c r="B4010" s="51">
        <v>4.4999999999999998E-2</v>
      </c>
      <c r="C4010" s="141">
        <f t="shared" si="186"/>
        <v>180.45</v>
      </c>
      <c r="E4010" s="51">
        <v>4010</v>
      </c>
      <c r="F4010">
        <v>7.0000000000000007E-2</v>
      </c>
      <c r="G4010" s="141">
        <f t="shared" si="187"/>
        <v>280.70000000000005</v>
      </c>
      <c r="I4010" s="51">
        <v>4010</v>
      </c>
      <c r="J4010">
        <v>0.125</v>
      </c>
      <c r="K4010" s="141">
        <f t="shared" si="188"/>
        <v>501.25</v>
      </c>
      <c r="M4010" s="51">
        <v>4010</v>
      </c>
      <c r="N4010">
        <v>899</v>
      </c>
    </row>
    <row r="4011" spans="1:14">
      <c r="A4011" s="51">
        <v>4011</v>
      </c>
      <c r="B4011" s="51">
        <v>4.4999999999999998E-2</v>
      </c>
      <c r="C4011" s="141">
        <f t="shared" si="186"/>
        <v>180.495</v>
      </c>
      <c r="E4011" s="51">
        <v>4011</v>
      </c>
      <c r="F4011">
        <v>7.0000000000000007E-2</v>
      </c>
      <c r="G4011" s="141">
        <f t="shared" si="187"/>
        <v>280.77000000000004</v>
      </c>
      <c r="I4011" s="51">
        <v>4011</v>
      </c>
      <c r="J4011">
        <v>0.125</v>
      </c>
      <c r="K4011" s="141">
        <f t="shared" si="188"/>
        <v>501.375</v>
      </c>
      <c r="M4011" s="51">
        <v>4011</v>
      </c>
      <c r="N4011">
        <v>899</v>
      </c>
    </row>
    <row r="4012" spans="1:14">
      <c r="A4012" s="51">
        <v>4012</v>
      </c>
      <c r="B4012" s="51">
        <v>4.4999999999999998E-2</v>
      </c>
      <c r="C4012" s="141">
        <f t="shared" si="186"/>
        <v>180.54</v>
      </c>
      <c r="E4012" s="51">
        <v>4012</v>
      </c>
      <c r="F4012">
        <v>7.0000000000000007E-2</v>
      </c>
      <c r="G4012" s="141">
        <f t="shared" si="187"/>
        <v>280.84000000000003</v>
      </c>
      <c r="I4012" s="51">
        <v>4012</v>
      </c>
      <c r="J4012">
        <v>0.125</v>
      </c>
      <c r="K4012" s="141">
        <f t="shared" si="188"/>
        <v>501.5</v>
      </c>
      <c r="M4012" s="51">
        <v>4012</v>
      </c>
      <c r="N4012">
        <v>899</v>
      </c>
    </row>
    <row r="4013" spans="1:14">
      <c r="A4013" s="51">
        <v>4013</v>
      </c>
      <c r="B4013" s="51">
        <v>4.4999999999999998E-2</v>
      </c>
      <c r="C4013" s="141">
        <f t="shared" si="186"/>
        <v>180.58499999999998</v>
      </c>
      <c r="E4013" s="51">
        <v>4013</v>
      </c>
      <c r="F4013">
        <v>7.0000000000000007E-2</v>
      </c>
      <c r="G4013" s="141">
        <f t="shared" si="187"/>
        <v>280.91000000000003</v>
      </c>
      <c r="I4013" s="51">
        <v>4013</v>
      </c>
      <c r="J4013">
        <v>0.125</v>
      </c>
      <c r="K4013" s="141">
        <f t="shared" si="188"/>
        <v>501.625</v>
      </c>
      <c r="M4013" s="51">
        <v>4013</v>
      </c>
      <c r="N4013">
        <v>899</v>
      </c>
    </row>
    <row r="4014" spans="1:14">
      <c r="A4014" s="51">
        <v>4014</v>
      </c>
      <c r="B4014" s="51">
        <v>4.4999999999999998E-2</v>
      </c>
      <c r="C4014" s="141">
        <f t="shared" si="186"/>
        <v>180.63</v>
      </c>
      <c r="E4014" s="51">
        <v>4014</v>
      </c>
      <c r="F4014">
        <v>7.0000000000000007E-2</v>
      </c>
      <c r="G4014" s="141">
        <f t="shared" si="187"/>
        <v>280.98</v>
      </c>
      <c r="I4014" s="51">
        <v>4014</v>
      </c>
      <c r="J4014">
        <v>0.125</v>
      </c>
      <c r="K4014" s="141">
        <f t="shared" si="188"/>
        <v>501.75</v>
      </c>
      <c r="M4014" s="51">
        <v>4014</v>
      </c>
      <c r="N4014">
        <v>899</v>
      </c>
    </row>
    <row r="4015" spans="1:14">
      <c r="A4015" s="51">
        <v>4015</v>
      </c>
      <c r="B4015" s="51">
        <v>4.4999999999999998E-2</v>
      </c>
      <c r="C4015" s="141">
        <f t="shared" si="186"/>
        <v>180.67499999999998</v>
      </c>
      <c r="E4015" s="51">
        <v>4015</v>
      </c>
      <c r="F4015">
        <v>7.0000000000000007E-2</v>
      </c>
      <c r="G4015" s="141">
        <f t="shared" si="187"/>
        <v>281.05</v>
      </c>
      <c r="I4015" s="51">
        <v>4015</v>
      </c>
      <c r="J4015">
        <v>0.125</v>
      </c>
      <c r="K4015" s="141">
        <f t="shared" si="188"/>
        <v>501.875</v>
      </c>
      <c r="M4015" s="51">
        <v>4015</v>
      </c>
      <c r="N4015">
        <v>899</v>
      </c>
    </row>
    <row r="4016" spans="1:14">
      <c r="A4016" s="51">
        <v>4016</v>
      </c>
      <c r="B4016" s="51">
        <v>4.4999999999999998E-2</v>
      </c>
      <c r="C4016" s="141">
        <f t="shared" si="186"/>
        <v>180.72</v>
      </c>
      <c r="E4016" s="51">
        <v>4016</v>
      </c>
      <c r="F4016">
        <v>7.0000000000000007E-2</v>
      </c>
      <c r="G4016" s="141">
        <f t="shared" si="187"/>
        <v>281.12</v>
      </c>
      <c r="I4016" s="51">
        <v>4016</v>
      </c>
      <c r="J4016">
        <v>0.125</v>
      </c>
      <c r="K4016" s="141">
        <f t="shared" si="188"/>
        <v>502</v>
      </c>
      <c r="M4016" s="51">
        <v>4016</v>
      </c>
      <c r="N4016">
        <v>899</v>
      </c>
    </row>
    <row r="4017" spans="1:14">
      <c r="A4017" s="51">
        <v>4017</v>
      </c>
      <c r="B4017" s="51">
        <v>4.4999999999999998E-2</v>
      </c>
      <c r="C4017" s="141">
        <f t="shared" si="186"/>
        <v>180.76499999999999</v>
      </c>
      <c r="E4017" s="51">
        <v>4017</v>
      </c>
      <c r="F4017">
        <v>7.0000000000000007E-2</v>
      </c>
      <c r="G4017" s="141">
        <f t="shared" si="187"/>
        <v>281.19000000000005</v>
      </c>
      <c r="I4017" s="51">
        <v>4017</v>
      </c>
      <c r="J4017">
        <v>0.125</v>
      </c>
      <c r="K4017" s="141">
        <f t="shared" si="188"/>
        <v>502.125</v>
      </c>
      <c r="M4017" s="51">
        <v>4017</v>
      </c>
      <c r="N4017">
        <v>899</v>
      </c>
    </row>
    <row r="4018" spans="1:14">
      <c r="A4018" s="51">
        <v>4018</v>
      </c>
      <c r="B4018" s="51">
        <v>4.4999999999999998E-2</v>
      </c>
      <c r="C4018" s="141">
        <f t="shared" si="186"/>
        <v>180.81</v>
      </c>
      <c r="E4018" s="51">
        <v>4018</v>
      </c>
      <c r="F4018">
        <v>7.0000000000000007E-2</v>
      </c>
      <c r="G4018" s="141">
        <f t="shared" si="187"/>
        <v>281.26000000000005</v>
      </c>
      <c r="I4018" s="51">
        <v>4018</v>
      </c>
      <c r="J4018">
        <v>0.125</v>
      </c>
      <c r="K4018" s="141">
        <f t="shared" si="188"/>
        <v>502.25</v>
      </c>
      <c r="M4018" s="51">
        <v>4018</v>
      </c>
      <c r="N4018">
        <v>899</v>
      </c>
    </row>
    <row r="4019" spans="1:14">
      <c r="A4019" s="51">
        <v>4019</v>
      </c>
      <c r="B4019" s="51">
        <v>4.4999999999999998E-2</v>
      </c>
      <c r="C4019" s="141">
        <f t="shared" si="186"/>
        <v>180.85499999999999</v>
      </c>
      <c r="E4019" s="51">
        <v>4019</v>
      </c>
      <c r="F4019">
        <v>7.0000000000000007E-2</v>
      </c>
      <c r="G4019" s="141">
        <f t="shared" si="187"/>
        <v>281.33000000000004</v>
      </c>
      <c r="I4019" s="51">
        <v>4019</v>
      </c>
      <c r="J4019">
        <v>0.125</v>
      </c>
      <c r="K4019" s="141">
        <f t="shared" si="188"/>
        <v>502.375</v>
      </c>
      <c r="M4019" s="51">
        <v>4019</v>
      </c>
      <c r="N4019">
        <v>899</v>
      </c>
    </row>
    <row r="4020" spans="1:14">
      <c r="A4020" s="51">
        <v>4020</v>
      </c>
      <c r="B4020" s="51">
        <v>4.4999999999999998E-2</v>
      </c>
      <c r="C4020" s="141">
        <f t="shared" si="186"/>
        <v>180.9</v>
      </c>
      <c r="E4020" s="51">
        <v>4020</v>
      </c>
      <c r="F4020">
        <v>7.0000000000000007E-2</v>
      </c>
      <c r="G4020" s="141">
        <f t="shared" si="187"/>
        <v>281.40000000000003</v>
      </c>
      <c r="I4020" s="51">
        <v>4020</v>
      </c>
      <c r="J4020">
        <v>0.125</v>
      </c>
      <c r="K4020" s="141">
        <f t="shared" si="188"/>
        <v>502.5</v>
      </c>
      <c r="M4020" s="51">
        <v>4020</v>
      </c>
      <c r="N4020">
        <v>899</v>
      </c>
    </row>
    <row r="4021" spans="1:14">
      <c r="A4021" s="51">
        <v>4021</v>
      </c>
      <c r="B4021" s="51">
        <v>4.4999999999999998E-2</v>
      </c>
      <c r="C4021" s="141">
        <f t="shared" si="186"/>
        <v>180.94499999999999</v>
      </c>
      <c r="E4021" s="51">
        <v>4021</v>
      </c>
      <c r="F4021">
        <v>7.0000000000000007E-2</v>
      </c>
      <c r="G4021" s="141">
        <f t="shared" si="187"/>
        <v>281.47000000000003</v>
      </c>
      <c r="I4021" s="51">
        <v>4021</v>
      </c>
      <c r="J4021">
        <v>0.125</v>
      </c>
      <c r="K4021" s="141">
        <f t="shared" si="188"/>
        <v>502.625</v>
      </c>
      <c r="M4021" s="51">
        <v>4021</v>
      </c>
      <c r="N4021">
        <v>899</v>
      </c>
    </row>
    <row r="4022" spans="1:14">
      <c r="A4022" s="51">
        <v>4022</v>
      </c>
      <c r="B4022" s="51">
        <v>4.4999999999999998E-2</v>
      </c>
      <c r="C4022" s="141">
        <f t="shared" si="186"/>
        <v>180.98999999999998</v>
      </c>
      <c r="E4022" s="51">
        <v>4022</v>
      </c>
      <c r="F4022">
        <v>7.0000000000000007E-2</v>
      </c>
      <c r="G4022" s="141">
        <f t="shared" si="187"/>
        <v>281.54000000000002</v>
      </c>
      <c r="I4022" s="51">
        <v>4022</v>
      </c>
      <c r="J4022">
        <v>0.125</v>
      </c>
      <c r="K4022" s="141">
        <f t="shared" si="188"/>
        <v>502.75</v>
      </c>
      <c r="M4022" s="51">
        <v>4022</v>
      </c>
      <c r="N4022">
        <v>899</v>
      </c>
    </row>
    <row r="4023" spans="1:14">
      <c r="A4023" s="51">
        <v>4023</v>
      </c>
      <c r="B4023" s="51">
        <v>4.4999999999999998E-2</v>
      </c>
      <c r="C4023" s="141">
        <f t="shared" si="186"/>
        <v>181.035</v>
      </c>
      <c r="E4023" s="51">
        <v>4023</v>
      </c>
      <c r="F4023">
        <v>7.0000000000000007E-2</v>
      </c>
      <c r="G4023" s="141">
        <f t="shared" si="187"/>
        <v>281.61</v>
      </c>
      <c r="I4023" s="51">
        <v>4023</v>
      </c>
      <c r="J4023">
        <v>0.125</v>
      </c>
      <c r="K4023" s="141">
        <f t="shared" si="188"/>
        <v>502.875</v>
      </c>
      <c r="M4023" s="51">
        <v>4023</v>
      </c>
      <c r="N4023">
        <v>899</v>
      </c>
    </row>
    <row r="4024" spans="1:14">
      <c r="A4024" s="51">
        <v>4024</v>
      </c>
      <c r="B4024" s="51">
        <v>4.4999999999999998E-2</v>
      </c>
      <c r="C4024" s="141">
        <f t="shared" si="186"/>
        <v>181.07999999999998</v>
      </c>
      <c r="E4024" s="51">
        <v>4024</v>
      </c>
      <c r="F4024">
        <v>7.0000000000000007E-2</v>
      </c>
      <c r="G4024" s="141">
        <f t="shared" si="187"/>
        <v>281.68</v>
      </c>
      <c r="I4024" s="51">
        <v>4024</v>
      </c>
      <c r="J4024">
        <v>0.125</v>
      </c>
      <c r="K4024" s="141">
        <f t="shared" si="188"/>
        <v>503</v>
      </c>
      <c r="M4024" s="51">
        <v>4024</v>
      </c>
      <c r="N4024">
        <v>899</v>
      </c>
    </row>
    <row r="4025" spans="1:14">
      <c r="A4025" s="51">
        <v>4025</v>
      </c>
      <c r="B4025" s="51">
        <v>4.4999999999999998E-2</v>
      </c>
      <c r="C4025" s="141">
        <f t="shared" si="186"/>
        <v>181.125</v>
      </c>
      <c r="E4025" s="51">
        <v>4025</v>
      </c>
      <c r="F4025">
        <v>7.0000000000000007E-2</v>
      </c>
      <c r="G4025" s="141">
        <f t="shared" si="187"/>
        <v>281.75</v>
      </c>
      <c r="I4025" s="51">
        <v>4025</v>
      </c>
      <c r="J4025">
        <v>0.125</v>
      </c>
      <c r="K4025" s="141">
        <f t="shared" si="188"/>
        <v>503.125</v>
      </c>
      <c r="M4025" s="51">
        <v>4025</v>
      </c>
      <c r="N4025">
        <v>899</v>
      </c>
    </row>
    <row r="4026" spans="1:14">
      <c r="A4026" s="51">
        <v>4026</v>
      </c>
      <c r="B4026" s="51">
        <v>4.4999999999999998E-2</v>
      </c>
      <c r="C4026" s="141">
        <f t="shared" si="186"/>
        <v>181.17</v>
      </c>
      <c r="E4026" s="51">
        <v>4026</v>
      </c>
      <c r="F4026">
        <v>7.0000000000000007E-2</v>
      </c>
      <c r="G4026" s="141">
        <f t="shared" si="187"/>
        <v>281.82000000000005</v>
      </c>
      <c r="I4026" s="51">
        <v>4026</v>
      </c>
      <c r="J4026">
        <v>0.125</v>
      </c>
      <c r="K4026" s="141">
        <f t="shared" si="188"/>
        <v>503.25</v>
      </c>
      <c r="M4026" s="51">
        <v>4026</v>
      </c>
      <c r="N4026">
        <v>899</v>
      </c>
    </row>
    <row r="4027" spans="1:14">
      <c r="A4027" s="51">
        <v>4027</v>
      </c>
      <c r="B4027" s="51">
        <v>4.4999999999999998E-2</v>
      </c>
      <c r="C4027" s="141">
        <f t="shared" si="186"/>
        <v>181.215</v>
      </c>
      <c r="E4027" s="51">
        <v>4027</v>
      </c>
      <c r="F4027">
        <v>7.0000000000000007E-2</v>
      </c>
      <c r="G4027" s="141">
        <f t="shared" si="187"/>
        <v>281.89000000000004</v>
      </c>
      <c r="I4027" s="51">
        <v>4027</v>
      </c>
      <c r="J4027">
        <v>0.125</v>
      </c>
      <c r="K4027" s="141">
        <f t="shared" si="188"/>
        <v>503.375</v>
      </c>
      <c r="M4027" s="51">
        <v>4027</v>
      </c>
      <c r="N4027">
        <v>899</v>
      </c>
    </row>
    <row r="4028" spans="1:14">
      <c r="A4028" s="51">
        <v>4028</v>
      </c>
      <c r="B4028" s="51">
        <v>4.4999999999999998E-2</v>
      </c>
      <c r="C4028" s="141">
        <f t="shared" si="186"/>
        <v>181.26</v>
      </c>
      <c r="E4028" s="51">
        <v>4028</v>
      </c>
      <c r="F4028">
        <v>7.0000000000000007E-2</v>
      </c>
      <c r="G4028" s="141">
        <f t="shared" si="187"/>
        <v>281.96000000000004</v>
      </c>
      <c r="I4028" s="51">
        <v>4028</v>
      </c>
      <c r="J4028">
        <v>0.125</v>
      </c>
      <c r="K4028" s="141">
        <f t="shared" si="188"/>
        <v>503.5</v>
      </c>
      <c r="M4028" s="51">
        <v>4028</v>
      </c>
      <c r="N4028">
        <v>899</v>
      </c>
    </row>
    <row r="4029" spans="1:14">
      <c r="A4029" s="51">
        <v>4029</v>
      </c>
      <c r="B4029" s="51">
        <v>4.4999999999999998E-2</v>
      </c>
      <c r="C4029" s="141">
        <f t="shared" si="186"/>
        <v>181.30500000000001</v>
      </c>
      <c r="E4029" s="51">
        <v>4029</v>
      </c>
      <c r="F4029">
        <v>7.0000000000000007E-2</v>
      </c>
      <c r="G4029" s="141">
        <f t="shared" si="187"/>
        <v>282.03000000000003</v>
      </c>
      <c r="I4029" s="51">
        <v>4029</v>
      </c>
      <c r="J4029">
        <v>0.125</v>
      </c>
      <c r="K4029" s="141">
        <f t="shared" si="188"/>
        <v>503.625</v>
      </c>
      <c r="M4029" s="51">
        <v>4029</v>
      </c>
      <c r="N4029">
        <v>899</v>
      </c>
    </row>
    <row r="4030" spans="1:14">
      <c r="A4030" s="51">
        <v>4030</v>
      </c>
      <c r="B4030" s="51">
        <v>4.4999999999999998E-2</v>
      </c>
      <c r="C4030" s="141">
        <f t="shared" si="186"/>
        <v>181.35</v>
      </c>
      <c r="E4030" s="51">
        <v>4030</v>
      </c>
      <c r="F4030">
        <v>7.0000000000000007E-2</v>
      </c>
      <c r="G4030" s="141">
        <f t="shared" si="187"/>
        <v>282.10000000000002</v>
      </c>
      <c r="I4030" s="51">
        <v>4030</v>
      </c>
      <c r="J4030">
        <v>0.125</v>
      </c>
      <c r="K4030" s="141">
        <f t="shared" si="188"/>
        <v>503.75</v>
      </c>
      <c r="M4030" s="51">
        <v>4030</v>
      </c>
      <c r="N4030">
        <v>899</v>
      </c>
    </row>
    <row r="4031" spans="1:14">
      <c r="A4031" s="51">
        <v>4031</v>
      </c>
      <c r="B4031" s="51">
        <v>4.4999999999999998E-2</v>
      </c>
      <c r="C4031" s="141">
        <f t="shared" si="186"/>
        <v>181.39499999999998</v>
      </c>
      <c r="E4031" s="51">
        <v>4031</v>
      </c>
      <c r="F4031">
        <v>7.0000000000000007E-2</v>
      </c>
      <c r="G4031" s="141">
        <f t="shared" si="187"/>
        <v>282.17</v>
      </c>
      <c r="I4031" s="51">
        <v>4031</v>
      </c>
      <c r="J4031">
        <v>0.125</v>
      </c>
      <c r="K4031" s="141">
        <f t="shared" si="188"/>
        <v>503.875</v>
      </c>
      <c r="M4031" s="51">
        <v>4031</v>
      </c>
      <c r="N4031">
        <v>899</v>
      </c>
    </row>
    <row r="4032" spans="1:14">
      <c r="A4032" s="51">
        <v>4032</v>
      </c>
      <c r="B4032" s="51">
        <v>4.4999999999999998E-2</v>
      </c>
      <c r="C4032" s="141">
        <f t="shared" si="186"/>
        <v>181.44</v>
      </c>
      <c r="E4032" s="51">
        <v>4032</v>
      </c>
      <c r="F4032">
        <v>7.0000000000000007E-2</v>
      </c>
      <c r="G4032" s="141">
        <f t="shared" si="187"/>
        <v>282.24</v>
      </c>
      <c r="I4032" s="51">
        <v>4032</v>
      </c>
      <c r="J4032">
        <v>0.125</v>
      </c>
      <c r="K4032" s="141">
        <f t="shared" si="188"/>
        <v>504</v>
      </c>
      <c r="M4032" s="51">
        <v>4032</v>
      </c>
      <c r="N4032">
        <v>899</v>
      </c>
    </row>
    <row r="4033" spans="1:14">
      <c r="A4033" s="51">
        <v>4033</v>
      </c>
      <c r="B4033" s="51">
        <v>4.4999999999999998E-2</v>
      </c>
      <c r="C4033" s="141">
        <f t="shared" si="186"/>
        <v>181.48499999999999</v>
      </c>
      <c r="E4033" s="51">
        <v>4033</v>
      </c>
      <c r="F4033">
        <v>7.0000000000000007E-2</v>
      </c>
      <c r="G4033" s="141">
        <f t="shared" si="187"/>
        <v>282.31</v>
      </c>
      <c r="I4033" s="51">
        <v>4033</v>
      </c>
      <c r="J4033">
        <v>0.125</v>
      </c>
      <c r="K4033" s="141">
        <f t="shared" si="188"/>
        <v>504.125</v>
      </c>
      <c r="M4033" s="51">
        <v>4033</v>
      </c>
      <c r="N4033">
        <v>899</v>
      </c>
    </row>
    <row r="4034" spans="1:14">
      <c r="A4034" s="51">
        <v>4034</v>
      </c>
      <c r="B4034" s="51">
        <v>4.4999999999999998E-2</v>
      </c>
      <c r="C4034" s="141">
        <f t="shared" ref="C4034:C4097" si="189">MAX(A4034*B4034, 8.99)</f>
        <v>181.53</v>
      </c>
      <c r="E4034" s="51">
        <v>4034</v>
      </c>
      <c r="F4034">
        <v>7.0000000000000007E-2</v>
      </c>
      <c r="G4034" s="141">
        <f t="shared" ref="G4034:G4097" si="190">MAX(E4034*F4034, 9.99)</f>
        <v>282.38000000000005</v>
      </c>
      <c r="I4034" s="51">
        <v>4034</v>
      </c>
      <c r="J4034">
        <v>0.125</v>
      </c>
      <c r="K4034" s="141">
        <f t="shared" ref="K4034:K4097" si="191">MAX(I4034*J4034, 19.99)</f>
        <v>504.25</v>
      </c>
      <c r="M4034" s="51">
        <v>4034</v>
      </c>
      <c r="N4034">
        <v>899</v>
      </c>
    </row>
    <row r="4035" spans="1:14">
      <c r="A4035" s="51">
        <v>4035</v>
      </c>
      <c r="B4035" s="51">
        <v>4.4999999999999998E-2</v>
      </c>
      <c r="C4035" s="141">
        <f t="shared" si="189"/>
        <v>181.57499999999999</v>
      </c>
      <c r="E4035" s="51">
        <v>4035</v>
      </c>
      <c r="F4035">
        <v>7.0000000000000007E-2</v>
      </c>
      <c r="G4035" s="141">
        <f t="shared" si="190"/>
        <v>282.45000000000005</v>
      </c>
      <c r="I4035" s="51">
        <v>4035</v>
      </c>
      <c r="J4035">
        <v>0.125</v>
      </c>
      <c r="K4035" s="141">
        <f t="shared" si="191"/>
        <v>504.375</v>
      </c>
      <c r="M4035" s="51">
        <v>4035</v>
      </c>
      <c r="N4035">
        <v>899</v>
      </c>
    </row>
    <row r="4036" spans="1:14">
      <c r="A4036" s="51">
        <v>4036</v>
      </c>
      <c r="B4036" s="51">
        <v>4.4999999999999998E-2</v>
      </c>
      <c r="C4036" s="141">
        <f t="shared" si="189"/>
        <v>181.62</v>
      </c>
      <c r="E4036" s="51">
        <v>4036</v>
      </c>
      <c r="F4036">
        <v>7.0000000000000007E-2</v>
      </c>
      <c r="G4036" s="141">
        <f t="shared" si="190"/>
        <v>282.52000000000004</v>
      </c>
      <c r="I4036" s="51">
        <v>4036</v>
      </c>
      <c r="J4036">
        <v>0.125</v>
      </c>
      <c r="K4036" s="141">
        <f t="shared" si="191"/>
        <v>504.5</v>
      </c>
      <c r="M4036" s="51">
        <v>4036</v>
      </c>
      <c r="N4036">
        <v>899</v>
      </c>
    </row>
    <row r="4037" spans="1:14">
      <c r="A4037" s="51">
        <v>4037</v>
      </c>
      <c r="B4037" s="51">
        <v>4.4999999999999998E-2</v>
      </c>
      <c r="C4037" s="141">
        <f t="shared" si="189"/>
        <v>181.66499999999999</v>
      </c>
      <c r="E4037" s="51">
        <v>4037</v>
      </c>
      <c r="F4037">
        <v>7.0000000000000007E-2</v>
      </c>
      <c r="G4037" s="141">
        <f t="shared" si="190"/>
        <v>282.59000000000003</v>
      </c>
      <c r="I4037" s="51">
        <v>4037</v>
      </c>
      <c r="J4037">
        <v>0.125</v>
      </c>
      <c r="K4037" s="141">
        <f t="shared" si="191"/>
        <v>504.625</v>
      </c>
      <c r="M4037" s="51">
        <v>4037</v>
      </c>
      <c r="N4037">
        <v>899</v>
      </c>
    </row>
    <row r="4038" spans="1:14">
      <c r="A4038" s="51">
        <v>4038</v>
      </c>
      <c r="B4038" s="51">
        <v>4.4999999999999998E-2</v>
      </c>
      <c r="C4038" s="141">
        <f t="shared" si="189"/>
        <v>181.70999999999998</v>
      </c>
      <c r="E4038" s="51">
        <v>4038</v>
      </c>
      <c r="F4038">
        <v>7.0000000000000007E-2</v>
      </c>
      <c r="G4038" s="141">
        <f t="shared" si="190"/>
        <v>282.66000000000003</v>
      </c>
      <c r="I4038" s="51">
        <v>4038</v>
      </c>
      <c r="J4038">
        <v>0.125</v>
      </c>
      <c r="K4038" s="141">
        <f t="shared" si="191"/>
        <v>504.75</v>
      </c>
      <c r="M4038" s="51">
        <v>4038</v>
      </c>
      <c r="N4038">
        <v>899</v>
      </c>
    </row>
    <row r="4039" spans="1:14">
      <c r="A4039" s="51">
        <v>4039</v>
      </c>
      <c r="B4039" s="51">
        <v>4.4999999999999998E-2</v>
      </c>
      <c r="C4039" s="141">
        <f t="shared" si="189"/>
        <v>181.755</v>
      </c>
      <c r="E4039" s="51">
        <v>4039</v>
      </c>
      <c r="F4039">
        <v>7.0000000000000007E-2</v>
      </c>
      <c r="G4039" s="141">
        <f t="shared" si="190"/>
        <v>282.73</v>
      </c>
      <c r="I4039" s="51">
        <v>4039</v>
      </c>
      <c r="J4039">
        <v>0.125</v>
      </c>
      <c r="K4039" s="141">
        <f t="shared" si="191"/>
        <v>504.875</v>
      </c>
      <c r="M4039" s="51">
        <v>4039</v>
      </c>
      <c r="N4039">
        <v>899</v>
      </c>
    </row>
    <row r="4040" spans="1:14">
      <c r="A4040" s="51">
        <v>4040</v>
      </c>
      <c r="B4040" s="51">
        <v>4.4999999999999998E-2</v>
      </c>
      <c r="C4040" s="141">
        <f t="shared" si="189"/>
        <v>181.79999999999998</v>
      </c>
      <c r="E4040" s="51">
        <v>4040</v>
      </c>
      <c r="F4040">
        <v>7.0000000000000007E-2</v>
      </c>
      <c r="G4040" s="141">
        <f t="shared" si="190"/>
        <v>282.8</v>
      </c>
      <c r="I4040" s="51">
        <v>4040</v>
      </c>
      <c r="J4040">
        <v>0.125</v>
      </c>
      <c r="K4040" s="141">
        <f t="shared" si="191"/>
        <v>505</v>
      </c>
      <c r="M4040" s="51">
        <v>4040</v>
      </c>
      <c r="N4040">
        <v>899</v>
      </c>
    </row>
    <row r="4041" spans="1:14">
      <c r="A4041" s="51">
        <v>4041</v>
      </c>
      <c r="B4041" s="51">
        <v>4.4999999999999998E-2</v>
      </c>
      <c r="C4041" s="141">
        <f t="shared" si="189"/>
        <v>181.845</v>
      </c>
      <c r="E4041" s="51">
        <v>4041</v>
      </c>
      <c r="F4041">
        <v>7.0000000000000007E-2</v>
      </c>
      <c r="G4041" s="141">
        <f t="shared" si="190"/>
        <v>282.87</v>
      </c>
      <c r="I4041" s="51">
        <v>4041</v>
      </c>
      <c r="J4041">
        <v>0.125</v>
      </c>
      <c r="K4041" s="141">
        <f t="shared" si="191"/>
        <v>505.125</v>
      </c>
      <c r="M4041" s="51">
        <v>4041</v>
      </c>
      <c r="N4041">
        <v>899</v>
      </c>
    </row>
    <row r="4042" spans="1:14">
      <c r="A4042" s="51">
        <v>4042</v>
      </c>
      <c r="B4042" s="51">
        <v>4.4999999999999998E-2</v>
      </c>
      <c r="C4042" s="141">
        <f t="shared" si="189"/>
        <v>181.89</v>
      </c>
      <c r="E4042" s="51">
        <v>4042</v>
      </c>
      <c r="F4042">
        <v>7.0000000000000007E-2</v>
      </c>
      <c r="G4042" s="141">
        <f t="shared" si="190"/>
        <v>282.94000000000005</v>
      </c>
      <c r="I4042" s="51">
        <v>4042</v>
      </c>
      <c r="J4042">
        <v>0.125</v>
      </c>
      <c r="K4042" s="141">
        <f t="shared" si="191"/>
        <v>505.25</v>
      </c>
      <c r="M4042" s="51">
        <v>4042</v>
      </c>
      <c r="N4042">
        <v>899</v>
      </c>
    </row>
    <row r="4043" spans="1:14">
      <c r="A4043" s="51">
        <v>4043</v>
      </c>
      <c r="B4043" s="51">
        <v>4.4999999999999998E-2</v>
      </c>
      <c r="C4043" s="141">
        <f t="shared" si="189"/>
        <v>181.935</v>
      </c>
      <c r="E4043" s="51">
        <v>4043</v>
      </c>
      <c r="F4043">
        <v>7.0000000000000007E-2</v>
      </c>
      <c r="G4043" s="141">
        <f t="shared" si="190"/>
        <v>283.01000000000005</v>
      </c>
      <c r="I4043" s="51">
        <v>4043</v>
      </c>
      <c r="J4043">
        <v>0.125</v>
      </c>
      <c r="K4043" s="141">
        <f t="shared" si="191"/>
        <v>505.375</v>
      </c>
      <c r="M4043" s="51">
        <v>4043</v>
      </c>
      <c r="N4043">
        <v>899</v>
      </c>
    </row>
    <row r="4044" spans="1:14">
      <c r="A4044" s="51">
        <v>4044</v>
      </c>
      <c r="B4044" s="51">
        <v>4.4999999999999998E-2</v>
      </c>
      <c r="C4044" s="141">
        <f t="shared" si="189"/>
        <v>181.98</v>
      </c>
      <c r="E4044" s="51">
        <v>4044</v>
      </c>
      <c r="F4044">
        <v>7.0000000000000007E-2</v>
      </c>
      <c r="G4044" s="141">
        <f t="shared" si="190"/>
        <v>283.08000000000004</v>
      </c>
      <c r="I4044" s="51">
        <v>4044</v>
      </c>
      <c r="J4044">
        <v>0.125</v>
      </c>
      <c r="K4044" s="141">
        <f t="shared" si="191"/>
        <v>505.5</v>
      </c>
      <c r="M4044" s="51">
        <v>4044</v>
      </c>
      <c r="N4044">
        <v>899</v>
      </c>
    </row>
    <row r="4045" spans="1:14">
      <c r="A4045" s="51">
        <v>4045</v>
      </c>
      <c r="B4045" s="51">
        <v>4.4999999999999998E-2</v>
      </c>
      <c r="C4045" s="141">
        <f t="shared" si="189"/>
        <v>182.02500000000001</v>
      </c>
      <c r="E4045" s="51">
        <v>4045</v>
      </c>
      <c r="F4045">
        <v>7.0000000000000007E-2</v>
      </c>
      <c r="G4045" s="141">
        <f t="shared" si="190"/>
        <v>283.15000000000003</v>
      </c>
      <c r="I4045" s="51">
        <v>4045</v>
      </c>
      <c r="J4045">
        <v>0.125</v>
      </c>
      <c r="K4045" s="141">
        <f t="shared" si="191"/>
        <v>505.625</v>
      </c>
      <c r="M4045" s="51">
        <v>4045</v>
      </c>
      <c r="N4045">
        <v>899</v>
      </c>
    </row>
    <row r="4046" spans="1:14">
      <c r="A4046" s="51">
        <v>4046</v>
      </c>
      <c r="B4046" s="51">
        <v>4.4999999999999998E-2</v>
      </c>
      <c r="C4046" s="141">
        <f t="shared" si="189"/>
        <v>182.07</v>
      </c>
      <c r="E4046" s="51">
        <v>4046</v>
      </c>
      <c r="F4046">
        <v>7.0000000000000007E-2</v>
      </c>
      <c r="G4046" s="141">
        <f t="shared" si="190"/>
        <v>283.22000000000003</v>
      </c>
      <c r="I4046" s="51">
        <v>4046</v>
      </c>
      <c r="J4046">
        <v>0.125</v>
      </c>
      <c r="K4046" s="141">
        <f t="shared" si="191"/>
        <v>505.75</v>
      </c>
      <c r="M4046" s="51">
        <v>4046</v>
      </c>
      <c r="N4046">
        <v>899</v>
      </c>
    </row>
    <row r="4047" spans="1:14">
      <c r="A4047" s="51">
        <v>4047</v>
      </c>
      <c r="B4047" s="51">
        <v>4.4999999999999998E-2</v>
      </c>
      <c r="C4047" s="141">
        <f t="shared" si="189"/>
        <v>182.11499999999998</v>
      </c>
      <c r="E4047" s="51">
        <v>4047</v>
      </c>
      <c r="F4047">
        <v>7.0000000000000007E-2</v>
      </c>
      <c r="G4047" s="141">
        <f t="shared" si="190"/>
        <v>283.29000000000002</v>
      </c>
      <c r="I4047" s="51">
        <v>4047</v>
      </c>
      <c r="J4047">
        <v>0.125</v>
      </c>
      <c r="K4047" s="141">
        <f t="shared" si="191"/>
        <v>505.875</v>
      </c>
      <c r="M4047" s="51">
        <v>4047</v>
      </c>
      <c r="N4047">
        <v>899</v>
      </c>
    </row>
    <row r="4048" spans="1:14">
      <c r="A4048" s="51">
        <v>4048</v>
      </c>
      <c r="B4048" s="51">
        <v>4.4999999999999998E-2</v>
      </c>
      <c r="C4048" s="141">
        <f t="shared" si="189"/>
        <v>182.16</v>
      </c>
      <c r="E4048" s="51">
        <v>4048</v>
      </c>
      <c r="F4048">
        <v>7.0000000000000007E-2</v>
      </c>
      <c r="G4048" s="141">
        <f t="shared" si="190"/>
        <v>283.36</v>
      </c>
      <c r="I4048" s="51">
        <v>4048</v>
      </c>
      <c r="J4048">
        <v>0.125</v>
      </c>
      <c r="K4048" s="141">
        <f t="shared" si="191"/>
        <v>506</v>
      </c>
      <c r="M4048" s="51">
        <v>4048</v>
      </c>
      <c r="N4048">
        <v>899</v>
      </c>
    </row>
    <row r="4049" spans="1:14">
      <c r="A4049" s="51">
        <v>4049</v>
      </c>
      <c r="B4049" s="51">
        <v>4.4999999999999998E-2</v>
      </c>
      <c r="C4049" s="141">
        <f t="shared" si="189"/>
        <v>182.20499999999998</v>
      </c>
      <c r="E4049" s="51">
        <v>4049</v>
      </c>
      <c r="F4049">
        <v>7.0000000000000007E-2</v>
      </c>
      <c r="G4049" s="141">
        <f t="shared" si="190"/>
        <v>283.43</v>
      </c>
      <c r="I4049" s="51">
        <v>4049</v>
      </c>
      <c r="J4049">
        <v>0.125</v>
      </c>
      <c r="K4049" s="141">
        <f t="shared" si="191"/>
        <v>506.125</v>
      </c>
      <c r="M4049" s="51">
        <v>4049</v>
      </c>
      <c r="N4049">
        <v>899</v>
      </c>
    </row>
    <row r="4050" spans="1:14">
      <c r="A4050" s="51">
        <v>4050</v>
      </c>
      <c r="B4050" s="51">
        <v>4.4999999999999998E-2</v>
      </c>
      <c r="C4050" s="141">
        <f t="shared" si="189"/>
        <v>182.25</v>
      </c>
      <c r="E4050" s="51">
        <v>4050</v>
      </c>
      <c r="F4050">
        <v>7.0000000000000007E-2</v>
      </c>
      <c r="G4050" s="141">
        <f t="shared" si="190"/>
        <v>283.5</v>
      </c>
      <c r="I4050" s="51">
        <v>4050</v>
      </c>
      <c r="J4050">
        <v>0.125</v>
      </c>
      <c r="K4050" s="141">
        <f t="shared" si="191"/>
        <v>506.25</v>
      </c>
      <c r="M4050" s="51">
        <v>4050</v>
      </c>
      <c r="N4050">
        <v>899</v>
      </c>
    </row>
    <row r="4051" spans="1:14">
      <c r="A4051" s="51">
        <v>4051</v>
      </c>
      <c r="B4051" s="51">
        <v>4.4999999999999998E-2</v>
      </c>
      <c r="C4051" s="141">
        <f t="shared" si="189"/>
        <v>182.29499999999999</v>
      </c>
      <c r="E4051" s="51">
        <v>4051</v>
      </c>
      <c r="F4051">
        <v>7.0000000000000007E-2</v>
      </c>
      <c r="G4051" s="141">
        <f t="shared" si="190"/>
        <v>283.57000000000005</v>
      </c>
      <c r="I4051" s="51">
        <v>4051</v>
      </c>
      <c r="J4051">
        <v>0.125</v>
      </c>
      <c r="K4051" s="141">
        <f t="shared" si="191"/>
        <v>506.375</v>
      </c>
      <c r="M4051" s="51">
        <v>4051</v>
      </c>
      <c r="N4051">
        <v>899</v>
      </c>
    </row>
    <row r="4052" spans="1:14">
      <c r="A4052" s="51">
        <v>4052</v>
      </c>
      <c r="B4052" s="51">
        <v>4.4999999999999998E-2</v>
      </c>
      <c r="C4052" s="141">
        <f t="shared" si="189"/>
        <v>182.34</v>
      </c>
      <c r="E4052" s="51">
        <v>4052</v>
      </c>
      <c r="F4052">
        <v>7.0000000000000007E-2</v>
      </c>
      <c r="G4052" s="141">
        <f t="shared" si="190"/>
        <v>283.64000000000004</v>
      </c>
      <c r="I4052" s="51">
        <v>4052</v>
      </c>
      <c r="J4052">
        <v>0.125</v>
      </c>
      <c r="K4052" s="141">
        <f t="shared" si="191"/>
        <v>506.5</v>
      </c>
      <c r="M4052" s="51">
        <v>4052</v>
      </c>
      <c r="N4052">
        <v>899</v>
      </c>
    </row>
    <row r="4053" spans="1:14">
      <c r="A4053" s="51">
        <v>4053</v>
      </c>
      <c r="B4053" s="51">
        <v>4.4999999999999998E-2</v>
      </c>
      <c r="C4053" s="141">
        <f t="shared" si="189"/>
        <v>182.38499999999999</v>
      </c>
      <c r="E4053" s="51">
        <v>4053</v>
      </c>
      <c r="F4053">
        <v>7.0000000000000007E-2</v>
      </c>
      <c r="G4053" s="141">
        <f t="shared" si="190"/>
        <v>283.71000000000004</v>
      </c>
      <c r="I4053" s="51">
        <v>4053</v>
      </c>
      <c r="J4053">
        <v>0.125</v>
      </c>
      <c r="K4053" s="141">
        <f t="shared" si="191"/>
        <v>506.625</v>
      </c>
      <c r="M4053" s="51">
        <v>4053</v>
      </c>
      <c r="N4053">
        <v>899</v>
      </c>
    </row>
    <row r="4054" spans="1:14">
      <c r="A4054" s="51">
        <v>4054</v>
      </c>
      <c r="B4054" s="51">
        <v>4.4999999999999998E-2</v>
      </c>
      <c r="C4054" s="141">
        <f t="shared" si="189"/>
        <v>182.43</v>
      </c>
      <c r="E4054" s="51">
        <v>4054</v>
      </c>
      <c r="F4054">
        <v>7.0000000000000007E-2</v>
      </c>
      <c r="G4054" s="141">
        <f t="shared" si="190"/>
        <v>283.78000000000003</v>
      </c>
      <c r="I4054" s="51">
        <v>4054</v>
      </c>
      <c r="J4054">
        <v>0.125</v>
      </c>
      <c r="K4054" s="141">
        <f t="shared" si="191"/>
        <v>506.75</v>
      </c>
      <c r="M4054" s="51">
        <v>4054</v>
      </c>
      <c r="N4054">
        <v>899</v>
      </c>
    </row>
    <row r="4055" spans="1:14">
      <c r="A4055" s="51">
        <v>4055</v>
      </c>
      <c r="B4055" s="51">
        <v>4.4999999999999998E-2</v>
      </c>
      <c r="C4055" s="141">
        <f t="shared" si="189"/>
        <v>182.47499999999999</v>
      </c>
      <c r="E4055" s="51">
        <v>4055</v>
      </c>
      <c r="F4055">
        <v>7.0000000000000007E-2</v>
      </c>
      <c r="G4055" s="141">
        <f t="shared" si="190"/>
        <v>283.85000000000002</v>
      </c>
      <c r="I4055" s="51">
        <v>4055</v>
      </c>
      <c r="J4055">
        <v>0.125</v>
      </c>
      <c r="K4055" s="141">
        <f t="shared" si="191"/>
        <v>506.875</v>
      </c>
      <c r="M4055" s="51">
        <v>4055</v>
      </c>
      <c r="N4055">
        <v>899</v>
      </c>
    </row>
    <row r="4056" spans="1:14">
      <c r="A4056" s="51">
        <v>4056</v>
      </c>
      <c r="B4056" s="51">
        <v>4.4999999999999998E-2</v>
      </c>
      <c r="C4056" s="141">
        <f t="shared" si="189"/>
        <v>182.51999999999998</v>
      </c>
      <c r="E4056" s="51">
        <v>4056</v>
      </c>
      <c r="F4056">
        <v>7.0000000000000007E-2</v>
      </c>
      <c r="G4056" s="141">
        <f t="shared" si="190"/>
        <v>283.92</v>
      </c>
      <c r="I4056" s="51">
        <v>4056</v>
      </c>
      <c r="J4056">
        <v>0.125</v>
      </c>
      <c r="K4056" s="141">
        <f t="shared" si="191"/>
        <v>507</v>
      </c>
      <c r="M4056" s="51">
        <v>4056</v>
      </c>
      <c r="N4056">
        <v>899</v>
      </c>
    </row>
    <row r="4057" spans="1:14">
      <c r="A4057" s="51">
        <v>4057</v>
      </c>
      <c r="B4057" s="51">
        <v>4.4999999999999998E-2</v>
      </c>
      <c r="C4057" s="141">
        <f t="shared" si="189"/>
        <v>182.565</v>
      </c>
      <c r="E4057" s="51">
        <v>4057</v>
      </c>
      <c r="F4057">
        <v>7.0000000000000007E-2</v>
      </c>
      <c r="G4057" s="141">
        <f t="shared" si="190"/>
        <v>283.99</v>
      </c>
      <c r="I4057" s="51">
        <v>4057</v>
      </c>
      <c r="J4057">
        <v>0.125</v>
      </c>
      <c r="K4057" s="141">
        <f t="shared" si="191"/>
        <v>507.125</v>
      </c>
      <c r="M4057" s="51">
        <v>4057</v>
      </c>
      <c r="N4057">
        <v>899</v>
      </c>
    </row>
    <row r="4058" spans="1:14">
      <c r="A4058" s="51">
        <v>4058</v>
      </c>
      <c r="B4058" s="51">
        <v>4.4999999999999998E-2</v>
      </c>
      <c r="C4058" s="141">
        <f t="shared" si="189"/>
        <v>182.60999999999999</v>
      </c>
      <c r="E4058" s="51">
        <v>4058</v>
      </c>
      <c r="F4058">
        <v>7.0000000000000007E-2</v>
      </c>
      <c r="G4058" s="141">
        <f t="shared" si="190"/>
        <v>284.06</v>
      </c>
      <c r="I4058" s="51">
        <v>4058</v>
      </c>
      <c r="J4058">
        <v>0.125</v>
      </c>
      <c r="K4058" s="141">
        <f t="shared" si="191"/>
        <v>507.25</v>
      </c>
      <c r="M4058" s="51">
        <v>4058</v>
      </c>
      <c r="N4058">
        <v>899</v>
      </c>
    </row>
    <row r="4059" spans="1:14">
      <c r="A4059" s="51">
        <v>4059</v>
      </c>
      <c r="B4059" s="51">
        <v>4.4999999999999998E-2</v>
      </c>
      <c r="C4059" s="141">
        <f t="shared" si="189"/>
        <v>182.655</v>
      </c>
      <c r="E4059" s="51">
        <v>4059</v>
      </c>
      <c r="F4059">
        <v>7.0000000000000007E-2</v>
      </c>
      <c r="G4059" s="141">
        <f t="shared" si="190"/>
        <v>284.13000000000005</v>
      </c>
      <c r="I4059" s="51">
        <v>4059</v>
      </c>
      <c r="J4059">
        <v>0.125</v>
      </c>
      <c r="K4059" s="141">
        <f t="shared" si="191"/>
        <v>507.375</v>
      </c>
      <c r="M4059" s="51">
        <v>4059</v>
      </c>
      <c r="N4059">
        <v>899</v>
      </c>
    </row>
    <row r="4060" spans="1:14">
      <c r="A4060" s="51">
        <v>4060</v>
      </c>
      <c r="B4060" s="51">
        <v>4.4999999999999998E-2</v>
      </c>
      <c r="C4060" s="141">
        <f t="shared" si="189"/>
        <v>182.7</v>
      </c>
      <c r="E4060" s="51">
        <v>4060</v>
      </c>
      <c r="F4060">
        <v>7.0000000000000007E-2</v>
      </c>
      <c r="G4060" s="141">
        <f t="shared" si="190"/>
        <v>284.20000000000005</v>
      </c>
      <c r="I4060" s="51">
        <v>4060</v>
      </c>
      <c r="J4060">
        <v>0.125</v>
      </c>
      <c r="K4060" s="141">
        <f t="shared" si="191"/>
        <v>507.5</v>
      </c>
      <c r="M4060" s="51">
        <v>4060</v>
      </c>
      <c r="N4060">
        <v>899</v>
      </c>
    </row>
    <row r="4061" spans="1:14">
      <c r="A4061" s="51">
        <v>4061</v>
      </c>
      <c r="B4061" s="51">
        <v>4.4999999999999998E-2</v>
      </c>
      <c r="C4061" s="141">
        <f t="shared" si="189"/>
        <v>182.745</v>
      </c>
      <c r="E4061" s="51">
        <v>4061</v>
      </c>
      <c r="F4061">
        <v>7.0000000000000007E-2</v>
      </c>
      <c r="G4061" s="141">
        <f t="shared" si="190"/>
        <v>284.27000000000004</v>
      </c>
      <c r="I4061" s="51">
        <v>4061</v>
      </c>
      <c r="J4061">
        <v>0.125</v>
      </c>
      <c r="K4061" s="141">
        <f t="shared" si="191"/>
        <v>507.625</v>
      </c>
      <c r="M4061" s="51">
        <v>4061</v>
      </c>
      <c r="N4061">
        <v>899</v>
      </c>
    </row>
    <row r="4062" spans="1:14">
      <c r="A4062" s="51">
        <v>4062</v>
      </c>
      <c r="B4062" s="51">
        <v>4.4999999999999998E-2</v>
      </c>
      <c r="C4062" s="141">
        <f t="shared" si="189"/>
        <v>182.79</v>
      </c>
      <c r="E4062" s="51">
        <v>4062</v>
      </c>
      <c r="F4062">
        <v>7.0000000000000007E-2</v>
      </c>
      <c r="G4062" s="141">
        <f t="shared" si="190"/>
        <v>284.34000000000003</v>
      </c>
      <c r="I4062" s="51">
        <v>4062</v>
      </c>
      <c r="J4062">
        <v>0.125</v>
      </c>
      <c r="K4062" s="141">
        <f t="shared" si="191"/>
        <v>507.75</v>
      </c>
      <c r="M4062" s="51">
        <v>4062</v>
      </c>
      <c r="N4062">
        <v>899</v>
      </c>
    </row>
    <row r="4063" spans="1:14">
      <c r="A4063" s="51">
        <v>4063</v>
      </c>
      <c r="B4063" s="51">
        <v>4.4999999999999998E-2</v>
      </c>
      <c r="C4063" s="141">
        <f t="shared" si="189"/>
        <v>182.83499999999998</v>
      </c>
      <c r="E4063" s="51">
        <v>4063</v>
      </c>
      <c r="F4063">
        <v>7.0000000000000007E-2</v>
      </c>
      <c r="G4063" s="141">
        <f t="shared" si="190"/>
        <v>284.41000000000003</v>
      </c>
      <c r="I4063" s="51">
        <v>4063</v>
      </c>
      <c r="J4063">
        <v>0.125</v>
      </c>
      <c r="K4063" s="141">
        <f t="shared" si="191"/>
        <v>507.875</v>
      </c>
      <c r="M4063" s="51">
        <v>4063</v>
      </c>
      <c r="N4063">
        <v>899</v>
      </c>
    </row>
    <row r="4064" spans="1:14">
      <c r="A4064" s="51">
        <v>4064</v>
      </c>
      <c r="B4064" s="51">
        <v>4.4999999999999998E-2</v>
      </c>
      <c r="C4064" s="141">
        <f t="shared" si="189"/>
        <v>182.88</v>
      </c>
      <c r="E4064" s="51">
        <v>4064</v>
      </c>
      <c r="F4064">
        <v>7.0000000000000007E-2</v>
      </c>
      <c r="G4064" s="141">
        <f t="shared" si="190"/>
        <v>284.48</v>
      </c>
      <c r="I4064" s="51">
        <v>4064</v>
      </c>
      <c r="J4064">
        <v>0.125</v>
      </c>
      <c r="K4064" s="141">
        <f t="shared" si="191"/>
        <v>508</v>
      </c>
      <c r="M4064" s="51">
        <v>4064</v>
      </c>
      <c r="N4064">
        <v>899</v>
      </c>
    </row>
    <row r="4065" spans="1:14">
      <c r="A4065" s="51">
        <v>4065</v>
      </c>
      <c r="B4065" s="51">
        <v>4.4999999999999998E-2</v>
      </c>
      <c r="C4065" s="141">
        <f t="shared" si="189"/>
        <v>182.92499999999998</v>
      </c>
      <c r="E4065" s="51">
        <v>4065</v>
      </c>
      <c r="F4065">
        <v>7.0000000000000007E-2</v>
      </c>
      <c r="G4065" s="141">
        <f t="shared" si="190"/>
        <v>284.55</v>
      </c>
      <c r="I4065" s="51">
        <v>4065</v>
      </c>
      <c r="J4065">
        <v>0.125</v>
      </c>
      <c r="K4065" s="141">
        <f t="shared" si="191"/>
        <v>508.125</v>
      </c>
      <c r="M4065" s="51">
        <v>4065</v>
      </c>
      <c r="N4065">
        <v>899</v>
      </c>
    </row>
    <row r="4066" spans="1:14">
      <c r="A4066" s="51">
        <v>4066</v>
      </c>
      <c r="B4066" s="51">
        <v>4.4999999999999998E-2</v>
      </c>
      <c r="C4066" s="141">
        <f t="shared" si="189"/>
        <v>182.97</v>
      </c>
      <c r="E4066" s="51">
        <v>4066</v>
      </c>
      <c r="F4066">
        <v>7.0000000000000007E-2</v>
      </c>
      <c r="G4066" s="141">
        <f t="shared" si="190"/>
        <v>284.62</v>
      </c>
      <c r="I4066" s="51">
        <v>4066</v>
      </c>
      <c r="J4066">
        <v>0.125</v>
      </c>
      <c r="K4066" s="141">
        <f t="shared" si="191"/>
        <v>508.25</v>
      </c>
      <c r="M4066" s="51">
        <v>4066</v>
      </c>
      <c r="N4066">
        <v>899</v>
      </c>
    </row>
    <row r="4067" spans="1:14">
      <c r="A4067" s="51">
        <v>4067</v>
      </c>
      <c r="B4067" s="51">
        <v>4.4999999999999998E-2</v>
      </c>
      <c r="C4067" s="141">
        <f t="shared" si="189"/>
        <v>183.01499999999999</v>
      </c>
      <c r="E4067" s="51">
        <v>4067</v>
      </c>
      <c r="F4067">
        <v>7.0000000000000007E-2</v>
      </c>
      <c r="G4067" s="141">
        <f t="shared" si="190"/>
        <v>284.69000000000005</v>
      </c>
      <c r="I4067" s="51">
        <v>4067</v>
      </c>
      <c r="J4067">
        <v>0.125</v>
      </c>
      <c r="K4067" s="141">
        <f t="shared" si="191"/>
        <v>508.375</v>
      </c>
      <c r="M4067" s="51">
        <v>4067</v>
      </c>
      <c r="N4067">
        <v>899</v>
      </c>
    </row>
    <row r="4068" spans="1:14">
      <c r="A4068" s="51">
        <v>4068</v>
      </c>
      <c r="B4068" s="51">
        <v>4.4999999999999998E-2</v>
      </c>
      <c r="C4068" s="141">
        <f t="shared" si="189"/>
        <v>183.06</v>
      </c>
      <c r="E4068" s="51">
        <v>4068</v>
      </c>
      <c r="F4068">
        <v>7.0000000000000007E-2</v>
      </c>
      <c r="G4068" s="141">
        <f t="shared" si="190"/>
        <v>284.76000000000005</v>
      </c>
      <c r="I4068" s="51">
        <v>4068</v>
      </c>
      <c r="J4068">
        <v>0.125</v>
      </c>
      <c r="K4068" s="141">
        <f t="shared" si="191"/>
        <v>508.5</v>
      </c>
      <c r="M4068" s="51">
        <v>4068</v>
      </c>
      <c r="N4068">
        <v>899</v>
      </c>
    </row>
    <row r="4069" spans="1:14">
      <c r="A4069" s="51">
        <v>4069</v>
      </c>
      <c r="B4069" s="51">
        <v>4.4999999999999998E-2</v>
      </c>
      <c r="C4069" s="141">
        <f t="shared" si="189"/>
        <v>183.10499999999999</v>
      </c>
      <c r="E4069" s="51">
        <v>4069</v>
      </c>
      <c r="F4069">
        <v>7.0000000000000007E-2</v>
      </c>
      <c r="G4069" s="141">
        <f t="shared" si="190"/>
        <v>284.83000000000004</v>
      </c>
      <c r="I4069" s="51">
        <v>4069</v>
      </c>
      <c r="J4069">
        <v>0.125</v>
      </c>
      <c r="K4069" s="141">
        <f t="shared" si="191"/>
        <v>508.625</v>
      </c>
      <c r="M4069" s="51">
        <v>4069</v>
      </c>
      <c r="N4069">
        <v>899</v>
      </c>
    </row>
    <row r="4070" spans="1:14">
      <c r="A4070" s="51">
        <v>4070</v>
      </c>
      <c r="B4070" s="51">
        <v>4.4999999999999998E-2</v>
      </c>
      <c r="C4070" s="141">
        <f t="shared" si="189"/>
        <v>183.15</v>
      </c>
      <c r="E4070" s="51">
        <v>4070</v>
      </c>
      <c r="F4070">
        <v>7.0000000000000007E-2</v>
      </c>
      <c r="G4070" s="141">
        <f t="shared" si="190"/>
        <v>284.90000000000003</v>
      </c>
      <c r="I4070" s="51">
        <v>4070</v>
      </c>
      <c r="J4070">
        <v>0.125</v>
      </c>
      <c r="K4070" s="141">
        <f t="shared" si="191"/>
        <v>508.75</v>
      </c>
      <c r="M4070" s="51">
        <v>4070</v>
      </c>
      <c r="N4070">
        <v>899</v>
      </c>
    </row>
    <row r="4071" spans="1:14">
      <c r="A4071" s="51">
        <v>4071</v>
      </c>
      <c r="B4071" s="51">
        <v>4.4999999999999998E-2</v>
      </c>
      <c r="C4071" s="141">
        <f t="shared" si="189"/>
        <v>183.19499999999999</v>
      </c>
      <c r="E4071" s="51">
        <v>4071</v>
      </c>
      <c r="F4071">
        <v>7.0000000000000007E-2</v>
      </c>
      <c r="G4071" s="141">
        <f t="shared" si="190"/>
        <v>284.97000000000003</v>
      </c>
      <c r="I4071" s="51">
        <v>4071</v>
      </c>
      <c r="J4071">
        <v>0.125</v>
      </c>
      <c r="K4071" s="141">
        <f t="shared" si="191"/>
        <v>508.875</v>
      </c>
      <c r="M4071" s="51">
        <v>4071</v>
      </c>
      <c r="N4071">
        <v>899</v>
      </c>
    </row>
    <row r="4072" spans="1:14">
      <c r="A4072" s="51">
        <v>4072</v>
      </c>
      <c r="B4072" s="51">
        <v>4.4999999999999998E-2</v>
      </c>
      <c r="C4072" s="141">
        <f t="shared" si="189"/>
        <v>183.23999999999998</v>
      </c>
      <c r="E4072" s="51">
        <v>4072</v>
      </c>
      <c r="F4072">
        <v>7.0000000000000007E-2</v>
      </c>
      <c r="G4072" s="141">
        <f t="shared" si="190"/>
        <v>285.04000000000002</v>
      </c>
      <c r="I4072" s="51">
        <v>4072</v>
      </c>
      <c r="J4072">
        <v>0.125</v>
      </c>
      <c r="K4072" s="141">
        <f t="shared" si="191"/>
        <v>509</v>
      </c>
      <c r="M4072" s="51">
        <v>4072</v>
      </c>
      <c r="N4072">
        <v>899</v>
      </c>
    </row>
    <row r="4073" spans="1:14">
      <c r="A4073" s="51">
        <v>4073</v>
      </c>
      <c r="B4073" s="51">
        <v>4.4999999999999998E-2</v>
      </c>
      <c r="C4073" s="141">
        <f t="shared" si="189"/>
        <v>183.285</v>
      </c>
      <c r="E4073" s="51">
        <v>4073</v>
      </c>
      <c r="F4073">
        <v>7.0000000000000007E-2</v>
      </c>
      <c r="G4073" s="141">
        <f t="shared" si="190"/>
        <v>285.11</v>
      </c>
      <c r="I4073" s="51">
        <v>4073</v>
      </c>
      <c r="J4073">
        <v>0.125</v>
      </c>
      <c r="K4073" s="141">
        <f t="shared" si="191"/>
        <v>509.125</v>
      </c>
      <c r="M4073" s="51">
        <v>4073</v>
      </c>
      <c r="N4073">
        <v>899</v>
      </c>
    </row>
    <row r="4074" spans="1:14">
      <c r="A4074" s="51">
        <v>4074</v>
      </c>
      <c r="B4074" s="51">
        <v>4.4999999999999998E-2</v>
      </c>
      <c r="C4074" s="141">
        <f t="shared" si="189"/>
        <v>183.32999999999998</v>
      </c>
      <c r="E4074" s="51">
        <v>4074</v>
      </c>
      <c r="F4074">
        <v>7.0000000000000007E-2</v>
      </c>
      <c r="G4074" s="141">
        <f t="shared" si="190"/>
        <v>285.18</v>
      </c>
      <c r="I4074" s="51">
        <v>4074</v>
      </c>
      <c r="J4074">
        <v>0.125</v>
      </c>
      <c r="K4074" s="141">
        <f t="shared" si="191"/>
        <v>509.25</v>
      </c>
      <c r="M4074" s="51">
        <v>4074</v>
      </c>
      <c r="N4074">
        <v>899</v>
      </c>
    </row>
    <row r="4075" spans="1:14">
      <c r="A4075" s="51">
        <v>4075</v>
      </c>
      <c r="B4075" s="51">
        <v>4.4999999999999998E-2</v>
      </c>
      <c r="C4075" s="141">
        <f t="shared" si="189"/>
        <v>183.375</v>
      </c>
      <c r="E4075" s="51">
        <v>4075</v>
      </c>
      <c r="F4075">
        <v>7.0000000000000007E-2</v>
      </c>
      <c r="G4075" s="141">
        <f t="shared" si="190"/>
        <v>285.25</v>
      </c>
      <c r="I4075" s="51">
        <v>4075</v>
      </c>
      <c r="J4075">
        <v>0.125</v>
      </c>
      <c r="K4075" s="141">
        <f t="shared" si="191"/>
        <v>509.375</v>
      </c>
      <c r="M4075" s="51">
        <v>4075</v>
      </c>
      <c r="N4075">
        <v>899</v>
      </c>
    </row>
    <row r="4076" spans="1:14">
      <c r="A4076" s="51">
        <v>4076</v>
      </c>
      <c r="B4076" s="51">
        <v>4.4999999999999998E-2</v>
      </c>
      <c r="C4076" s="141">
        <f t="shared" si="189"/>
        <v>183.42</v>
      </c>
      <c r="E4076" s="51">
        <v>4076</v>
      </c>
      <c r="F4076">
        <v>7.0000000000000007E-2</v>
      </c>
      <c r="G4076" s="141">
        <f t="shared" si="190"/>
        <v>285.32000000000005</v>
      </c>
      <c r="I4076" s="51">
        <v>4076</v>
      </c>
      <c r="J4076">
        <v>0.125</v>
      </c>
      <c r="K4076" s="141">
        <f t="shared" si="191"/>
        <v>509.5</v>
      </c>
      <c r="M4076" s="51">
        <v>4076</v>
      </c>
      <c r="N4076">
        <v>899</v>
      </c>
    </row>
    <row r="4077" spans="1:14">
      <c r="A4077" s="51">
        <v>4077</v>
      </c>
      <c r="B4077" s="51">
        <v>4.4999999999999998E-2</v>
      </c>
      <c r="C4077" s="141">
        <f t="shared" si="189"/>
        <v>183.465</v>
      </c>
      <c r="E4077" s="51">
        <v>4077</v>
      </c>
      <c r="F4077">
        <v>7.0000000000000007E-2</v>
      </c>
      <c r="G4077" s="141">
        <f t="shared" si="190"/>
        <v>285.39000000000004</v>
      </c>
      <c r="I4077" s="51">
        <v>4077</v>
      </c>
      <c r="J4077">
        <v>0.125</v>
      </c>
      <c r="K4077" s="141">
        <f t="shared" si="191"/>
        <v>509.625</v>
      </c>
      <c r="M4077" s="51">
        <v>4077</v>
      </c>
      <c r="N4077">
        <v>899</v>
      </c>
    </row>
    <row r="4078" spans="1:14">
      <c r="A4078" s="51">
        <v>4078</v>
      </c>
      <c r="B4078" s="51">
        <v>4.4999999999999998E-2</v>
      </c>
      <c r="C4078" s="141">
        <f t="shared" si="189"/>
        <v>183.51</v>
      </c>
      <c r="E4078" s="51">
        <v>4078</v>
      </c>
      <c r="F4078">
        <v>7.0000000000000007E-2</v>
      </c>
      <c r="G4078" s="141">
        <f t="shared" si="190"/>
        <v>285.46000000000004</v>
      </c>
      <c r="I4078" s="51">
        <v>4078</v>
      </c>
      <c r="J4078">
        <v>0.125</v>
      </c>
      <c r="K4078" s="141">
        <f t="shared" si="191"/>
        <v>509.75</v>
      </c>
      <c r="M4078" s="51">
        <v>4078</v>
      </c>
      <c r="N4078">
        <v>899</v>
      </c>
    </row>
    <row r="4079" spans="1:14">
      <c r="A4079" s="51">
        <v>4079</v>
      </c>
      <c r="B4079" s="51">
        <v>4.4999999999999998E-2</v>
      </c>
      <c r="C4079" s="141">
        <f t="shared" si="189"/>
        <v>183.55500000000001</v>
      </c>
      <c r="E4079" s="51">
        <v>4079</v>
      </c>
      <c r="F4079">
        <v>7.0000000000000007E-2</v>
      </c>
      <c r="G4079" s="141">
        <f t="shared" si="190"/>
        <v>285.53000000000003</v>
      </c>
      <c r="I4079" s="51">
        <v>4079</v>
      </c>
      <c r="J4079">
        <v>0.125</v>
      </c>
      <c r="K4079" s="141">
        <f t="shared" si="191"/>
        <v>509.875</v>
      </c>
      <c r="M4079" s="51">
        <v>4079</v>
      </c>
      <c r="N4079">
        <v>899</v>
      </c>
    </row>
    <row r="4080" spans="1:14">
      <c r="A4080" s="51">
        <v>4080</v>
      </c>
      <c r="B4080" s="51">
        <v>4.4999999999999998E-2</v>
      </c>
      <c r="C4080" s="141">
        <f t="shared" si="189"/>
        <v>183.6</v>
      </c>
      <c r="E4080" s="51">
        <v>4080</v>
      </c>
      <c r="F4080">
        <v>7.0000000000000007E-2</v>
      </c>
      <c r="G4080" s="141">
        <f t="shared" si="190"/>
        <v>285.60000000000002</v>
      </c>
      <c r="I4080" s="51">
        <v>4080</v>
      </c>
      <c r="J4080">
        <v>0.125</v>
      </c>
      <c r="K4080" s="141">
        <f t="shared" si="191"/>
        <v>510</v>
      </c>
      <c r="M4080" s="51">
        <v>4080</v>
      </c>
      <c r="N4080">
        <v>899</v>
      </c>
    </row>
    <row r="4081" spans="1:14">
      <c r="A4081" s="51">
        <v>4081</v>
      </c>
      <c r="B4081" s="51">
        <v>4.4999999999999998E-2</v>
      </c>
      <c r="C4081" s="141">
        <f t="shared" si="189"/>
        <v>183.64499999999998</v>
      </c>
      <c r="E4081" s="51">
        <v>4081</v>
      </c>
      <c r="F4081">
        <v>7.0000000000000007E-2</v>
      </c>
      <c r="G4081" s="141">
        <f t="shared" si="190"/>
        <v>285.67</v>
      </c>
      <c r="I4081" s="51">
        <v>4081</v>
      </c>
      <c r="J4081">
        <v>0.125</v>
      </c>
      <c r="K4081" s="141">
        <f t="shared" si="191"/>
        <v>510.125</v>
      </c>
      <c r="M4081" s="51">
        <v>4081</v>
      </c>
      <c r="N4081">
        <v>899</v>
      </c>
    </row>
    <row r="4082" spans="1:14">
      <c r="A4082" s="51">
        <v>4082</v>
      </c>
      <c r="B4082" s="51">
        <v>4.4999999999999998E-2</v>
      </c>
      <c r="C4082" s="141">
        <f t="shared" si="189"/>
        <v>183.69</v>
      </c>
      <c r="E4082" s="51">
        <v>4082</v>
      </c>
      <c r="F4082">
        <v>7.0000000000000007E-2</v>
      </c>
      <c r="G4082" s="141">
        <f t="shared" si="190"/>
        <v>285.74</v>
      </c>
      <c r="I4082" s="51">
        <v>4082</v>
      </c>
      <c r="J4082">
        <v>0.125</v>
      </c>
      <c r="K4082" s="141">
        <f t="shared" si="191"/>
        <v>510.25</v>
      </c>
      <c r="M4082" s="51">
        <v>4082</v>
      </c>
      <c r="N4082">
        <v>899</v>
      </c>
    </row>
    <row r="4083" spans="1:14">
      <c r="A4083" s="51">
        <v>4083</v>
      </c>
      <c r="B4083" s="51">
        <v>4.4999999999999998E-2</v>
      </c>
      <c r="C4083" s="141">
        <f t="shared" si="189"/>
        <v>183.73499999999999</v>
      </c>
      <c r="E4083" s="51">
        <v>4083</v>
      </c>
      <c r="F4083">
        <v>7.0000000000000007E-2</v>
      </c>
      <c r="G4083" s="141">
        <f t="shared" si="190"/>
        <v>285.81</v>
      </c>
      <c r="I4083" s="51">
        <v>4083</v>
      </c>
      <c r="J4083">
        <v>0.125</v>
      </c>
      <c r="K4083" s="141">
        <f t="shared" si="191"/>
        <v>510.375</v>
      </c>
      <c r="M4083" s="51">
        <v>4083</v>
      </c>
      <c r="N4083">
        <v>899</v>
      </c>
    </row>
    <row r="4084" spans="1:14">
      <c r="A4084" s="51">
        <v>4084</v>
      </c>
      <c r="B4084" s="51">
        <v>4.4999999999999998E-2</v>
      </c>
      <c r="C4084" s="141">
        <f t="shared" si="189"/>
        <v>183.78</v>
      </c>
      <c r="E4084" s="51">
        <v>4084</v>
      </c>
      <c r="F4084">
        <v>7.0000000000000007E-2</v>
      </c>
      <c r="G4084" s="141">
        <f t="shared" si="190"/>
        <v>285.88000000000005</v>
      </c>
      <c r="I4084" s="51">
        <v>4084</v>
      </c>
      <c r="J4084">
        <v>0.125</v>
      </c>
      <c r="K4084" s="141">
        <f t="shared" si="191"/>
        <v>510.5</v>
      </c>
      <c r="M4084" s="51">
        <v>4084</v>
      </c>
      <c r="N4084">
        <v>899</v>
      </c>
    </row>
    <row r="4085" spans="1:14">
      <c r="A4085" s="51">
        <v>4085</v>
      </c>
      <c r="B4085" s="51">
        <v>4.4999999999999998E-2</v>
      </c>
      <c r="C4085" s="141">
        <f t="shared" si="189"/>
        <v>183.82499999999999</v>
      </c>
      <c r="E4085" s="51">
        <v>4085</v>
      </c>
      <c r="F4085">
        <v>7.0000000000000007E-2</v>
      </c>
      <c r="G4085" s="141">
        <f t="shared" si="190"/>
        <v>285.95000000000005</v>
      </c>
      <c r="I4085" s="51">
        <v>4085</v>
      </c>
      <c r="J4085">
        <v>0.125</v>
      </c>
      <c r="K4085" s="141">
        <f t="shared" si="191"/>
        <v>510.625</v>
      </c>
      <c r="M4085" s="51">
        <v>4085</v>
      </c>
      <c r="N4085">
        <v>899</v>
      </c>
    </row>
    <row r="4086" spans="1:14">
      <c r="A4086" s="51">
        <v>4086</v>
      </c>
      <c r="B4086" s="51">
        <v>4.4999999999999998E-2</v>
      </c>
      <c r="C4086" s="141">
        <f t="shared" si="189"/>
        <v>183.87</v>
      </c>
      <c r="E4086" s="51">
        <v>4086</v>
      </c>
      <c r="F4086">
        <v>7.0000000000000007E-2</v>
      </c>
      <c r="G4086" s="141">
        <f t="shared" si="190"/>
        <v>286.02000000000004</v>
      </c>
      <c r="I4086" s="51">
        <v>4086</v>
      </c>
      <c r="J4086">
        <v>0.125</v>
      </c>
      <c r="K4086" s="141">
        <f t="shared" si="191"/>
        <v>510.75</v>
      </c>
      <c r="M4086" s="51">
        <v>4086</v>
      </c>
      <c r="N4086">
        <v>899</v>
      </c>
    </row>
    <row r="4087" spans="1:14">
      <c r="A4087" s="51">
        <v>4087</v>
      </c>
      <c r="B4087" s="51">
        <v>4.4999999999999998E-2</v>
      </c>
      <c r="C4087" s="141">
        <f t="shared" si="189"/>
        <v>183.91499999999999</v>
      </c>
      <c r="E4087" s="51">
        <v>4087</v>
      </c>
      <c r="F4087">
        <v>7.0000000000000007E-2</v>
      </c>
      <c r="G4087" s="141">
        <f t="shared" si="190"/>
        <v>286.09000000000003</v>
      </c>
      <c r="I4087" s="51">
        <v>4087</v>
      </c>
      <c r="J4087">
        <v>0.125</v>
      </c>
      <c r="K4087" s="141">
        <f t="shared" si="191"/>
        <v>510.875</v>
      </c>
      <c r="M4087" s="51">
        <v>4087</v>
      </c>
      <c r="N4087">
        <v>899</v>
      </c>
    </row>
    <row r="4088" spans="1:14">
      <c r="A4088" s="51">
        <v>4088</v>
      </c>
      <c r="B4088" s="51">
        <v>4.4999999999999998E-2</v>
      </c>
      <c r="C4088" s="141">
        <f t="shared" si="189"/>
        <v>183.95999999999998</v>
      </c>
      <c r="E4088" s="51">
        <v>4088</v>
      </c>
      <c r="F4088">
        <v>7.0000000000000007E-2</v>
      </c>
      <c r="G4088" s="141">
        <f t="shared" si="190"/>
        <v>286.16000000000003</v>
      </c>
      <c r="I4088" s="51">
        <v>4088</v>
      </c>
      <c r="J4088">
        <v>0.125</v>
      </c>
      <c r="K4088" s="141">
        <f t="shared" si="191"/>
        <v>511</v>
      </c>
      <c r="M4088" s="51">
        <v>4088</v>
      </c>
      <c r="N4088">
        <v>899</v>
      </c>
    </row>
    <row r="4089" spans="1:14">
      <c r="A4089" s="51">
        <v>4089</v>
      </c>
      <c r="B4089" s="51">
        <v>4.4999999999999998E-2</v>
      </c>
      <c r="C4089" s="141">
        <f t="shared" si="189"/>
        <v>184.005</v>
      </c>
      <c r="E4089" s="51">
        <v>4089</v>
      </c>
      <c r="F4089">
        <v>7.0000000000000007E-2</v>
      </c>
      <c r="G4089" s="141">
        <f t="shared" si="190"/>
        <v>286.23</v>
      </c>
      <c r="I4089" s="51">
        <v>4089</v>
      </c>
      <c r="J4089">
        <v>0.125</v>
      </c>
      <c r="K4089" s="141">
        <f t="shared" si="191"/>
        <v>511.125</v>
      </c>
      <c r="M4089" s="51">
        <v>4089</v>
      </c>
      <c r="N4089">
        <v>899</v>
      </c>
    </row>
    <row r="4090" spans="1:14">
      <c r="A4090" s="51">
        <v>4090</v>
      </c>
      <c r="B4090" s="51">
        <v>4.4999999999999998E-2</v>
      </c>
      <c r="C4090" s="141">
        <f t="shared" si="189"/>
        <v>184.04999999999998</v>
      </c>
      <c r="E4090" s="51">
        <v>4090</v>
      </c>
      <c r="F4090">
        <v>7.0000000000000007E-2</v>
      </c>
      <c r="G4090" s="141">
        <f t="shared" si="190"/>
        <v>286.3</v>
      </c>
      <c r="I4090" s="51">
        <v>4090</v>
      </c>
      <c r="J4090">
        <v>0.125</v>
      </c>
      <c r="K4090" s="141">
        <f t="shared" si="191"/>
        <v>511.25</v>
      </c>
      <c r="M4090" s="51">
        <v>4090</v>
      </c>
      <c r="N4090">
        <v>899</v>
      </c>
    </row>
    <row r="4091" spans="1:14">
      <c r="A4091" s="51">
        <v>4091</v>
      </c>
      <c r="B4091" s="51">
        <v>4.4999999999999998E-2</v>
      </c>
      <c r="C4091" s="141">
        <f t="shared" si="189"/>
        <v>184.095</v>
      </c>
      <c r="E4091" s="51">
        <v>4091</v>
      </c>
      <c r="F4091">
        <v>7.0000000000000007E-2</v>
      </c>
      <c r="G4091" s="141">
        <f t="shared" si="190"/>
        <v>286.37</v>
      </c>
      <c r="I4091" s="51">
        <v>4091</v>
      </c>
      <c r="J4091">
        <v>0.125</v>
      </c>
      <c r="K4091" s="141">
        <f t="shared" si="191"/>
        <v>511.375</v>
      </c>
      <c r="M4091" s="51">
        <v>4091</v>
      </c>
      <c r="N4091">
        <v>899</v>
      </c>
    </row>
    <row r="4092" spans="1:14">
      <c r="A4092" s="51">
        <v>4092</v>
      </c>
      <c r="B4092" s="51">
        <v>4.4999999999999998E-2</v>
      </c>
      <c r="C4092" s="141">
        <f t="shared" si="189"/>
        <v>184.14</v>
      </c>
      <c r="E4092" s="51">
        <v>4092</v>
      </c>
      <c r="F4092">
        <v>7.0000000000000007E-2</v>
      </c>
      <c r="G4092" s="141">
        <f t="shared" si="190"/>
        <v>286.44000000000005</v>
      </c>
      <c r="I4092" s="51">
        <v>4092</v>
      </c>
      <c r="J4092">
        <v>0.125</v>
      </c>
      <c r="K4092" s="141">
        <f t="shared" si="191"/>
        <v>511.5</v>
      </c>
      <c r="M4092" s="51">
        <v>4092</v>
      </c>
      <c r="N4092">
        <v>899</v>
      </c>
    </row>
    <row r="4093" spans="1:14">
      <c r="A4093" s="51">
        <v>4093</v>
      </c>
      <c r="B4093" s="51">
        <v>4.4999999999999998E-2</v>
      </c>
      <c r="C4093" s="141">
        <f t="shared" si="189"/>
        <v>184.185</v>
      </c>
      <c r="E4093" s="51">
        <v>4093</v>
      </c>
      <c r="F4093">
        <v>7.0000000000000007E-2</v>
      </c>
      <c r="G4093" s="141">
        <f t="shared" si="190"/>
        <v>286.51000000000005</v>
      </c>
      <c r="I4093" s="51">
        <v>4093</v>
      </c>
      <c r="J4093">
        <v>0.125</v>
      </c>
      <c r="K4093" s="141">
        <f t="shared" si="191"/>
        <v>511.625</v>
      </c>
      <c r="M4093" s="51">
        <v>4093</v>
      </c>
      <c r="N4093">
        <v>899</v>
      </c>
    </row>
    <row r="4094" spans="1:14">
      <c r="A4094" s="51">
        <v>4094</v>
      </c>
      <c r="B4094" s="51">
        <v>4.4999999999999998E-2</v>
      </c>
      <c r="C4094" s="141">
        <f t="shared" si="189"/>
        <v>184.23</v>
      </c>
      <c r="E4094" s="51">
        <v>4094</v>
      </c>
      <c r="F4094">
        <v>7.0000000000000007E-2</v>
      </c>
      <c r="G4094" s="141">
        <f t="shared" si="190"/>
        <v>286.58000000000004</v>
      </c>
      <c r="I4094" s="51">
        <v>4094</v>
      </c>
      <c r="J4094">
        <v>0.125</v>
      </c>
      <c r="K4094" s="141">
        <f t="shared" si="191"/>
        <v>511.75</v>
      </c>
      <c r="M4094" s="51">
        <v>4094</v>
      </c>
      <c r="N4094">
        <v>899</v>
      </c>
    </row>
    <row r="4095" spans="1:14">
      <c r="A4095" s="51">
        <v>4095</v>
      </c>
      <c r="B4095" s="51">
        <v>4.4999999999999998E-2</v>
      </c>
      <c r="C4095" s="141">
        <f t="shared" si="189"/>
        <v>184.27500000000001</v>
      </c>
      <c r="E4095" s="51">
        <v>4095</v>
      </c>
      <c r="F4095">
        <v>7.0000000000000007E-2</v>
      </c>
      <c r="G4095" s="141">
        <f t="shared" si="190"/>
        <v>286.65000000000003</v>
      </c>
      <c r="I4095" s="51">
        <v>4095</v>
      </c>
      <c r="J4095">
        <v>0.125</v>
      </c>
      <c r="K4095" s="141">
        <f t="shared" si="191"/>
        <v>511.875</v>
      </c>
      <c r="M4095" s="51">
        <v>4095</v>
      </c>
      <c r="N4095">
        <v>899</v>
      </c>
    </row>
    <row r="4096" spans="1:14">
      <c r="A4096" s="51">
        <v>4096</v>
      </c>
      <c r="B4096" s="51">
        <v>4.4999999999999998E-2</v>
      </c>
      <c r="C4096" s="141">
        <f t="shared" si="189"/>
        <v>184.32</v>
      </c>
      <c r="E4096" s="51">
        <v>4096</v>
      </c>
      <c r="F4096">
        <v>7.0000000000000007E-2</v>
      </c>
      <c r="G4096" s="141">
        <f t="shared" si="190"/>
        <v>286.72000000000003</v>
      </c>
      <c r="I4096" s="51">
        <v>4096</v>
      </c>
      <c r="J4096">
        <v>0.125</v>
      </c>
      <c r="K4096" s="141">
        <f t="shared" si="191"/>
        <v>512</v>
      </c>
      <c r="M4096" s="51">
        <v>4096</v>
      </c>
      <c r="N4096">
        <v>899</v>
      </c>
    </row>
    <row r="4097" spans="1:14">
      <c r="A4097" s="51">
        <v>4097</v>
      </c>
      <c r="B4097" s="51">
        <v>4.4999999999999998E-2</v>
      </c>
      <c r="C4097" s="141">
        <f t="shared" si="189"/>
        <v>184.36499999999998</v>
      </c>
      <c r="E4097" s="51">
        <v>4097</v>
      </c>
      <c r="F4097">
        <v>7.0000000000000007E-2</v>
      </c>
      <c r="G4097" s="141">
        <f t="shared" si="190"/>
        <v>286.79000000000002</v>
      </c>
      <c r="I4097" s="51">
        <v>4097</v>
      </c>
      <c r="J4097">
        <v>0.125</v>
      </c>
      <c r="K4097" s="141">
        <f t="shared" si="191"/>
        <v>512.125</v>
      </c>
      <c r="M4097" s="51">
        <v>4097</v>
      </c>
      <c r="N4097">
        <v>899</v>
      </c>
    </row>
    <row r="4098" spans="1:14">
      <c r="A4098" s="51">
        <v>4098</v>
      </c>
      <c r="B4098" s="51">
        <v>4.4999999999999998E-2</v>
      </c>
      <c r="C4098" s="141">
        <f t="shared" ref="C4098:C4161" si="192">MAX(A4098*B4098, 8.99)</f>
        <v>184.41</v>
      </c>
      <c r="E4098" s="51">
        <v>4098</v>
      </c>
      <c r="F4098">
        <v>7.0000000000000007E-2</v>
      </c>
      <c r="G4098" s="141">
        <f t="shared" ref="G4098:G4161" si="193">MAX(E4098*F4098, 9.99)</f>
        <v>286.86</v>
      </c>
      <c r="I4098" s="51">
        <v>4098</v>
      </c>
      <c r="J4098">
        <v>0.125</v>
      </c>
      <c r="K4098" s="141">
        <f t="shared" ref="K4098:K4161" si="194">MAX(I4098*J4098, 19.99)</f>
        <v>512.25</v>
      </c>
      <c r="M4098" s="51">
        <v>4098</v>
      </c>
      <c r="N4098">
        <v>899</v>
      </c>
    </row>
    <row r="4099" spans="1:14">
      <c r="A4099" s="51">
        <v>4099</v>
      </c>
      <c r="B4099" s="51">
        <v>4.4999999999999998E-2</v>
      </c>
      <c r="C4099" s="141">
        <f t="shared" si="192"/>
        <v>184.45499999999998</v>
      </c>
      <c r="E4099" s="51">
        <v>4099</v>
      </c>
      <c r="F4099">
        <v>7.0000000000000007E-2</v>
      </c>
      <c r="G4099" s="141">
        <f t="shared" si="193"/>
        <v>286.93</v>
      </c>
      <c r="I4099" s="51">
        <v>4099</v>
      </c>
      <c r="J4099">
        <v>0.125</v>
      </c>
      <c r="K4099" s="141">
        <f t="shared" si="194"/>
        <v>512.375</v>
      </c>
      <c r="M4099" s="51">
        <v>4099</v>
      </c>
      <c r="N4099">
        <v>899</v>
      </c>
    </row>
    <row r="4100" spans="1:14">
      <c r="A4100" s="51">
        <v>4100</v>
      </c>
      <c r="B4100" s="51">
        <v>4.4999999999999998E-2</v>
      </c>
      <c r="C4100" s="141">
        <f t="shared" si="192"/>
        <v>184.5</v>
      </c>
      <c r="E4100" s="51">
        <v>4100</v>
      </c>
      <c r="F4100">
        <v>7.0000000000000007E-2</v>
      </c>
      <c r="G4100" s="141">
        <f t="shared" si="193"/>
        <v>287</v>
      </c>
      <c r="I4100" s="51">
        <v>4100</v>
      </c>
      <c r="J4100">
        <v>0.125</v>
      </c>
      <c r="K4100" s="141">
        <f t="shared" si="194"/>
        <v>512.5</v>
      </c>
      <c r="M4100" s="51">
        <v>4100</v>
      </c>
      <c r="N4100">
        <v>899</v>
      </c>
    </row>
    <row r="4101" spans="1:14">
      <c r="A4101" s="51">
        <v>4101</v>
      </c>
      <c r="B4101" s="51">
        <v>4.4999999999999998E-2</v>
      </c>
      <c r="C4101" s="141">
        <f t="shared" si="192"/>
        <v>184.54499999999999</v>
      </c>
      <c r="E4101" s="51">
        <v>4101</v>
      </c>
      <c r="F4101">
        <v>7.0000000000000007E-2</v>
      </c>
      <c r="G4101" s="141">
        <f t="shared" si="193"/>
        <v>287.07000000000005</v>
      </c>
      <c r="I4101" s="51">
        <v>4101</v>
      </c>
      <c r="J4101">
        <v>0.125</v>
      </c>
      <c r="K4101" s="141">
        <f t="shared" si="194"/>
        <v>512.625</v>
      </c>
      <c r="M4101" s="51">
        <v>4101</v>
      </c>
      <c r="N4101">
        <v>899</v>
      </c>
    </row>
    <row r="4102" spans="1:14">
      <c r="A4102" s="51">
        <v>4102</v>
      </c>
      <c r="B4102" s="51">
        <v>4.4999999999999998E-2</v>
      </c>
      <c r="C4102" s="141">
        <f t="shared" si="192"/>
        <v>184.59</v>
      </c>
      <c r="E4102" s="51">
        <v>4102</v>
      </c>
      <c r="F4102">
        <v>7.0000000000000007E-2</v>
      </c>
      <c r="G4102" s="141">
        <f t="shared" si="193"/>
        <v>287.14000000000004</v>
      </c>
      <c r="I4102" s="51">
        <v>4102</v>
      </c>
      <c r="J4102">
        <v>0.125</v>
      </c>
      <c r="K4102" s="141">
        <f t="shared" si="194"/>
        <v>512.75</v>
      </c>
      <c r="M4102" s="51">
        <v>4102</v>
      </c>
      <c r="N4102">
        <v>899</v>
      </c>
    </row>
    <row r="4103" spans="1:14">
      <c r="A4103" s="51">
        <v>4103</v>
      </c>
      <c r="B4103" s="51">
        <v>4.4999999999999998E-2</v>
      </c>
      <c r="C4103" s="141">
        <f t="shared" si="192"/>
        <v>184.63499999999999</v>
      </c>
      <c r="E4103" s="51">
        <v>4103</v>
      </c>
      <c r="F4103">
        <v>7.0000000000000007E-2</v>
      </c>
      <c r="G4103" s="141">
        <f t="shared" si="193"/>
        <v>287.21000000000004</v>
      </c>
      <c r="I4103" s="51">
        <v>4103</v>
      </c>
      <c r="J4103">
        <v>0.125</v>
      </c>
      <c r="K4103" s="141">
        <f t="shared" si="194"/>
        <v>512.875</v>
      </c>
      <c r="M4103" s="51">
        <v>4103</v>
      </c>
      <c r="N4103">
        <v>899</v>
      </c>
    </row>
    <row r="4104" spans="1:14">
      <c r="A4104" s="51">
        <v>4104</v>
      </c>
      <c r="B4104" s="51">
        <v>4.4999999999999998E-2</v>
      </c>
      <c r="C4104" s="141">
        <f t="shared" si="192"/>
        <v>184.68</v>
      </c>
      <c r="E4104" s="51">
        <v>4104</v>
      </c>
      <c r="F4104">
        <v>7.0000000000000007E-2</v>
      </c>
      <c r="G4104" s="141">
        <f t="shared" si="193"/>
        <v>287.28000000000003</v>
      </c>
      <c r="I4104" s="51">
        <v>4104</v>
      </c>
      <c r="J4104">
        <v>0.125</v>
      </c>
      <c r="K4104" s="141">
        <f t="shared" si="194"/>
        <v>513</v>
      </c>
      <c r="M4104" s="51">
        <v>4104</v>
      </c>
      <c r="N4104">
        <v>899</v>
      </c>
    </row>
    <row r="4105" spans="1:14">
      <c r="A4105" s="51">
        <v>4105</v>
      </c>
      <c r="B4105" s="51">
        <v>4.4999999999999998E-2</v>
      </c>
      <c r="C4105" s="141">
        <f t="shared" si="192"/>
        <v>184.72499999999999</v>
      </c>
      <c r="E4105" s="51">
        <v>4105</v>
      </c>
      <c r="F4105">
        <v>7.0000000000000007E-2</v>
      </c>
      <c r="G4105" s="141">
        <f t="shared" si="193"/>
        <v>287.35000000000002</v>
      </c>
      <c r="I4105" s="51">
        <v>4105</v>
      </c>
      <c r="J4105">
        <v>0.125</v>
      </c>
      <c r="K4105" s="141">
        <f t="shared" si="194"/>
        <v>513.125</v>
      </c>
      <c r="M4105" s="51">
        <v>4105</v>
      </c>
      <c r="N4105">
        <v>899</v>
      </c>
    </row>
    <row r="4106" spans="1:14">
      <c r="A4106" s="51">
        <v>4106</v>
      </c>
      <c r="B4106" s="51">
        <v>4.4999999999999998E-2</v>
      </c>
      <c r="C4106" s="141">
        <f t="shared" si="192"/>
        <v>184.76999999999998</v>
      </c>
      <c r="E4106" s="51">
        <v>4106</v>
      </c>
      <c r="F4106">
        <v>7.0000000000000007E-2</v>
      </c>
      <c r="G4106" s="141">
        <f t="shared" si="193"/>
        <v>287.42</v>
      </c>
      <c r="I4106" s="51">
        <v>4106</v>
      </c>
      <c r="J4106">
        <v>0.125</v>
      </c>
      <c r="K4106" s="141">
        <f t="shared" si="194"/>
        <v>513.25</v>
      </c>
      <c r="M4106" s="51">
        <v>4106</v>
      </c>
      <c r="N4106">
        <v>899</v>
      </c>
    </row>
    <row r="4107" spans="1:14">
      <c r="A4107" s="51">
        <v>4107</v>
      </c>
      <c r="B4107" s="51">
        <v>4.4999999999999998E-2</v>
      </c>
      <c r="C4107" s="141">
        <f t="shared" si="192"/>
        <v>184.815</v>
      </c>
      <c r="E4107" s="51">
        <v>4107</v>
      </c>
      <c r="F4107">
        <v>7.0000000000000007E-2</v>
      </c>
      <c r="G4107" s="141">
        <f t="shared" si="193"/>
        <v>287.49</v>
      </c>
      <c r="I4107" s="51">
        <v>4107</v>
      </c>
      <c r="J4107">
        <v>0.125</v>
      </c>
      <c r="K4107" s="141">
        <f t="shared" si="194"/>
        <v>513.375</v>
      </c>
      <c r="M4107" s="51">
        <v>4107</v>
      </c>
      <c r="N4107">
        <v>899</v>
      </c>
    </row>
    <row r="4108" spans="1:14">
      <c r="A4108" s="51">
        <v>4108</v>
      </c>
      <c r="B4108" s="51">
        <v>4.4999999999999998E-2</v>
      </c>
      <c r="C4108" s="141">
        <f t="shared" si="192"/>
        <v>184.85999999999999</v>
      </c>
      <c r="E4108" s="51">
        <v>4108</v>
      </c>
      <c r="F4108">
        <v>7.0000000000000007E-2</v>
      </c>
      <c r="G4108" s="141">
        <f t="shared" si="193"/>
        <v>287.56</v>
      </c>
      <c r="I4108" s="51">
        <v>4108</v>
      </c>
      <c r="J4108">
        <v>0.125</v>
      </c>
      <c r="K4108" s="141">
        <f t="shared" si="194"/>
        <v>513.5</v>
      </c>
      <c r="M4108" s="51">
        <v>4108</v>
      </c>
      <c r="N4108">
        <v>899</v>
      </c>
    </row>
    <row r="4109" spans="1:14">
      <c r="A4109" s="51">
        <v>4109</v>
      </c>
      <c r="B4109" s="51">
        <v>4.4999999999999998E-2</v>
      </c>
      <c r="C4109" s="141">
        <f t="shared" si="192"/>
        <v>184.905</v>
      </c>
      <c r="E4109" s="51">
        <v>4109</v>
      </c>
      <c r="F4109">
        <v>7.0000000000000007E-2</v>
      </c>
      <c r="G4109" s="141">
        <f t="shared" si="193"/>
        <v>287.63000000000005</v>
      </c>
      <c r="I4109" s="51">
        <v>4109</v>
      </c>
      <c r="J4109">
        <v>0.125</v>
      </c>
      <c r="K4109" s="141">
        <f t="shared" si="194"/>
        <v>513.625</v>
      </c>
      <c r="M4109" s="51">
        <v>4109</v>
      </c>
      <c r="N4109">
        <v>899</v>
      </c>
    </row>
    <row r="4110" spans="1:14">
      <c r="A4110" s="51">
        <v>4110</v>
      </c>
      <c r="B4110" s="51">
        <v>4.4999999999999998E-2</v>
      </c>
      <c r="C4110" s="141">
        <f t="shared" si="192"/>
        <v>184.95</v>
      </c>
      <c r="E4110" s="51">
        <v>4110</v>
      </c>
      <c r="F4110">
        <v>7.0000000000000007E-2</v>
      </c>
      <c r="G4110" s="141">
        <f t="shared" si="193"/>
        <v>287.70000000000005</v>
      </c>
      <c r="I4110" s="51">
        <v>4110</v>
      </c>
      <c r="J4110">
        <v>0.125</v>
      </c>
      <c r="K4110" s="141">
        <f t="shared" si="194"/>
        <v>513.75</v>
      </c>
      <c r="M4110" s="51">
        <v>4110</v>
      </c>
      <c r="N4110">
        <v>899</v>
      </c>
    </row>
    <row r="4111" spans="1:14">
      <c r="A4111" s="51">
        <v>4111</v>
      </c>
      <c r="B4111" s="51">
        <v>4.4999999999999998E-2</v>
      </c>
      <c r="C4111" s="141">
        <f t="shared" si="192"/>
        <v>184.995</v>
      </c>
      <c r="E4111" s="51">
        <v>4111</v>
      </c>
      <c r="F4111">
        <v>7.0000000000000007E-2</v>
      </c>
      <c r="G4111" s="141">
        <f t="shared" si="193"/>
        <v>287.77000000000004</v>
      </c>
      <c r="I4111" s="51">
        <v>4111</v>
      </c>
      <c r="J4111">
        <v>0.125</v>
      </c>
      <c r="K4111" s="141">
        <f t="shared" si="194"/>
        <v>513.875</v>
      </c>
      <c r="M4111" s="51">
        <v>4111</v>
      </c>
      <c r="N4111">
        <v>899</v>
      </c>
    </row>
    <row r="4112" spans="1:14">
      <c r="A4112" s="51">
        <v>4112</v>
      </c>
      <c r="B4112" s="51">
        <v>4.4999999999999998E-2</v>
      </c>
      <c r="C4112" s="141">
        <f t="shared" si="192"/>
        <v>185.04</v>
      </c>
      <c r="E4112" s="51">
        <v>4112</v>
      </c>
      <c r="F4112">
        <v>7.0000000000000007E-2</v>
      </c>
      <c r="G4112" s="141">
        <f t="shared" si="193"/>
        <v>287.84000000000003</v>
      </c>
      <c r="I4112" s="51">
        <v>4112</v>
      </c>
      <c r="J4112">
        <v>0.125</v>
      </c>
      <c r="K4112" s="141">
        <f t="shared" si="194"/>
        <v>514</v>
      </c>
      <c r="M4112" s="51">
        <v>4112</v>
      </c>
      <c r="N4112">
        <v>899</v>
      </c>
    </row>
    <row r="4113" spans="1:14">
      <c r="A4113" s="51">
        <v>4113</v>
      </c>
      <c r="B4113" s="51">
        <v>4.4999999999999998E-2</v>
      </c>
      <c r="C4113" s="141">
        <f t="shared" si="192"/>
        <v>185.08499999999998</v>
      </c>
      <c r="E4113" s="51">
        <v>4113</v>
      </c>
      <c r="F4113">
        <v>7.0000000000000007E-2</v>
      </c>
      <c r="G4113" s="141">
        <f t="shared" si="193"/>
        <v>287.91000000000003</v>
      </c>
      <c r="I4113" s="51">
        <v>4113</v>
      </c>
      <c r="J4113">
        <v>0.125</v>
      </c>
      <c r="K4113" s="141">
        <f t="shared" si="194"/>
        <v>514.125</v>
      </c>
      <c r="M4113" s="51">
        <v>4113</v>
      </c>
      <c r="N4113">
        <v>899</v>
      </c>
    </row>
    <row r="4114" spans="1:14">
      <c r="A4114" s="51">
        <v>4114</v>
      </c>
      <c r="B4114" s="51">
        <v>4.4999999999999998E-2</v>
      </c>
      <c r="C4114" s="141">
        <f t="shared" si="192"/>
        <v>185.13</v>
      </c>
      <c r="E4114" s="51">
        <v>4114</v>
      </c>
      <c r="F4114">
        <v>7.0000000000000007E-2</v>
      </c>
      <c r="G4114" s="141">
        <f t="shared" si="193"/>
        <v>287.98</v>
      </c>
      <c r="I4114" s="51">
        <v>4114</v>
      </c>
      <c r="J4114">
        <v>0.125</v>
      </c>
      <c r="K4114" s="141">
        <f t="shared" si="194"/>
        <v>514.25</v>
      </c>
      <c r="M4114" s="51">
        <v>4114</v>
      </c>
      <c r="N4114">
        <v>899</v>
      </c>
    </row>
    <row r="4115" spans="1:14">
      <c r="A4115" s="51">
        <v>4115</v>
      </c>
      <c r="B4115" s="51">
        <v>4.4999999999999998E-2</v>
      </c>
      <c r="C4115" s="141">
        <f t="shared" si="192"/>
        <v>185.17499999999998</v>
      </c>
      <c r="E4115" s="51">
        <v>4115</v>
      </c>
      <c r="F4115">
        <v>7.0000000000000007E-2</v>
      </c>
      <c r="G4115" s="141">
        <f t="shared" si="193"/>
        <v>288.05</v>
      </c>
      <c r="I4115" s="51">
        <v>4115</v>
      </c>
      <c r="J4115">
        <v>0.125</v>
      </c>
      <c r="K4115" s="141">
        <f t="shared" si="194"/>
        <v>514.375</v>
      </c>
      <c r="M4115" s="51">
        <v>4115</v>
      </c>
      <c r="N4115">
        <v>899</v>
      </c>
    </row>
    <row r="4116" spans="1:14">
      <c r="A4116" s="51">
        <v>4116</v>
      </c>
      <c r="B4116" s="51">
        <v>4.4999999999999998E-2</v>
      </c>
      <c r="C4116" s="141">
        <f t="shared" si="192"/>
        <v>185.22</v>
      </c>
      <c r="E4116" s="51">
        <v>4116</v>
      </c>
      <c r="F4116">
        <v>7.0000000000000007E-2</v>
      </c>
      <c r="G4116" s="141">
        <f t="shared" si="193"/>
        <v>288.12</v>
      </c>
      <c r="I4116" s="51">
        <v>4116</v>
      </c>
      <c r="J4116">
        <v>0.125</v>
      </c>
      <c r="K4116" s="141">
        <f t="shared" si="194"/>
        <v>514.5</v>
      </c>
      <c r="M4116" s="51">
        <v>4116</v>
      </c>
      <c r="N4116">
        <v>899</v>
      </c>
    </row>
    <row r="4117" spans="1:14">
      <c r="A4117" s="51">
        <v>4117</v>
      </c>
      <c r="B4117" s="51">
        <v>4.4999999999999998E-2</v>
      </c>
      <c r="C4117" s="141">
        <f t="shared" si="192"/>
        <v>185.26499999999999</v>
      </c>
      <c r="E4117" s="51">
        <v>4117</v>
      </c>
      <c r="F4117">
        <v>7.0000000000000007E-2</v>
      </c>
      <c r="G4117" s="141">
        <f t="shared" si="193"/>
        <v>288.19000000000005</v>
      </c>
      <c r="I4117" s="51">
        <v>4117</v>
      </c>
      <c r="J4117">
        <v>0.125</v>
      </c>
      <c r="K4117" s="141">
        <f t="shared" si="194"/>
        <v>514.625</v>
      </c>
      <c r="M4117" s="51">
        <v>4117</v>
      </c>
      <c r="N4117">
        <v>899</v>
      </c>
    </row>
    <row r="4118" spans="1:14">
      <c r="A4118" s="51">
        <v>4118</v>
      </c>
      <c r="B4118" s="51">
        <v>4.4999999999999998E-2</v>
      </c>
      <c r="C4118" s="141">
        <f t="shared" si="192"/>
        <v>185.31</v>
      </c>
      <c r="E4118" s="51">
        <v>4118</v>
      </c>
      <c r="F4118">
        <v>7.0000000000000007E-2</v>
      </c>
      <c r="G4118" s="141">
        <f t="shared" si="193"/>
        <v>288.26000000000005</v>
      </c>
      <c r="I4118" s="51">
        <v>4118</v>
      </c>
      <c r="J4118">
        <v>0.125</v>
      </c>
      <c r="K4118" s="141">
        <f t="shared" si="194"/>
        <v>514.75</v>
      </c>
      <c r="M4118" s="51">
        <v>4118</v>
      </c>
      <c r="N4118">
        <v>899</v>
      </c>
    </row>
    <row r="4119" spans="1:14">
      <c r="A4119" s="51">
        <v>4119</v>
      </c>
      <c r="B4119" s="51">
        <v>4.4999999999999998E-2</v>
      </c>
      <c r="C4119" s="141">
        <f t="shared" si="192"/>
        <v>185.35499999999999</v>
      </c>
      <c r="E4119" s="51">
        <v>4119</v>
      </c>
      <c r="F4119">
        <v>7.0000000000000007E-2</v>
      </c>
      <c r="G4119" s="141">
        <f t="shared" si="193"/>
        <v>288.33000000000004</v>
      </c>
      <c r="I4119" s="51">
        <v>4119</v>
      </c>
      <c r="J4119">
        <v>0.125</v>
      </c>
      <c r="K4119" s="141">
        <f t="shared" si="194"/>
        <v>514.875</v>
      </c>
      <c r="M4119" s="51">
        <v>4119</v>
      </c>
      <c r="N4119">
        <v>899</v>
      </c>
    </row>
    <row r="4120" spans="1:14">
      <c r="A4120" s="51">
        <v>4120</v>
      </c>
      <c r="B4120" s="51">
        <v>4.4999999999999998E-2</v>
      </c>
      <c r="C4120" s="141">
        <f t="shared" si="192"/>
        <v>185.4</v>
      </c>
      <c r="E4120" s="51">
        <v>4120</v>
      </c>
      <c r="F4120">
        <v>7.0000000000000007E-2</v>
      </c>
      <c r="G4120" s="141">
        <f t="shared" si="193"/>
        <v>288.40000000000003</v>
      </c>
      <c r="I4120" s="51">
        <v>4120</v>
      </c>
      <c r="J4120">
        <v>0.125</v>
      </c>
      <c r="K4120" s="141">
        <f t="shared" si="194"/>
        <v>515</v>
      </c>
      <c r="M4120" s="51">
        <v>4120</v>
      </c>
      <c r="N4120">
        <v>899</v>
      </c>
    </row>
    <row r="4121" spans="1:14">
      <c r="A4121" s="51">
        <v>4121</v>
      </c>
      <c r="B4121" s="51">
        <v>4.4999999999999998E-2</v>
      </c>
      <c r="C4121" s="141">
        <f t="shared" si="192"/>
        <v>185.44499999999999</v>
      </c>
      <c r="E4121" s="51">
        <v>4121</v>
      </c>
      <c r="F4121">
        <v>7.0000000000000007E-2</v>
      </c>
      <c r="G4121" s="141">
        <f t="shared" si="193"/>
        <v>288.47000000000003</v>
      </c>
      <c r="I4121" s="51">
        <v>4121</v>
      </c>
      <c r="J4121">
        <v>0.125</v>
      </c>
      <c r="K4121" s="141">
        <f t="shared" si="194"/>
        <v>515.125</v>
      </c>
      <c r="M4121" s="51">
        <v>4121</v>
      </c>
      <c r="N4121">
        <v>899</v>
      </c>
    </row>
    <row r="4122" spans="1:14">
      <c r="A4122" s="51">
        <v>4122</v>
      </c>
      <c r="B4122" s="51">
        <v>4.4999999999999998E-2</v>
      </c>
      <c r="C4122" s="141">
        <f t="shared" si="192"/>
        <v>185.48999999999998</v>
      </c>
      <c r="E4122" s="51">
        <v>4122</v>
      </c>
      <c r="F4122">
        <v>7.0000000000000007E-2</v>
      </c>
      <c r="G4122" s="141">
        <f t="shared" si="193"/>
        <v>288.54000000000002</v>
      </c>
      <c r="I4122" s="51">
        <v>4122</v>
      </c>
      <c r="J4122">
        <v>0.125</v>
      </c>
      <c r="K4122" s="141">
        <f t="shared" si="194"/>
        <v>515.25</v>
      </c>
      <c r="M4122" s="51">
        <v>4122</v>
      </c>
      <c r="N4122">
        <v>899</v>
      </c>
    </row>
    <row r="4123" spans="1:14">
      <c r="A4123" s="51">
        <v>4123</v>
      </c>
      <c r="B4123" s="51">
        <v>4.4999999999999998E-2</v>
      </c>
      <c r="C4123" s="141">
        <f t="shared" si="192"/>
        <v>185.535</v>
      </c>
      <c r="E4123" s="51">
        <v>4123</v>
      </c>
      <c r="F4123">
        <v>7.0000000000000007E-2</v>
      </c>
      <c r="G4123" s="141">
        <f t="shared" si="193"/>
        <v>288.61</v>
      </c>
      <c r="I4123" s="51">
        <v>4123</v>
      </c>
      <c r="J4123">
        <v>0.125</v>
      </c>
      <c r="K4123" s="141">
        <f t="shared" si="194"/>
        <v>515.375</v>
      </c>
      <c r="M4123" s="51">
        <v>4123</v>
      </c>
      <c r="N4123">
        <v>899</v>
      </c>
    </row>
    <row r="4124" spans="1:14">
      <c r="A4124" s="51">
        <v>4124</v>
      </c>
      <c r="B4124" s="51">
        <v>4.4999999999999998E-2</v>
      </c>
      <c r="C4124" s="141">
        <f t="shared" si="192"/>
        <v>185.57999999999998</v>
      </c>
      <c r="E4124" s="51">
        <v>4124</v>
      </c>
      <c r="F4124">
        <v>7.0000000000000007E-2</v>
      </c>
      <c r="G4124" s="141">
        <f t="shared" si="193"/>
        <v>288.68</v>
      </c>
      <c r="I4124" s="51">
        <v>4124</v>
      </c>
      <c r="J4124">
        <v>0.125</v>
      </c>
      <c r="K4124" s="141">
        <f t="shared" si="194"/>
        <v>515.5</v>
      </c>
      <c r="M4124" s="51">
        <v>4124</v>
      </c>
      <c r="N4124">
        <v>899</v>
      </c>
    </row>
    <row r="4125" spans="1:14">
      <c r="A4125" s="51">
        <v>4125</v>
      </c>
      <c r="B4125" s="51">
        <v>4.4999999999999998E-2</v>
      </c>
      <c r="C4125" s="141">
        <f t="shared" si="192"/>
        <v>185.625</v>
      </c>
      <c r="E4125" s="51">
        <v>4125</v>
      </c>
      <c r="F4125">
        <v>7.0000000000000007E-2</v>
      </c>
      <c r="G4125" s="141">
        <f t="shared" si="193"/>
        <v>288.75</v>
      </c>
      <c r="I4125" s="51">
        <v>4125</v>
      </c>
      <c r="J4125">
        <v>0.125</v>
      </c>
      <c r="K4125" s="141">
        <f t="shared" si="194"/>
        <v>515.625</v>
      </c>
      <c r="M4125" s="51">
        <v>4125</v>
      </c>
      <c r="N4125">
        <v>899</v>
      </c>
    </row>
    <row r="4126" spans="1:14">
      <c r="A4126" s="51">
        <v>4126</v>
      </c>
      <c r="B4126" s="51">
        <v>4.4999999999999998E-2</v>
      </c>
      <c r="C4126" s="141">
        <f t="shared" si="192"/>
        <v>185.67</v>
      </c>
      <c r="E4126" s="51">
        <v>4126</v>
      </c>
      <c r="F4126">
        <v>7.0000000000000007E-2</v>
      </c>
      <c r="G4126" s="141">
        <f t="shared" si="193"/>
        <v>288.82000000000005</v>
      </c>
      <c r="I4126" s="51">
        <v>4126</v>
      </c>
      <c r="J4126">
        <v>0.125</v>
      </c>
      <c r="K4126" s="141">
        <f t="shared" si="194"/>
        <v>515.75</v>
      </c>
      <c r="M4126" s="51">
        <v>4126</v>
      </c>
      <c r="N4126">
        <v>899</v>
      </c>
    </row>
    <row r="4127" spans="1:14">
      <c r="A4127" s="51">
        <v>4127</v>
      </c>
      <c r="B4127" s="51">
        <v>4.4999999999999998E-2</v>
      </c>
      <c r="C4127" s="141">
        <f t="shared" si="192"/>
        <v>185.715</v>
      </c>
      <c r="E4127" s="51">
        <v>4127</v>
      </c>
      <c r="F4127">
        <v>7.0000000000000007E-2</v>
      </c>
      <c r="G4127" s="141">
        <f t="shared" si="193"/>
        <v>288.89000000000004</v>
      </c>
      <c r="I4127" s="51">
        <v>4127</v>
      </c>
      <c r="J4127">
        <v>0.125</v>
      </c>
      <c r="K4127" s="141">
        <f t="shared" si="194"/>
        <v>515.875</v>
      </c>
      <c r="M4127" s="51">
        <v>4127</v>
      </c>
      <c r="N4127">
        <v>899</v>
      </c>
    </row>
    <row r="4128" spans="1:14">
      <c r="A4128" s="51">
        <v>4128</v>
      </c>
      <c r="B4128" s="51">
        <v>4.4999999999999998E-2</v>
      </c>
      <c r="C4128" s="141">
        <f t="shared" si="192"/>
        <v>185.76</v>
      </c>
      <c r="E4128" s="51">
        <v>4128</v>
      </c>
      <c r="F4128">
        <v>7.0000000000000007E-2</v>
      </c>
      <c r="G4128" s="141">
        <f t="shared" si="193"/>
        <v>288.96000000000004</v>
      </c>
      <c r="I4128" s="51">
        <v>4128</v>
      </c>
      <c r="J4128">
        <v>0.125</v>
      </c>
      <c r="K4128" s="141">
        <f t="shared" si="194"/>
        <v>516</v>
      </c>
      <c r="M4128" s="51">
        <v>4128</v>
      </c>
      <c r="N4128">
        <v>899</v>
      </c>
    </row>
    <row r="4129" spans="1:14">
      <c r="A4129" s="51">
        <v>4129</v>
      </c>
      <c r="B4129" s="51">
        <v>4.4999999999999998E-2</v>
      </c>
      <c r="C4129" s="141">
        <f t="shared" si="192"/>
        <v>185.80500000000001</v>
      </c>
      <c r="E4129" s="51">
        <v>4129</v>
      </c>
      <c r="F4129">
        <v>7.0000000000000007E-2</v>
      </c>
      <c r="G4129" s="141">
        <f t="shared" si="193"/>
        <v>289.03000000000003</v>
      </c>
      <c r="I4129" s="51">
        <v>4129</v>
      </c>
      <c r="J4129">
        <v>0.125</v>
      </c>
      <c r="K4129" s="141">
        <f t="shared" si="194"/>
        <v>516.125</v>
      </c>
      <c r="M4129" s="51">
        <v>4129</v>
      </c>
      <c r="N4129">
        <v>899</v>
      </c>
    </row>
    <row r="4130" spans="1:14">
      <c r="A4130" s="51">
        <v>4130</v>
      </c>
      <c r="B4130" s="51">
        <v>4.4999999999999998E-2</v>
      </c>
      <c r="C4130" s="141">
        <f t="shared" si="192"/>
        <v>185.85</v>
      </c>
      <c r="E4130" s="51">
        <v>4130</v>
      </c>
      <c r="F4130">
        <v>7.0000000000000007E-2</v>
      </c>
      <c r="G4130" s="141">
        <f t="shared" si="193"/>
        <v>289.10000000000002</v>
      </c>
      <c r="I4130" s="51">
        <v>4130</v>
      </c>
      <c r="J4130">
        <v>0.125</v>
      </c>
      <c r="K4130" s="141">
        <f t="shared" si="194"/>
        <v>516.25</v>
      </c>
      <c r="M4130" s="51">
        <v>4130</v>
      </c>
      <c r="N4130">
        <v>899</v>
      </c>
    </row>
    <row r="4131" spans="1:14">
      <c r="A4131" s="51">
        <v>4131</v>
      </c>
      <c r="B4131" s="51">
        <v>4.4999999999999998E-2</v>
      </c>
      <c r="C4131" s="141">
        <f t="shared" si="192"/>
        <v>185.89499999999998</v>
      </c>
      <c r="E4131" s="51">
        <v>4131</v>
      </c>
      <c r="F4131">
        <v>7.0000000000000007E-2</v>
      </c>
      <c r="G4131" s="141">
        <f t="shared" si="193"/>
        <v>289.17</v>
      </c>
      <c r="I4131" s="51">
        <v>4131</v>
      </c>
      <c r="J4131">
        <v>0.125</v>
      </c>
      <c r="K4131" s="141">
        <f t="shared" si="194"/>
        <v>516.375</v>
      </c>
      <c r="M4131" s="51">
        <v>4131</v>
      </c>
      <c r="N4131">
        <v>899</v>
      </c>
    </row>
    <row r="4132" spans="1:14">
      <c r="A4132" s="51">
        <v>4132</v>
      </c>
      <c r="B4132" s="51">
        <v>4.4999999999999998E-2</v>
      </c>
      <c r="C4132" s="141">
        <f t="shared" si="192"/>
        <v>185.94</v>
      </c>
      <c r="E4132" s="51">
        <v>4132</v>
      </c>
      <c r="F4132">
        <v>7.0000000000000007E-2</v>
      </c>
      <c r="G4132" s="141">
        <f t="shared" si="193"/>
        <v>289.24</v>
      </c>
      <c r="I4132" s="51">
        <v>4132</v>
      </c>
      <c r="J4132">
        <v>0.125</v>
      </c>
      <c r="K4132" s="141">
        <f t="shared" si="194"/>
        <v>516.5</v>
      </c>
      <c r="M4132" s="51">
        <v>4132</v>
      </c>
      <c r="N4132">
        <v>899</v>
      </c>
    </row>
    <row r="4133" spans="1:14">
      <c r="A4133" s="51">
        <v>4133</v>
      </c>
      <c r="B4133" s="51">
        <v>4.4999999999999998E-2</v>
      </c>
      <c r="C4133" s="141">
        <f t="shared" si="192"/>
        <v>185.98499999999999</v>
      </c>
      <c r="E4133" s="51">
        <v>4133</v>
      </c>
      <c r="F4133">
        <v>7.0000000000000007E-2</v>
      </c>
      <c r="G4133" s="141">
        <f t="shared" si="193"/>
        <v>289.31</v>
      </c>
      <c r="I4133" s="51">
        <v>4133</v>
      </c>
      <c r="J4133">
        <v>0.125</v>
      </c>
      <c r="K4133" s="141">
        <f t="shared" si="194"/>
        <v>516.625</v>
      </c>
      <c r="M4133" s="51">
        <v>4133</v>
      </c>
      <c r="N4133">
        <v>899</v>
      </c>
    </row>
    <row r="4134" spans="1:14">
      <c r="A4134" s="51">
        <v>4134</v>
      </c>
      <c r="B4134" s="51">
        <v>4.4999999999999998E-2</v>
      </c>
      <c r="C4134" s="141">
        <f t="shared" si="192"/>
        <v>186.03</v>
      </c>
      <c r="E4134" s="51">
        <v>4134</v>
      </c>
      <c r="F4134">
        <v>7.0000000000000007E-2</v>
      </c>
      <c r="G4134" s="141">
        <f t="shared" si="193"/>
        <v>289.38000000000005</v>
      </c>
      <c r="I4134" s="51">
        <v>4134</v>
      </c>
      <c r="J4134">
        <v>0.125</v>
      </c>
      <c r="K4134" s="141">
        <f t="shared" si="194"/>
        <v>516.75</v>
      </c>
      <c r="M4134" s="51">
        <v>4134</v>
      </c>
      <c r="N4134">
        <v>899</v>
      </c>
    </row>
    <row r="4135" spans="1:14">
      <c r="A4135" s="51">
        <v>4135</v>
      </c>
      <c r="B4135" s="51">
        <v>4.4999999999999998E-2</v>
      </c>
      <c r="C4135" s="141">
        <f t="shared" si="192"/>
        <v>186.07499999999999</v>
      </c>
      <c r="E4135" s="51">
        <v>4135</v>
      </c>
      <c r="F4135">
        <v>7.0000000000000007E-2</v>
      </c>
      <c r="G4135" s="141">
        <f t="shared" si="193"/>
        <v>289.45000000000005</v>
      </c>
      <c r="I4135" s="51">
        <v>4135</v>
      </c>
      <c r="J4135">
        <v>0.125</v>
      </c>
      <c r="K4135" s="141">
        <f t="shared" si="194"/>
        <v>516.875</v>
      </c>
      <c r="M4135" s="51">
        <v>4135</v>
      </c>
      <c r="N4135">
        <v>899</v>
      </c>
    </row>
    <row r="4136" spans="1:14">
      <c r="A4136" s="51">
        <v>4136</v>
      </c>
      <c r="B4136" s="51">
        <v>4.4999999999999998E-2</v>
      </c>
      <c r="C4136" s="141">
        <f t="shared" si="192"/>
        <v>186.12</v>
      </c>
      <c r="E4136" s="51">
        <v>4136</v>
      </c>
      <c r="F4136">
        <v>7.0000000000000007E-2</v>
      </c>
      <c r="G4136" s="141">
        <f t="shared" si="193"/>
        <v>289.52000000000004</v>
      </c>
      <c r="I4136" s="51">
        <v>4136</v>
      </c>
      <c r="J4136">
        <v>0.125</v>
      </c>
      <c r="K4136" s="141">
        <f t="shared" si="194"/>
        <v>517</v>
      </c>
      <c r="M4136" s="51">
        <v>4136</v>
      </c>
      <c r="N4136">
        <v>899</v>
      </c>
    </row>
    <row r="4137" spans="1:14">
      <c r="A4137" s="51">
        <v>4137</v>
      </c>
      <c r="B4137" s="51">
        <v>4.4999999999999998E-2</v>
      </c>
      <c r="C4137" s="141">
        <f t="shared" si="192"/>
        <v>186.16499999999999</v>
      </c>
      <c r="E4137" s="51">
        <v>4137</v>
      </c>
      <c r="F4137">
        <v>7.0000000000000007E-2</v>
      </c>
      <c r="G4137" s="141">
        <f t="shared" si="193"/>
        <v>289.59000000000003</v>
      </c>
      <c r="I4137" s="51">
        <v>4137</v>
      </c>
      <c r="J4137">
        <v>0.125</v>
      </c>
      <c r="K4137" s="141">
        <f t="shared" si="194"/>
        <v>517.125</v>
      </c>
      <c r="M4137" s="51">
        <v>4137</v>
      </c>
      <c r="N4137">
        <v>899</v>
      </c>
    </row>
    <row r="4138" spans="1:14">
      <c r="A4138" s="51">
        <v>4138</v>
      </c>
      <c r="B4138" s="51">
        <v>4.4999999999999998E-2</v>
      </c>
      <c r="C4138" s="141">
        <f t="shared" si="192"/>
        <v>186.20999999999998</v>
      </c>
      <c r="E4138" s="51">
        <v>4138</v>
      </c>
      <c r="F4138">
        <v>7.0000000000000007E-2</v>
      </c>
      <c r="G4138" s="141">
        <f t="shared" si="193"/>
        <v>289.66000000000003</v>
      </c>
      <c r="I4138" s="51">
        <v>4138</v>
      </c>
      <c r="J4138">
        <v>0.125</v>
      </c>
      <c r="K4138" s="141">
        <f t="shared" si="194"/>
        <v>517.25</v>
      </c>
      <c r="M4138" s="51">
        <v>4138</v>
      </c>
      <c r="N4138">
        <v>899</v>
      </c>
    </row>
    <row r="4139" spans="1:14">
      <c r="A4139" s="51">
        <v>4139</v>
      </c>
      <c r="B4139" s="51">
        <v>4.4999999999999998E-2</v>
      </c>
      <c r="C4139" s="141">
        <f t="shared" si="192"/>
        <v>186.255</v>
      </c>
      <c r="E4139" s="51">
        <v>4139</v>
      </c>
      <c r="F4139">
        <v>7.0000000000000007E-2</v>
      </c>
      <c r="G4139" s="141">
        <f t="shared" si="193"/>
        <v>289.73</v>
      </c>
      <c r="I4139" s="51">
        <v>4139</v>
      </c>
      <c r="J4139">
        <v>0.125</v>
      </c>
      <c r="K4139" s="141">
        <f t="shared" si="194"/>
        <v>517.375</v>
      </c>
      <c r="M4139" s="51">
        <v>4139</v>
      </c>
      <c r="N4139">
        <v>899</v>
      </c>
    </row>
    <row r="4140" spans="1:14">
      <c r="A4140" s="51">
        <v>4140</v>
      </c>
      <c r="B4140" s="51">
        <v>4.4999999999999998E-2</v>
      </c>
      <c r="C4140" s="141">
        <f t="shared" si="192"/>
        <v>186.29999999999998</v>
      </c>
      <c r="E4140" s="51">
        <v>4140</v>
      </c>
      <c r="F4140">
        <v>7.0000000000000007E-2</v>
      </c>
      <c r="G4140" s="141">
        <f t="shared" si="193"/>
        <v>289.8</v>
      </c>
      <c r="I4140" s="51">
        <v>4140</v>
      </c>
      <c r="J4140">
        <v>0.125</v>
      </c>
      <c r="K4140" s="141">
        <f t="shared" si="194"/>
        <v>517.5</v>
      </c>
      <c r="M4140" s="51">
        <v>4140</v>
      </c>
      <c r="N4140">
        <v>899</v>
      </c>
    </row>
    <row r="4141" spans="1:14">
      <c r="A4141" s="51">
        <v>4141</v>
      </c>
      <c r="B4141" s="51">
        <v>4.4999999999999998E-2</v>
      </c>
      <c r="C4141" s="141">
        <f t="shared" si="192"/>
        <v>186.345</v>
      </c>
      <c r="E4141" s="51">
        <v>4141</v>
      </c>
      <c r="F4141">
        <v>7.0000000000000007E-2</v>
      </c>
      <c r="G4141" s="141">
        <f t="shared" si="193"/>
        <v>289.87</v>
      </c>
      <c r="I4141" s="51">
        <v>4141</v>
      </c>
      <c r="J4141">
        <v>0.125</v>
      </c>
      <c r="K4141" s="141">
        <f t="shared" si="194"/>
        <v>517.625</v>
      </c>
      <c r="M4141" s="51">
        <v>4141</v>
      </c>
      <c r="N4141">
        <v>899</v>
      </c>
    </row>
    <row r="4142" spans="1:14">
      <c r="A4142" s="51">
        <v>4142</v>
      </c>
      <c r="B4142" s="51">
        <v>4.4999999999999998E-2</v>
      </c>
      <c r="C4142" s="141">
        <f t="shared" si="192"/>
        <v>186.39</v>
      </c>
      <c r="E4142" s="51">
        <v>4142</v>
      </c>
      <c r="F4142">
        <v>7.0000000000000007E-2</v>
      </c>
      <c r="G4142" s="141">
        <f t="shared" si="193"/>
        <v>289.94000000000005</v>
      </c>
      <c r="I4142" s="51">
        <v>4142</v>
      </c>
      <c r="J4142">
        <v>0.125</v>
      </c>
      <c r="K4142" s="141">
        <f t="shared" si="194"/>
        <v>517.75</v>
      </c>
      <c r="M4142" s="51">
        <v>4142</v>
      </c>
      <c r="N4142">
        <v>899</v>
      </c>
    </row>
    <row r="4143" spans="1:14">
      <c r="A4143" s="51">
        <v>4143</v>
      </c>
      <c r="B4143" s="51">
        <v>4.4999999999999998E-2</v>
      </c>
      <c r="C4143" s="141">
        <f t="shared" si="192"/>
        <v>186.435</v>
      </c>
      <c r="E4143" s="51">
        <v>4143</v>
      </c>
      <c r="F4143">
        <v>7.0000000000000007E-2</v>
      </c>
      <c r="G4143" s="141">
        <f t="shared" si="193"/>
        <v>290.01000000000005</v>
      </c>
      <c r="I4143" s="51">
        <v>4143</v>
      </c>
      <c r="J4143">
        <v>0.125</v>
      </c>
      <c r="K4143" s="141">
        <f t="shared" si="194"/>
        <v>517.875</v>
      </c>
      <c r="M4143" s="51">
        <v>4143</v>
      </c>
      <c r="N4143">
        <v>899</v>
      </c>
    </row>
    <row r="4144" spans="1:14">
      <c r="A4144" s="51">
        <v>4144</v>
      </c>
      <c r="B4144" s="51">
        <v>4.4999999999999998E-2</v>
      </c>
      <c r="C4144" s="141">
        <f t="shared" si="192"/>
        <v>186.48</v>
      </c>
      <c r="E4144" s="51">
        <v>4144</v>
      </c>
      <c r="F4144">
        <v>7.0000000000000007E-2</v>
      </c>
      <c r="G4144" s="141">
        <f t="shared" si="193"/>
        <v>290.08000000000004</v>
      </c>
      <c r="I4144" s="51">
        <v>4144</v>
      </c>
      <c r="J4144">
        <v>0.125</v>
      </c>
      <c r="K4144" s="141">
        <f t="shared" si="194"/>
        <v>518</v>
      </c>
      <c r="M4144" s="51">
        <v>4144</v>
      </c>
      <c r="N4144">
        <v>899</v>
      </c>
    </row>
    <row r="4145" spans="1:14">
      <c r="A4145" s="51">
        <v>4145</v>
      </c>
      <c r="B4145" s="51">
        <v>4.4999999999999998E-2</v>
      </c>
      <c r="C4145" s="141">
        <f t="shared" si="192"/>
        <v>186.52500000000001</v>
      </c>
      <c r="E4145" s="51">
        <v>4145</v>
      </c>
      <c r="F4145">
        <v>7.0000000000000007E-2</v>
      </c>
      <c r="G4145" s="141">
        <f t="shared" si="193"/>
        <v>290.15000000000003</v>
      </c>
      <c r="I4145" s="51">
        <v>4145</v>
      </c>
      <c r="J4145">
        <v>0.125</v>
      </c>
      <c r="K4145" s="141">
        <f t="shared" si="194"/>
        <v>518.125</v>
      </c>
      <c r="M4145" s="51">
        <v>4145</v>
      </c>
      <c r="N4145">
        <v>899</v>
      </c>
    </row>
    <row r="4146" spans="1:14">
      <c r="A4146" s="51">
        <v>4146</v>
      </c>
      <c r="B4146" s="51">
        <v>4.4999999999999998E-2</v>
      </c>
      <c r="C4146" s="141">
        <f t="shared" si="192"/>
        <v>186.57</v>
      </c>
      <c r="E4146" s="51">
        <v>4146</v>
      </c>
      <c r="F4146">
        <v>7.0000000000000007E-2</v>
      </c>
      <c r="G4146" s="141">
        <f t="shared" si="193"/>
        <v>290.22000000000003</v>
      </c>
      <c r="I4146" s="51">
        <v>4146</v>
      </c>
      <c r="J4146">
        <v>0.125</v>
      </c>
      <c r="K4146" s="141">
        <f t="shared" si="194"/>
        <v>518.25</v>
      </c>
      <c r="M4146" s="51">
        <v>4146</v>
      </c>
      <c r="N4146">
        <v>899</v>
      </c>
    </row>
    <row r="4147" spans="1:14">
      <c r="A4147" s="51">
        <v>4147</v>
      </c>
      <c r="B4147" s="51">
        <v>4.4999999999999998E-2</v>
      </c>
      <c r="C4147" s="141">
        <f t="shared" si="192"/>
        <v>186.61499999999998</v>
      </c>
      <c r="E4147" s="51">
        <v>4147</v>
      </c>
      <c r="F4147">
        <v>7.0000000000000007E-2</v>
      </c>
      <c r="G4147" s="141">
        <f t="shared" si="193"/>
        <v>290.29000000000002</v>
      </c>
      <c r="I4147" s="51">
        <v>4147</v>
      </c>
      <c r="J4147">
        <v>0.125</v>
      </c>
      <c r="K4147" s="141">
        <f t="shared" si="194"/>
        <v>518.375</v>
      </c>
      <c r="M4147" s="51">
        <v>4147</v>
      </c>
      <c r="N4147">
        <v>899</v>
      </c>
    </row>
    <row r="4148" spans="1:14">
      <c r="A4148" s="51">
        <v>4148</v>
      </c>
      <c r="B4148" s="51">
        <v>4.4999999999999998E-2</v>
      </c>
      <c r="C4148" s="141">
        <f t="shared" si="192"/>
        <v>186.66</v>
      </c>
      <c r="E4148" s="51">
        <v>4148</v>
      </c>
      <c r="F4148">
        <v>7.0000000000000007E-2</v>
      </c>
      <c r="G4148" s="141">
        <f t="shared" si="193"/>
        <v>290.36</v>
      </c>
      <c r="I4148" s="51">
        <v>4148</v>
      </c>
      <c r="J4148">
        <v>0.125</v>
      </c>
      <c r="K4148" s="141">
        <f t="shared" si="194"/>
        <v>518.5</v>
      </c>
      <c r="M4148" s="51">
        <v>4148</v>
      </c>
      <c r="N4148">
        <v>899</v>
      </c>
    </row>
    <row r="4149" spans="1:14">
      <c r="A4149" s="51">
        <v>4149</v>
      </c>
      <c r="B4149" s="51">
        <v>4.4999999999999998E-2</v>
      </c>
      <c r="C4149" s="141">
        <f t="shared" si="192"/>
        <v>186.70499999999998</v>
      </c>
      <c r="E4149" s="51">
        <v>4149</v>
      </c>
      <c r="F4149">
        <v>7.0000000000000007E-2</v>
      </c>
      <c r="G4149" s="141">
        <f t="shared" si="193"/>
        <v>290.43</v>
      </c>
      <c r="I4149" s="51">
        <v>4149</v>
      </c>
      <c r="J4149">
        <v>0.125</v>
      </c>
      <c r="K4149" s="141">
        <f t="shared" si="194"/>
        <v>518.625</v>
      </c>
      <c r="M4149" s="51">
        <v>4149</v>
      </c>
      <c r="N4149">
        <v>899</v>
      </c>
    </row>
    <row r="4150" spans="1:14">
      <c r="A4150" s="51">
        <v>4150</v>
      </c>
      <c r="B4150" s="51">
        <v>4.4999999999999998E-2</v>
      </c>
      <c r="C4150" s="141">
        <f t="shared" si="192"/>
        <v>186.75</v>
      </c>
      <c r="E4150" s="51">
        <v>4150</v>
      </c>
      <c r="F4150">
        <v>7.0000000000000007E-2</v>
      </c>
      <c r="G4150" s="141">
        <f t="shared" si="193"/>
        <v>290.5</v>
      </c>
      <c r="I4150" s="51">
        <v>4150</v>
      </c>
      <c r="J4150">
        <v>0.125</v>
      </c>
      <c r="K4150" s="141">
        <f t="shared" si="194"/>
        <v>518.75</v>
      </c>
      <c r="M4150" s="51">
        <v>4150</v>
      </c>
      <c r="N4150">
        <v>899</v>
      </c>
    </row>
    <row r="4151" spans="1:14">
      <c r="A4151" s="51">
        <v>4151</v>
      </c>
      <c r="B4151" s="51">
        <v>4.4999999999999998E-2</v>
      </c>
      <c r="C4151" s="141">
        <f t="shared" si="192"/>
        <v>186.79499999999999</v>
      </c>
      <c r="E4151" s="51">
        <v>4151</v>
      </c>
      <c r="F4151">
        <v>7.0000000000000007E-2</v>
      </c>
      <c r="G4151" s="141">
        <f t="shared" si="193"/>
        <v>290.57000000000005</v>
      </c>
      <c r="I4151" s="51">
        <v>4151</v>
      </c>
      <c r="J4151">
        <v>0.125</v>
      </c>
      <c r="K4151" s="141">
        <f t="shared" si="194"/>
        <v>518.875</v>
      </c>
      <c r="M4151" s="51">
        <v>4151</v>
      </c>
      <c r="N4151">
        <v>899</v>
      </c>
    </row>
    <row r="4152" spans="1:14">
      <c r="A4152" s="51">
        <v>4152</v>
      </c>
      <c r="B4152" s="51">
        <v>4.4999999999999998E-2</v>
      </c>
      <c r="C4152" s="141">
        <f t="shared" si="192"/>
        <v>186.84</v>
      </c>
      <c r="E4152" s="51">
        <v>4152</v>
      </c>
      <c r="F4152">
        <v>7.0000000000000007E-2</v>
      </c>
      <c r="G4152" s="141">
        <f t="shared" si="193"/>
        <v>290.64000000000004</v>
      </c>
      <c r="I4152" s="51">
        <v>4152</v>
      </c>
      <c r="J4152">
        <v>0.125</v>
      </c>
      <c r="K4152" s="141">
        <f t="shared" si="194"/>
        <v>519</v>
      </c>
      <c r="M4152" s="51">
        <v>4152</v>
      </c>
      <c r="N4152">
        <v>899</v>
      </c>
    </row>
    <row r="4153" spans="1:14">
      <c r="A4153" s="51">
        <v>4153</v>
      </c>
      <c r="B4153" s="51">
        <v>4.4999999999999998E-2</v>
      </c>
      <c r="C4153" s="141">
        <f t="shared" si="192"/>
        <v>186.88499999999999</v>
      </c>
      <c r="E4153" s="51">
        <v>4153</v>
      </c>
      <c r="F4153">
        <v>7.0000000000000007E-2</v>
      </c>
      <c r="G4153" s="141">
        <f t="shared" si="193"/>
        <v>290.71000000000004</v>
      </c>
      <c r="I4153" s="51">
        <v>4153</v>
      </c>
      <c r="J4153">
        <v>0.125</v>
      </c>
      <c r="K4153" s="141">
        <f t="shared" si="194"/>
        <v>519.125</v>
      </c>
      <c r="M4153" s="51">
        <v>4153</v>
      </c>
      <c r="N4153">
        <v>899</v>
      </c>
    </row>
    <row r="4154" spans="1:14">
      <c r="A4154" s="51">
        <v>4154</v>
      </c>
      <c r="B4154" s="51">
        <v>4.4999999999999998E-2</v>
      </c>
      <c r="C4154" s="141">
        <f t="shared" si="192"/>
        <v>186.93</v>
      </c>
      <c r="E4154" s="51">
        <v>4154</v>
      </c>
      <c r="F4154">
        <v>7.0000000000000007E-2</v>
      </c>
      <c r="G4154" s="141">
        <f t="shared" si="193"/>
        <v>290.78000000000003</v>
      </c>
      <c r="I4154" s="51">
        <v>4154</v>
      </c>
      <c r="J4154">
        <v>0.125</v>
      </c>
      <c r="K4154" s="141">
        <f t="shared" si="194"/>
        <v>519.25</v>
      </c>
      <c r="M4154" s="51">
        <v>4154</v>
      </c>
      <c r="N4154">
        <v>899</v>
      </c>
    </row>
    <row r="4155" spans="1:14">
      <c r="A4155" s="51">
        <v>4155</v>
      </c>
      <c r="B4155" s="51">
        <v>4.4999999999999998E-2</v>
      </c>
      <c r="C4155" s="141">
        <f t="shared" si="192"/>
        <v>186.97499999999999</v>
      </c>
      <c r="E4155" s="51">
        <v>4155</v>
      </c>
      <c r="F4155">
        <v>7.0000000000000007E-2</v>
      </c>
      <c r="G4155" s="141">
        <f t="shared" si="193"/>
        <v>290.85000000000002</v>
      </c>
      <c r="I4155" s="51">
        <v>4155</v>
      </c>
      <c r="J4155">
        <v>0.125</v>
      </c>
      <c r="K4155" s="141">
        <f t="shared" si="194"/>
        <v>519.375</v>
      </c>
      <c r="M4155" s="51">
        <v>4155</v>
      </c>
      <c r="N4155">
        <v>899</v>
      </c>
    </row>
    <row r="4156" spans="1:14">
      <c r="A4156" s="51">
        <v>4156</v>
      </c>
      <c r="B4156" s="51">
        <v>4.4999999999999998E-2</v>
      </c>
      <c r="C4156" s="141">
        <f t="shared" si="192"/>
        <v>187.01999999999998</v>
      </c>
      <c r="E4156" s="51">
        <v>4156</v>
      </c>
      <c r="F4156">
        <v>7.0000000000000007E-2</v>
      </c>
      <c r="G4156" s="141">
        <f t="shared" si="193"/>
        <v>290.92</v>
      </c>
      <c r="I4156" s="51">
        <v>4156</v>
      </c>
      <c r="J4156">
        <v>0.125</v>
      </c>
      <c r="K4156" s="141">
        <f t="shared" si="194"/>
        <v>519.5</v>
      </c>
      <c r="M4156" s="51">
        <v>4156</v>
      </c>
      <c r="N4156">
        <v>899</v>
      </c>
    </row>
    <row r="4157" spans="1:14">
      <c r="A4157" s="51">
        <v>4157</v>
      </c>
      <c r="B4157" s="51">
        <v>4.4999999999999998E-2</v>
      </c>
      <c r="C4157" s="141">
        <f t="shared" si="192"/>
        <v>187.065</v>
      </c>
      <c r="E4157" s="51">
        <v>4157</v>
      </c>
      <c r="F4157">
        <v>7.0000000000000007E-2</v>
      </c>
      <c r="G4157" s="141">
        <f t="shared" si="193"/>
        <v>290.99</v>
      </c>
      <c r="I4157" s="51">
        <v>4157</v>
      </c>
      <c r="J4157">
        <v>0.125</v>
      </c>
      <c r="K4157" s="141">
        <f t="shared" si="194"/>
        <v>519.625</v>
      </c>
      <c r="M4157" s="51">
        <v>4157</v>
      </c>
      <c r="N4157">
        <v>899</v>
      </c>
    </row>
    <row r="4158" spans="1:14">
      <c r="A4158" s="51">
        <v>4158</v>
      </c>
      <c r="B4158" s="51">
        <v>4.4999999999999998E-2</v>
      </c>
      <c r="C4158" s="141">
        <f t="shared" si="192"/>
        <v>187.10999999999999</v>
      </c>
      <c r="E4158" s="51">
        <v>4158</v>
      </c>
      <c r="F4158">
        <v>7.0000000000000007E-2</v>
      </c>
      <c r="G4158" s="141">
        <f t="shared" si="193"/>
        <v>291.06</v>
      </c>
      <c r="I4158" s="51">
        <v>4158</v>
      </c>
      <c r="J4158">
        <v>0.125</v>
      </c>
      <c r="K4158" s="141">
        <f t="shared" si="194"/>
        <v>519.75</v>
      </c>
      <c r="M4158" s="51">
        <v>4158</v>
      </c>
      <c r="N4158">
        <v>899</v>
      </c>
    </row>
    <row r="4159" spans="1:14">
      <c r="A4159" s="51">
        <v>4159</v>
      </c>
      <c r="B4159" s="51">
        <v>4.4999999999999998E-2</v>
      </c>
      <c r="C4159" s="141">
        <f t="shared" si="192"/>
        <v>187.155</v>
      </c>
      <c r="E4159" s="51">
        <v>4159</v>
      </c>
      <c r="F4159">
        <v>7.0000000000000007E-2</v>
      </c>
      <c r="G4159" s="141">
        <f t="shared" si="193"/>
        <v>291.13000000000005</v>
      </c>
      <c r="I4159" s="51">
        <v>4159</v>
      </c>
      <c r="J4159">
        <v>0.125</v>
      </c>
      <c r="K4159" s="141">
        <f t="shared" si="194"/>
        <v>519.875</v>
      </c>
      <c r="M4159" s="51">
        <v>4159</v>
      </c>
      <c r="N4159">
        <v>899</v>
      </c>
    </row>
    <row r="4160" spans="1:14">
      <c r="A4160" s="51">
        <v>4160</v>
      </c>
      <c r="B4160" s="51">
        <v>4.4999999999999998E-2</v>
      </c>
      <c r="C4160" s="141">
        <f t="shared" si="192"/>
        <v>187.2</v>
      </c>
      <c r="E4160" s="51">
        <v>4160</v>
      </c>
      <c r="F4160">
        <v>7.0000000000000007E-2</v>
      </c>
      <c r="G4160" s="141">
        <f t="shared" si="193"/>
        <v>291.20000000000005</v>
      </c>
      <c r="I4160" s="51">
        <v>4160</v>
      </c>
      <c r="J4160">
        <v>0.125</v>
      </c>
      <c r="K4160" s="141">
        <f t="shared" si="194"/>
        <v>520</v>
      </c>
      <c r="M4160" s="51">
        <v>4160</v>
      </c>
      <c r="N4160">
        <v>899</v>
      </c>
    </row>
    <row r="4161" spans="1:14">
      <c r="A4161" s="51">
        <v>4161</v>
      </c>
      <c r="B4161" s="51">
        <v>4.4999999999999998E-2</v>
      </c>
      <c r="C4161" s="141">
        <f t="shared" si="192"/>
        <v>187.245</v>
      </c>
      <c r="E4161" s="51">
        <v>4161</v>
      </c>
      <c r="F4161">
        <v>7.0000000000000007E-2</v>
      </c>
      <c r="G4161" s="141">
        <f t="shared" si="193"/>
        <v>291.27000000000004</v>
      </c>
      <c r="I4161" s="51">
        <v>4161</v>
      </c>
      <c r="J4161">
        <v>0.125</v>
      </c>
      <c r="K4161" s="141">
        <f t="shared" si="194"/>
        <v>520.125</v>
      </c>
      <c r="M4161" s="51">
        <v>4161</v>
      </c>
      <c r="N4161">
        <v>899</v>
      </c>
    </row>
    <row r="4162" spans="1:14">
      <c r="A4162" s="51">
        <v>4162</v>
      </c>
      <c r="B4162" s="51">
        <v>4.4999999999999998E-2</v>
      </c>
      <c r="C4162" s="141">
        <f t="shared" ref="C4162:C4225" si="195">MAX(A4162*B4162, 8.99)</f>
        <v>187.29</v>
      </c>
      <c r="E4162" s="51">
        <v>4162</v>
      </c>
      <c r="F4162">
        <v>7.0000000000000007E-2</v>
      </c>
      <c r="G4162" s="141">
        <f t="shared" ref="G4162:G4225" si="196">MAX(E4162*F4162, 9.99)</f>
        <v>291.34000000000003</v>
      </c>
      <c r="I4162" s="51">
        <v>4162</v>
      </c>
      <c r="J4162">
        <v>0.125</v>
      </c>
      <c r="K4162" s="141">
        <f t="shared" ref="K4162:K4225" si="197">MAX(I4162*J4162, 19.99)</f>
        <v>520.25</v>
      </c>
      <c r="M4162" s="51">
        <v>4162</v>
      </c>
      <c r="N4162">
        <v>899</v>
      </c>
    </row>
    <row r="4163" spans="1:14">
      <c r="A4163" s="51">
        <v>4163</v>
      </c>
      <c r="B4163" s="51">
        <v>4.4999999999999998E-2</v>
      </c>
      <c r="C4163" s="141">
        <f t="shared" si="195"/>
        <v>187.33499999999998</v>
      </c>
      <c r="E4163" s="51">
        <v>4163</v>
      </c>
      <c r="F4163">
        <v>7.0000000000000007E-2</v>
      </c>
      <c r="G4163" s="141">
        <f t="shared" si="196"/>
        <v>291.41000000000003</v>
      </c>
      <c r="I4163" s="51">
        <v>4163</v>
      </c>
      <c r="J4163">
        <v>0.125</v>
      </c>
      <c r="K4163" s="141">
        <f t="shared" si="197"/>
        <v>520.375</v>
      </c>
      <c r="M4163" s="51">
        <v>4163</v>
      </c>
      <c r="N4163">
        <v>899</v>
      </c>
    </row>
    <row r="4164" spans="1:14">
      <c r="A4164" s="51">
        <v>4164</v>
      </c>
      <c r="B4164" s="51">
        <v>4.4999999999999998E-2</v>
      </c>
      <c r="C4164" s="141">
        <f t="shared" si="195"/>
        <v>187.38</v>
      </c>
      <c r="E4164" s="51">
        <v>4164</v>
      </c>
      <c r="F4164">
        <v>7.0000000000000007E-2</v>
      </c>
      <c r="G4164" s="141">
        <f t="shared" si="196"/>
        <v>291.48</v>
      </c>
      <c r="I4164" s="51">
        <v>4164</v>
      </c>
      <c r="J4164">
        <v>0.125</v>
      </c>
      <c r="K4164" s="141">
        <f t="shared" si="197"/>
        <v>520.5</v>
      </c>
      <c r="M4164" s="51">
        <v>4164</v>
      </c>
      <c r="N4164">
        <v>899</v>
      </c>
    </row>
    <row r="4165" spans="1:14">
      <c r="A4165" s="51">
        <v>4165</v>
      </c>
      <c r="B4165" s="51">
        <v>4.4999999999999998E-2</v>
      </c>
      <c r="C4165" s="141">
        <f t="shared" si="195"/>
        <v>187.42499999999998</v>
      </c>
      <c r="E4165" s="51">
        <v>4165</v>
      </c>
      <c r="F4165">
        <v>7.0000000000000007E-2</v>
      </c>
      <c r="G4165" s="141">
        <f t="shared" si="196"/>
        <v>291.55</v>
      </c>
      <c r="I4165" s="51">
        <v>4165</v>
      </c>
      <c r="J4165">
        <v>0.125</v>
      </c>
      <c r="K4165" s="141">
        <f t="shared" si="197"/>
        <v>520.625</v>
      </c>
      <c r="M4165" s="51">
        <v>4165</v>
      </c>
      <c r="N4165">
        <v>899</v>
      </c>
    </row>
    <row r="4166" spans="1:14">
      <c r="A4166" s="51">
        <v>4166</v>
      </c>
      <c r="B4166" s="51">
        <v>4.4999999999999998E-2</v>
      </c>
      <c r="C4166" s="141">
        <f t="shared" si="195"/>
        <v>187.47</v>
      </c>
      <c r="E4166" s="51">
        <v>4166</v>
      </c>
      <c r="F4166">
        <v>7.0000000000000007E-2</v>
      </c>
      <c r="G4166" s="141">
        <f t="shared" si="196"/>
        <v>291.62</v>
      </c>
      <c r="I4166" s="51">
        <v>4166</v>
      </c>
      <c r="J4166">
        <v>0.125</v>
      </c>
      <c r="K4166" s="141">
        <f t="shared" si="197"/>
        <v>520.75</v>
      </c>
      <c r="M4166" s="51">
        <v>4166</v>
      </c>
      <c r="N4166">
        <v>899</v>
      </c>
    </row>
    <row r="4167" spans="1:14">
      <c r="A4167" s="51">
        <v>4167</v>
      </c>
      <c r="B4167" s="51">
        <v>4.4999999999999998E-2</v>
      </c>
      <c r="C4167" s="141">
        <f t="shared" si="195"/>
        <v>187.51499999999999</v>
      </c>
      <c r="E4167" s="51">
        <v>4167</v>
      </c>
      <c r="F4167">
        <v>7.0000000000000007E-2</v>
      </c>
      <c r="G4167" s="141">
        <f t="shared" si="196"/>
        <v>291.69000000000005</v>
      </c>
      <c r="I4167" s="51">
        <v>4167</v>
      </c>
      <c r="J4167">
        <v>0.125</v>
      </c>
      <c r="K4167" s="141">
        <f t="shared" si="197"/>
        <v>520.875</v>
      </c>
      <c r="M4167" s="51">
        <v>4167</v>
      </c>
      <c r="N4167">
        <v>899</v>
      </c>
    </row>
    <row r="4168" spans="1:14">
      <c r="A4168" s="51">
        <v>4168</v>
      </c>
      <c r="B4168" s="51">
        <v>4.4999999999999998E-2</v>
      </c>
      <c r="C4168" s="141">
        <f t="shared" si="195"/>
        <v>187.56</v>
      </c>
      <c r="E4168" s="51">
        <v>4168</v>
      </c>
      <c r="F4168">
        <v>7.0000000000000007E-2</v>
      </c>
      <c r="G4168" s="141">
        <f t="shared" si="196"/>
        <v>291.76000000000005</v>
      </c>
      <c r="I4168" s="51">
        <v>4168</v>
      </c>
      <c r="J4168">
        <v>0.125</v>
      </c>
      <c r="K4168" s="141">
        <f t="shared" si="197"/>
        <v>521</v>
      </c>
      <c r="M4168" s="51">
        <v>4168</v>
      </c>
      <c r="N4168">
        <v>899</v>
      </c>
    </row>
    <row r="4169" spans="1:14">
      <c r="A4169" s="51">
        <v>4169</v>
      </c>
      <c r="B4169" s="51">
        <v>4.4999999999999998E-2</v>
      </c>
      <c r="C4169" s="141">
        <f t="shared" si="195"/>
        <v>187.60499999999999</v>
      </c>
      <c r="E4169" s="51">
        <v>4169</v>
      </c>
      <c r="F4169">
        <v>7.0000000000000007E-2</v>
      </c>
      <c r="G4169" s="141">
        <f t="shared" si="196"/>
        <v>291.83000000000004</v>
      </c>
      <c r="I4169" s="51">
        <v>4169</v>
      </c>
      <c r="J4169">
        <v>0.125</v>
      </c>
      <c r="K4169" s="141">
        <f t="shared" si="197"/>
        <v>521.125</v>
      </c>
      <c r="M4169" s="51">
        <v>4169</v>
      </c>
      <c r="N4169">
        <v>899</v>
      </c>
    </row>
    <row r="4170" spans="1:14">
      <c r="A4170" s="51">
        <v>4170</v>
      </c>
      <c r="B4170" s="51">
        <v>4.4999999999999998E-2</v>
      </c>
      <c r="C4170" s="141">
        <f t="shared" si="195"/>
        <v>187.65</v>
      </c>
      <c r="E4170" s="51">
        <v>4170</v>
      </c>
      <c r="F4170">
        <v>7.0000000000000007E-2</v>
      </c>
      <c r="G4170" s="141">
        <f t="shared" si="196"/>
        <v>291.90000000000003</v>
      </c>
      <c r="I4170" s="51">
        <v>4170</v>
      </c>
      <c r="J4170">
        <v>0.125</v>
      </c>
      <c r="K4170" s="141">
        <f t="shared" si="197"/>
        <v>521.25</v>
      </c>
      <c r="M4170" s="51">
        <v>4170</v>
      </c>
      <c r="N4170">
        <v>899</v>
      </c>
    </row>
    <row r="4171" spans="1:14">
      <c r="A4171" s="51">
        <v>4171</v>
      </c>
      <c r="B4171" s="51">
        <v>4.4999999999999998E-2</v>
      </c>
      <c r="C4171" s="141">
        <f t="shared" si="195"/>
        <v>187.69499999999999</v>
      </c>
      <c r="E4171" s="51">
        <v>4171</v>
      </c>
      <c r="F4171">
        <v>7.0000000000000007E-2</v>
      </c>
      <c r="G4171" s="141">
        <f t="shared" si="196"/>
        <v>291.97000000000003</v>
      </c>
      <c r="I4171" s="51">
        <v>4171</v>
      </c>
      <c r="J4171">
        <v>0.125</v>
      </c>
      <c r="K4171" s="141">
        <f t="shared" si="197"/>
        <v>521.375</v>
      </c>
      <c r="M4171" s="51">
        <v>4171</v>
      </c>
      <c r="N4171">
        <v>899</v>
      </c>
    </row>
    <row r="4172" spans="1:14">
      <c r="A4172" s="51">
        <v>4172</v>
      </c>
      <c r="B4172" s="51">
        <v>4.4999999999999998E-2</v>
      </c>
      <c r="C4172" s="141">
        <f t="shared" si="195"/>
        <v>187.73999999999998</v>
      </c>
      <c r="E4172" s="51">
        <v>4172</v>
      </c>
      <c r="F4172">
        <v>7.0000000000000007E-2</v>
      </c>
      <c r="G4172" s="141">
        <f t="shared" si="196"/>
        <v>292.04000000000002</v>
      </c>
      <c r="I4172" s="51">
        <v>4172</v>
      </c>
      <c r="J4172">
        <v>0.125</v>
      </c>
      <c r="K4172" s="141">
        <f t="shared" si="197"/>
        <v>521.5</v>
      </c>
      <c r="M4172" s="51">
        <v>4172</v>
      </c>
      <c r="N4172">
        <v>899</v>
      </c>
    </row>
    <row r="4173" spans="1:14">
      <c r="A4173" s="51">
        <v>4173</v>
      </c>
      <c r="B4173" s="51">
        <v>4.4999999999999998E-2</v>
      </c>
      <c r="C4173" s="141">
        <f t="shared" si="195"/>
        <v>187.785</v>
      </c>
      <c r="E4173" s="51">
        <v>4173</v>
      </c>
      <c r="F4173">
        <v>7.0000000000000007E-2</v>
      </c>
      <c r="G4173" s="141">
        <f t="shared" si="196"/>
        <v>292.11</v>
      </c>
      <c r="I4173" s="51">
        <v>4173</v>
      </c>
      <c r="J4173">
        <v>0.125</v>
      </c>
      <c r="K4173" s="141">
        <f t="shared" si="197"/>
        <v>521.625</v>
      </c>
      <c r="M4173" s="51">
        <v>4173</v>
      </c>
      <c r="N4173">
        <v>899</v>
      </c>
    </row>
    <row r="4174" spans="1:14">
      <c r="A4174" s="51">
        <v>4174</v>
      </c>
      <c r="B4174" s="51">
        <v>4.4999999999999998E-2</v>
      </c>
      <c r="C4174" s="141">
        <f t="shared" si="195"/>
        <v>187.82999999999998</v>
      </c>
      <c r="E4174" s="51">
        <v>4174</v>
      </c>
      <c r="F4174">
        <v>7.0000000000000007E-2</v>
      </c>
      <c r="G4174" s="141">
        <f t="shared" si="196"/>
        <v>292.18</v>
      </c>
      <c r="I4174" s="51">
        <v>4174</v>
      </c>
      <c r="J4174">
        <v>0.125</v>
      </c>
      <c r="K4174" s="141">
        <f t="shared" si="197"/>
        <v>521.75</v>
      </c>
      <c r="M4174" s="51">
        <v>4174</v>
      </c>
      <c r="N4174">
        <v>899</v>
      </c>
    </row>
    <row r="4175" spans="1:14">
      <c r="A4175" s="51">
        <v>4175</v>
      </c>
      <c r="B4175" s="51">
        <v>4.4999999999999998E-2</v>
      </c>
      <c r="C4175" s="141">
        <f t="shared" si="195"/>
        <v>187.875</v>
      </c>
      <c r="E4175" s="51">
        <v>4175</v>
      </c>
      <c r="F4175">
        <v>7.0000000000000007E-2</v>
      </c>
      <c r="G4175" s="141">
        <f t="shared" si="196"/>
        <v>292.25</v>
      </c>
      <c r="I4175" s="51">
        <v>4175</v>
      </c>
      <c r="J4175">
        <v>0.125</v>
      </c>
      <c r="K4175" s="141">
        <f t="shared" si="197"/>
        <v>521.875</v>
      </c>
      <c r="M4175" s="51">
        <v>4175</v>
      </c>
      <c r="N4175">
        <v>899</v>
      </c>
    </row>
    <row r="4176" spans="1:14">
      <c r="A4176" s="51">
        <v>4176</v>
      </c>
      <c r="B4176" s="51">
        <v>4.4999999999999998E-2</v>
      </c>
      <c r="C4176" s="141">
        <f t="shared" si="195"/>
        <v>187.92</v>
      </c>
      <c r="E4176" s="51">
        <v>4176</v>
      </c>
      <c r="F4176">
        <v>7.0000000000000007E-2</v>
      </c>
      <c r="G4176" s="141">
        <f t="shared" si="196"/>
        <v>292.32000000000005</v>
      </c>
      <c r="I4176" s="51">
        <v>4176</v>
      </c>
      <c r="J4176">
        <v>0.125</v>
      </c>
      <c r="K4176" s="141">
        <f t="shared" si="197"/>
        <v>522</v>
      </c>
      <c r="M4176" s="51">
        <v>4176</v>
      </c>
      <c r="N4176">
        <v>899</v>
      </c>
    </row>
    <row r="4177" spans="1:14">
      <c r="A4177" s="51">
        <v>4177</v>
      </c>
      <c r="B4177" s="51">
        <v>4.4999999999999998E-2</v>
      </c>
      <c r="C4177" s="141">
        <f t="shared" si="195"/>
        <v>187.965</v>
      </c>
      <c r="E4177" s="51">
        <v>4177</v>
      </c>
      <c r="F4177">
        <v>7.0000000000000007E-2</v>
      </c>
      <c r="G4177" s="141">
        <f t="shared" si="196"/>
        <v>292.39000000000004</v>
      </c>
      <c r="I4177" s="51">
        <v>4177</v>
      </c>
      <c r="J4177">
        <v>0.125</v>
      </c>
      <c r="K4177" s="141">
        <f t="shared" si="197"/>
        <v>522.125</v>
      </c>
      <c r="M4177" s="51">
        <v>4177</v>
      </c>
      <c r="N4177">
        <v>899</v>
      </c>
    </row>
    <row r="4178" spans="1:14">
      <c r="A4178" s="51">
        <v>4178</v>
      </c>
      <c r="B4178" s="51">
        <v>4.4999999999999998E-2</v>
      </c>
      <c r="C4178" s="141">
        <f t="shared" si="195"/>
        <v>188.01</v>
      </c>
      <c r="E4178" s="51">
        <v>4178</v>
      </c>
      <c r="F4178">
        <v>7.0000000000000007E-2</v>
      </c>
      <c r="G4178" s="141">
        <f t="shared" si="196"/>
        <v>292.46000000000004</v>
      </c>
      <c r="I4178" s="51">
        <v>4178</v>
      </c>
      <c r="J4178">
        <v>0.125</v>
      </c>
      <c r="K4178" s="141">
        <f t="shared" si="197"/>
        <v>522.25</v>
      </c>
      <c r="M4178" s="51">
        <v>4178</v>
      </c>
      <c r="N4178">
        <v>899</v>
      </c>
    </row>
    <row r="4179" spans="1:14">
      <c r="A4179" s="51">
        <v>4179</v>
      </c>
      <c r="B4179" s="51">
        <v>4.4999999999999998E-2</v>
      </c>
      <c r="C4179" s="141">
        <f t="shared" si="195"/>
        <v>188.05500000000001</v>
      </c>
      <c r="E4179" s="51">
        <v>4179</v>
      </c>
      <c r="F4179">
        <v>7.0000000000000007E-2</v>
      </c>
      <c r="G4179" s="141">
        <f t="shared" si="196"/>
        <v>292.53000000000003</v>
      </c>
      <c r="I4179" s="51">
        <v>4179</v>
      </c>
      <c r="J4179">
        <v>0.125</v>
      </c>
      <c r="K4179" s="141">
        <f t="shared" si="197"/>
        <v>522.375</v>
      </c>
      <c r="M4179" s="51">
        <v>4179</v>
      </c>
      <c r="N4179">
        <v>899</v>
      </c>
    </row>
    <row r="4180" spans="1:14">
      <c r="A4180" s="51">
        <v>4180</v>
      </c>
      <c r="B4180" s="51">
        <v>4.4999999999999998E-2</v>
      </c>
      <c r="C4180" s="141">
        <f t="shared" si="195"/>
        <v>188.1</v>
      </c>
      <c r="E4180" s="51">
        <v>4180</v>
      </c>
      <c r="F4180">
        <v>7.0000000000000007E-2</v>
      </c>
      <c r="G4180" s="141">
        <f t="shared" si="196"/>
        <v>292.60000000000002</v>
      </c>
      <c r="I4180" s="51">
        <v>4180</v>
      </c>
      <c r="J4180">
        <v>0.125</v>
      </c>
      <c r="K4180" s="141">
        <f t="shared" si="197"/>
        <v>522.5</v>
      </c>
      <c r="M4180" s="51">
        <v>4180</v>
      </c>
      <c r="N4180">
        <v>899</v>
      </c>
    </row>
    <row r="4181" spans="1:14">
      <c r="A4181" s="51">
        <v>4181</v>
      </c>
      <c r="B4181" s="51">
        <v>4.4999999999999998E-2</v>
      </c>
      <c r="C4181" s="141">
        <f t="shared" si="195"/>
        <v>188.14499999999998</v>
      </c>
      <c r="E4181" s="51">
        <v>4181</v>
      </c>
      <c r="F4181">
        <v>7.0000000000000007E-2</v>
      </c>
      <c r="G4181" s="141">
        <f t="shared" si="196"/>
        <v>292.67</v>
      </c>
      <c r="I4181" s="51">
        <v>4181</v>
      </c>
      <c r="J4181">
        <v>0.125</v>
      </c>
      <c r="K4181" s="141">
        <f t="shared" si="197"/>
        <v>522.625</v>
      </c>
      <c r="M4181" s="51">
        <v>4181</v>
      </c>
      <c r="N4181">
        <v>899</v>
      </c>
    </row>
    <row r="4182" spans="1:14">
      <c r="A4182" s="51">
        <v>4182</v>
      </c>
      <c r="B4182" s="51">
        <v>4.4999999999999998E-2</v>
      </c>
      <c r="C4182" s="141">
        <f t="shared" si="195"/>
        <v>188.19</v>
      </c>
      <c r="E4182" s="51">
        <v>4182</v>
      </c>
      <c r="F4182">
        <v>7.0000000000000007E-2</v>
      </c>
      <c r="G4182" s="141">
        <f t="shared" si="196"/>
        <v>292.74</v>
      </c>
      <c r="I4182" s="51">
        <v>4182</v>
      </c>
      <c r="J4182">
        <v>0.125</v>
      </c>
      <c r="K4182" s="141">
        <f t="shared" si="197"/>
        <v>522.75</v>
      </c>
      <c r="M4182" s="51">
        <v>4182</v>
      </c>
      <c r="N4182">
        <v>899</v>
      </c>
    </row>
    <row r="4183" spans="1:14">
      <c r="A4183" s="51">
        <v>4183</v>
      </c>
      <c r="B4183" s="51">
        <v>4.4999999999999998E-2</v>
      </c>
      <c r="C4183" s="141">
        <f t="shared" si="195"/>
        <v>188.23499999999999</v>
      </c>
      <c r="E4183" s="51">
        <v>4183</v>
      </c>
      <c r="F4183">
        <v>7.0000000000000007E-2</v>
      </c>
      <c r="G4183" s="141">
        <f t="shared" si="196"/>
        <v>292.81</v>
      </c>
      <c r="I4183" s="51">
        <v>4183</v>
      </c>
      <c r="J4183">
        <v>0.125</v>
      </c>
      <c r="K4183" s="141">
        <f t="shared" si="197"/>
        <v>522.875</v>
      </c>
      <c r="M4183" s="51">
        <v>4183</v>
      </c>
      <c r="N4183">
        <v>899</v>
      </c>
    </row>
    <row r="4184" spans="1:14">
      <c r="A4184" s="51">
        <v>4184</v>
      </c>
      <c r="B4184" s="51">
        <v>4.4999999999999998E-2</v>
      </c>
      <c r="C4184" s="141">
        <f t="shared" si="195"/>
        <v>188.28</v>
      </c>
      <c r="E4184" s="51">
        <v>4184</v>
      </c>
      <c r="F4184">
        <v>7.0000000000000007E-2</v>
      </c>
      <c r="G4184" s="141">
        <f t="shared" si="196"/>
        <v>292.88000000000005</v>
      </c>
      <c r="I4184" s="51">
        <v>4184</v>
      </c>
      <c r="J4184">
        <v>0.125</v>
      </c>
      <c r="K4184" s="141">
        <f t="shared" si="197"/>
        <v>523</v>
      </c>
      <c r="M4184" s="51">
        <v>4184</v>
      </c>
      <c r="N4184">
        <v>899</v>
      </c>
    </row>
    <row r="4185" spans="1:14">
      <c r="A4185" s="51">
        <v>4185</v>
      </c>
      <c r="B4185" s="51">
        <v>4.4999999999999998E-2</v>
      </c>
      <c r="C4185" s="141">
        <f t="shared" si="195"/>
        <v>188.32499999999999</v>
      </c>
      <c r="E4185" s="51">
        <v>4185</v>
      </c>
      <c r="F4185">
        <v>7.0000000000000007E-2</v>
      </c>
      <c r="G4185" s="141">
        <f t="shared" si="196"/>
        <v>292.95000000000005</v>
      </c>
      <c r="I4185" s="51">
        <v>4185</v>
      </c>
      <c r="J4185">
        <v>0.125</v>
      </c>
      <c r="K4185" s="141">
        <f t="shared" si="197"/>
        <v>523.125</v>
      </c>
      <c r="M4185" s="51">
        <v>4185</v>
      </c>
      <c r="N4185">
        <v>899</v>
      </c>
    </row>
    <row r="4186" spans="1:14">
      <c r="A4186" s="51">
        <v>4186</v>
      </c>
      <c r="B4186" s="51">
        <v>4.4999999999999998E-2</v>
      </c>
      <c r="C4186" s="141">
        <f t="shared" si="195"/>
        <v>188.37</v>
      </c>
      <c r="E4186" s="51">
        <v>4186</v>
      </c>
      <c r="F4186">
        <v>7.0000000000000007E-2</v>
      </c>
      <c r="G4186" s="141">
        <f t="shared" si="196"/>
        <v>293.02000000000004</v>
      </c>
      <c r="I4186" s="51">
        <v>4186</v>
      </c>
      <c r="J4186">
        <v>0.125</v>
      </c>
      <c r="K4186" s="141">
        <f t="shared" si="197"/>
        <v>523.25</v>
      </c>
      <c r="M4186" s="51">
        <v>4186</v>
      </c>
      <c r="N4186">
        <v>899</v>
      </c>
    </row>
    <row r="4187" spans="1:14">
      <c r="A4187" s="51">
        <v>4187</v>
      </c>
      <c r="B4187" s="51">
        <v>4.4999999999999998E-2</v>
      </c>
      <c r="C4187" s="141">
        <f t="shared" si="195"/>
        <v>188.41499999999999</v>
      </c>
      <c r="E4187" s="51">
        <v>4187</v>
      </c>
      <c r="F4187">
        <v>7.0000000000000007E-2</v>
      </c>
      <c r="G4187" s="141">
        <f t="shared" si="196"/>
        <v>293.09000000000003</v>
      </c>
      <c r="I4187" s="51">
        <v>4187</v>
      </c>
      <c r="J4187">
        <v>0.125</v>
      </c>
      <c r="K4187" s="141">
        <f t="shared" si="197"/>
        <v>523.375</v>
      </c>
      <c r="M4187" s="51">
        <v>4187</v>
      </c>
      <c r="N4187">
        <v>899</v>
      </c>
    </row>
    <row r="4188" spans="1:14">
      <c r="A4188" s="51">
        <v>4188</v>
      </c>
      <c r="B4188" s="51">
        <v>4.4999999999999998E-2</v>
      </c>
      <c r="C4188" s="141">
        <f t="shared" si="195"/>
        <v>188.45999999999998</v>
      </c>
      <c r="E4188" s="51">
        <v>4188</v>
      </c>
      <c r="F4188">
        <v>7.0000000000000007E-2</v>
      </c>
      <c r="G4188" s="141">
        <f t="shared" si="196"/>
        <v>293.16000000000003</v>
      </c>
      <c r="I4188" s="51">
        <v>4188</v>
      </c>
      <c r="J4188">
        <v>0.125</v>
      </c>
      <c r="K4188" s="141">
        <f t="shared" si="197"/>
        <v>523.5</v>
      </c>
      <c r="M4188" s="51">
        <v>4188</v>
      </c>
      <c r="N4188">
        <v>899</v>
      </c>
    </row>
    <row r="4189" spans="1:14">
      <c r="A4189" s="51">
        <v>4189</v>
      </c>
      <c r="B4189" s="51">
        <v>4.4999999999999998E-2</v>
      </c>
      <c r="C4189" s="141">
        <f t="shared" si="195"/>
        <v>188.505</v>
      </c>
      <c r="E4189" s="51">
        <v>4189</v>
      </c>
      <c r="F4189">
        <v>7.0000000000000007E-2</v>
      </c>
      <c r="G4189" s="141">
        <f t="shared" si="196"/>
        <v>293.23</v>
      </c>
      <c r="I4189" s="51">
        <v>4189</v>
      </c>
      <c r="J4189">
        <v>0.125</v>
      </c>
      <c r="K4189" s="141">
        <f t="shared" si="197"/>
        <v>523.625</v>
      </c>
      <c r="M4189" s="51">
        <v>4189</v>
      </c>
      <c r="N4189">
        <v>899</v>
      </c>
    </row>
    <row r="4190" spans="1:14">
      <c r="A4190" s="51">
        <v>4190</v>
      </c>
      <c r="B4190" s="51">
        <v>4.4999999999999998E-2</v>
      </c>
      <c r="C4190" s="141">
        <f t="shared" si="195"/>
        <v>188.54999999999998</v>
      </c>
      <c r="E4190" s="51">
        <v>4190</v>
      </c>
      <c r="F4190">
        <v>7.0000000000000007E-2</v>
      </c>
      <c r="G4190" s="141">
        <f t="shared" si="196"/>
        <v>293.3</v>
      </c>
      <c r="I4190" s="51">
        <v>4190</v>
      </c>
      <c r="J4190">
        <v>0.125</v>
      </c>
      <c r="K4190" s="141">
        <f t="shared" si="197"/>
        <v>523.75</v>
      </c>
      <c r="M4190" s="51">
        <v>4190</v>
      </c>
      <c r="N4190">
        <v>899</v>
      </c>
    </row>
    <row r="4191" spans="1:14">
      <c r="A4191" s="51">
        <v>4191</v>
      </c>
      <c r="B4191" s="51">
        <v>4.4999999999999998E-2</v>
      </c>
      <c r="C4191" s="141">
        <f t="shared" si="195"/>
        <v>188.595</v>
      </c>
      <c r="E4191" s="51">
        <v>4191</v>
      </c>
      <c r="F4191">
        <v>7.0000000000000007E-2</v>
      </c>
      <c r="G4191" s="141">
        <f t="shared" si="196"/>
        <v>293.37</v>
      </c>
      <c r="I4191" s="51">
        <v>4191</v>
      </c>
      <c r="J4191">
        <v>0.125</v>
      </c>
      <c r="K4191" s="141">
        <f t="shared" si="197"/>
        <v>523.875</v>
      </c>
      <c r="M4191" s="51">
        <v>4191</v>
      </c>
      <c r="N4191">
        <v>899</v>
      </c>
    </row>
    <row r="4192" spans="1:14">
      <c r="A4192" s="51">
        <v>4192</v>
      </c>
      <c r="B4192" s="51">
        <v>4.4999999999999998E-2</v>
      </c>
      <c r="C4192" s="141">
        <f t="shared" si="195"/>
        <v>188.64</v>
      </c>
      <c r="E4192" s="51">
        <v>4192</v>
      </c>
      <c r="F4192">
        <v>7.0000000000000007E-2</v>
      </c>
      <c r="G4192" s="141">
        <f t="shared" si="196"/>
        <v>293.44000000000005</v>
      </c>
      <c r="I4192" s="51">
        <v>4192</v>
      </c>
      <c r="J4192">
        <v>0.125</v>
      </c>
      <c r="K4192" s="141">
        <f t="shared" si="197"/>
        <v>524</v>
      </c>
      <c r="M4192" s="51">
        <v>4192</v>
      </c>
      <c r="N4192">
        <v>899</v>
      </c>
    </row>
    <row r="4193" spans="1:14">
      <c r="A4193" s="51">
        <v>4193</v>
      </c>
      <c r="B4193" s="51">
        <v>4.4999999999999998E-2</v>
      </c>
      <c r="C4193" s="141">
        <f t="shared" si="195"/>
        <v>188.685</v>
      </c>
      <c r="E4193" s="51">
        <v>4193</v>
      </c>
      <c r="F4193">
        <v>7.0000000000000007E-2</v>
      </c>
      <c r="G4193" s="141">
        <f t="shared" si="196"/>
        <v>293.51000000000005</v>
      </c>
      <c r="I4193" s="51">
        <v>4193</v>
      </c>
      <c r="J4193">
        <v>0.125</v>
      </c>
      <c r="K4193" s="141">
        <f t="shared" si="197"/>
        <v>524.125</v>
      </c>
      <c r="M4193" s="51">
        <v>4193</v>
      </c>
      <c r="N4193">
        <v>899</v>
      </c>
    </row>
    <row r="4194" spans="1:14">
      <c r="A4194" s="51">
        <v>4194</v>
      </c>
      <c r="B4194" s="51">
        <v>4.4999999999999998E-2</v>
      </c>
      <c r="C4194" s="141">
        <f t="shared" si="195"/>
        <v>188.73</v>
      </c>
      <c r="E4194" s="51">
        <v>4194</v>
      </c>
      <c r="F4194">
        <v>7.0000000000000007E-2</v>
      </c>
      <c r="G4194" s="141">
        <f t="shared" si="196"/>
        <v>293.58000000000004</v>
      </c>
      <c r="I4194" s="51">
        <v>4194</v>
      </c>
      <c r="J4194">
        <v>0.125</v>
      </c>
      <c r="K4194" s="141">
        <f t="shared" si="197"/>
        <v>524.25</v>
      </c>
      <c r="M4194" s="51">
        <v>4194</v>
      </c>
      <c r="N4194">
        <v>899</v>
      </c>
    </row>
    <row r="4195" spans="1:14">
      <c r="A4195" s="51">
        <v>4195</v>
      </c>
      <c r="B4195" s="51">
        <v>4.4999999999999998E-2</v>
      </c>
      <c r="C4195" s="141">
        <f t="shared" si="195"/>
        <v>188.77500000000001</v>
      </c>
      <c r="E4195" s="51">
        <v>4195</v>
      </c>
      <c r="F4195">
        <v>7.0000000000000007E-2</v>
      </c>
      <c r="G4195" s="141">
        <f t="shared" si="196"/>
        <v>293.65000000000003</v>
      </c>
      <c r="I4195" s="51">
        <v>4195</v>
      </c>
      <c r="J4195">
        <v>0.125</v>
      </c>
      <c r="K4195" s="141">
        <f t="shared" si="197"/>
        <v>524.375</v>
      </c>
      <c r="M4195" s="51">
        <v>4195</v>
      </c>
      <c r="N4195">
        <v>899</v>
      </c>
    </row>
    <row r="4196" spans="1:14">
      <c r="A4196" s="51">
        <v>4196</v>
      </c>
      <c r="B4196" s="51">
        <v>4.4999999999999998E-2</v>
      </c>
      <c r="C4196" s="141">
        <f t="shared" si="195"/>
        <v>188.82</v>
      </c>
      <c r="E4196" s="51">
        <v>4196</v>
      </c>
      <c r="F4196">
        <v>7.0000000000000007E-2</v>
      </c>
      <c r="G4196" s="141">
        <f t="shared" si="196"/>
        <v>293.72000000000003</v>
      </c>
      <c r="I4196" s="51">
        <v>4196</v>
      </c>
      <c r="J4196">
        <v>0.125</v>
      </c>
      <c r="K4196" s="141">
        <f t="shared" si="197"/>
        <v>524.5</v>
      </c>
      <c r="M4196" s="51">
        <v>4196</v>
      </c>
      <c r="N4196">
        <v>899</v>
      </c>
    </row>
    <row r="4197" spans="1:14">
      <c r="A4197" s="51">
        <v>4197</v>
      </c>
      <c r="B4197" s="51">
        <v>4.4999999999999998E-2</v>
      </c>
      <c r="C4197" s="141">
        <f t="shared" si="195"/>
        <v>188.86499999999998</v>
      </c>
      <c r="E4197" s="51">
        <v>4197</v>
      </c>
      <c r="F4197">
        <v>7.0000000000000007E-2</v>
      </c>
      <c r="G4197" s="141">
        <f t="shared" si="196"/>
        <v>293.79000000000002</v>
      </c>
      <c r="I4197" s="51">
        <v>4197</v>
      </c>
      <c r="J4197">
        <v>0.125</v>
      </c>
      <c r="K4197" s="141">
        <f t="shared" si="197"/>
        <v>524.625</v>
      </c>
      <c r="M4197" s="51">
        <v>4197</v>
      </c>
      <c r="N4197">
        <v>899</v>
      </c>
    </row>
    <row r="4198" spans="1:14">
      <c r="A4198" s="51">
        <v>4198</v>
      </c>
      <c r="B4198" s="51">
        <v>4.4999999999999998E-2</v>
      </c>
      <c r="C4198" s="141">
        <f t="shared" si="195"/>
        <v>188.91</v>
      </c>
      <c r="E4198" s="51">
        <v>4198</v>
      </c>
      <c r="F4198">
        <v>7.0000000000000007E-2</v>
      </c>
      <c r="G4198" s="141">
        <f t="shared" si="196"/>
        <v>293.86</v>
      </c>
      <c r="I4198" s="51">
        <v>4198</v>
      </c>
      <c r="J4198">
        <v>0.125</v>
      </c>
      <c r="K4198" s="141">
        <f t="shared" si="197"/>
        <v>524.75</v>
      </c>
      <c r="M4198" s="51">
        <v>4198</v>
      </c>
      <c r="N4198">
        <v>899</v>
      </c>
    </row>
    <row r="4199" spans="1:14">
      <c r="A4199" s="51">
        <v>4199</v>
      </c>
      <c r="B4199" s="51">
        <v>4.4999999999999998E-2</v>
      </c>
      <c r="C4199" s="141">
        <f t="shared" si="195"/>
        <v>188.95499999999998</v>
      </c>
      <c r="E4199" s="51">
        <v>4199</v>
      </c>
      <c r="F4199">
        <v>7.0000000000000007E-2</v>
      </c>
      <c r="G4199" s="141">
        <f t="shared" si="196"/>
        <v>293.93</v>
      </c>
      <c r="I4199" s="51">
        <v>4199</v>
      </c>
      <c r="J4199">
        <v>0.125</v>
      </c>
      <c r="K4199" s="141">
        <f t="shared" si="197"/>
        <v>524.875</v>
      </c>
      <c r="M4199" s="51">
        <v>4199</v>
      </c>
      <c r="N4199">
        <v>899</v>
      </c>
    </row>
    <row r="4200" spans="1:14">
      <c r="A4200" s="51">
        <v>4200</v>
      </c>
      <c r="B4200" s="51">
        <v>4.4999999999999998E-2</v>
      </c>
      <c r="C4200" s="141">
        <f t="shared" si="195"/>
        <v>189</v>
      </c>
      <c r="E4200" s="51">
        <v>4200</v>
      </c>
      <c r="F4200">
        <v>7.0000000000000007E-2</v>
      </c>
      <c r="G4200" s="141">
        <f t="shared" si="196"/>
        <v>294</v>
      </c>
      <c r="I4200" s="51">
        <v>4200</v>
      </c>
      <c r="J4200">
        <v>0.125</v>
      </c>
      <c r="K4200" s="141">
        <f t="shared" si="197"/>
        <v>525</v>
      </c>
      <c r="M4200" s="51">
        <v>4200</v>
      </c>
      <c r="N4200">
        <v>899</v>
      </c>
    </row>
    <row r="4201" spans="1:14">
      <c r="A4201" s="51">
        <v>4201</v>
      </c>
      <c r="B4201" s="51">
        <v>4.4999999999999998E-2</v>
      </c>
      <c r="C4201" s="141">
        <f t="shared" si="195"/>
        <v>189.04499999999999</v>
      </c>
      <c r="E4201" s="51">
        <v>4201</v>
      </c>
      <c r="F4201">
        <v>7.0000000000000007E-2</v>
      </c>
      <c r="G4201" s="141">
        <f t="shared" si="196"/>
        <v>294.07000000000005</v>
      </c>
      <c r="I4201" s="51">
        <v>4201</v>
      </c>
      <c r="J4201">
        <v>0.125</v>
      </c>
      <c r="K4201" s="141">
        <f t="shared" si="197"/>
        <v>525.125</v>
      </c>
      <c r="M4201" s="51">
        <v>4201</v>
      </c>
      <c r="N4201">
        <v>899</v>
      </c>
    </row>
    <row r="4202" spans="1:14">
      <c r="A4202" s="51">
        <v>4202</v>
      </c>
      <c r="B4202" s="51">
        <v>4.4999999999999998E-2</v>
      </c>
      <c r="C4202" s="141">
        <f t="shared" si="195"/>
        <v>189.09</v>
      </c>
      <c r="E4202" s="51">
        <v>4202</v>
      </c>
      <c r="F4202">
        <v>7.0000000000000007E-2</v>
      </c>
      <c r="G4202" s="141">
        <f t="shared" si="196"/>
        <v>294.14000000000004</v>
      </c>
      <c r="I4202" s="51">
        <v>4202</v>
      </c>
      <c r="J4202">
        <v>0.125</v>
      </c>
      <c r="K4202" s="141">
        <f t="shared" si="197"/>
        <v>525.25</v>
      </c>
      <c r="M4202" s="51">
        <v>4202</v>
      </c>
      <c r="N4202">
        <v>899</v>
      </c>
    </row>
    <row r="4203" spans="1:14">
      <c r="A4203" s="51">
        <v>4203</v>
      </c>
      <c r="B4203" s="51">
        <v>4.4999999999999998E-2</v>
      </c>
      <c r="C4203" s="141">
        <f t="shared" si="195"/>
        <v>189.13499999999999</v>
      </c>
      <c r="E4203" s="51">
        <v>4203</v>
      </c>
      <c r="F4203">
        <v>7.0000000000000007E-2</v>
      </c>
      <c r="G4203" s="141">
        <f t="shared" si="196"/>
        <v>294.21000000000004</v>
      </c>
      <c r="I4203" s="51">
        <v>4203</v>
      </c>
      <c r="J4203">
        <v>0.125</v>
      </c>
      <c r="K4203" s="141">
        <f t="shared" si="197"/>
        <v>525.375</v>
      </c>
      <c r="M4203" s="51">
        <v>4203</v>
      </c>
      <c r="N4203">
        <v>899</v>
      </c>
    </row>
    <row r="4204" spans="1:14">
      <c r="A4204" s="51">
        <v>4204</v>
      </c>
      <c r="B4204" s="51">
        <v>4.4999999999999998E-2</v>
      </c>
      <c r="C4204" s="141">
        <f t="shared" si="195"/>
        <v>189.18</v>
      </c>
      <c r="E4204" s="51">
        <v>4204</v>
      </c>
      <c r="F4204">
        <v>7.0000000000000007E-2</v>
      </c>
      <c r="G4204" s="141">
        <f t="shared" si="196"/>
        <v>294.28000000000003</v>
      </c>
      <c r="I4204" s="51">
        <v>4204</v>
      </c>
      <c r="J4204">
        <v>0.125</v>
      </c>
      <c r="K4204" s="141">
        <f t="shared" si="197"/>
        <v>525.5</v>
      </c>
      <c r="M4204" s="51">
        <v>4204</v>
      </c>
      <c r="N4204">
        <v>899</v>
      </c>
    </row>
    <row r="4205" spans="1:14">
      <c r="A4205" s="51">
        <v>4205</v>
      </c>
      <c r="B4205" s="51">
        <v>4.4999999999999998E-2</v>
      </c>
      <c r="C4205" s="141">
        <f t="shared" si="195"/>
        <v>189.22499999999999</v>
      </c>
      <c r="E4205" s="51">
        <v>4205</v>
      </c>
      <c r="F4205">
        <v>7.0000000000000007E-2</v>
      </c>
      <c r="G4205" s="141">
        <f t="shared" si="196"/>
        <v>294.35000000000002</v>
      </c>
      <c r="I4205" s="51">
        <v>4205</v>
      </c>
      <c r="J4205">
        <v>0.125</v>
      </c>
      <c r="K4205" s="141">
        <f t="shared" si="197"/>
        <v>525.625</v>
      </c>
      <c r="M4205" s="51">
        <v>4205</v>
      </c>
      <c r="N4205">
        <v>899</v>
      </c>
    </row>
    <row r="4206" spans="1:14">
      <c r="A4206" s="51">
        <v>4206</v>
      </c>
      <c r="B4206" s="51">
        <v>4.4999999999999998E-2</v>
      </c>
      <c r="C4206" s="141">
        <f t="shared" si="195"/>
        <v>189.26999999999998</v>
      </c>
      <c r="E4206" s="51">
        <v>4206</v>
      </c>
      <c r="F4206">
        <v>7.0000000000000007E-2</v>
      </c>
      <c r="G4206" s="141">
        <f t="shared" si="196"/>
        <v>294.42</v>
      </c>
      <c r="I4206" s="51">
        <v>4206</v>
      </c>
      <c r="J4206">
        <v>0.125</v>
      </c>
      <c r="K4206" s="141">
        <f t="shared" si="197"/>
        <v>525.75</v>
      </c>
      <c r="M4206" s="51">
        <v>4206</v>
      </c>
      <c r="N4206">
        <v>899</v>
      </c>
    </row>
    <row r="4207" spans="1:14">
      <c r="A4207" s="51">
        <v>4207</v>
      </c>
      <c r="B4207" s="51">
        <v>4.4999999999999998E-2</v>
      </c>
      <c r="C4207" s="141">
        <f t="shared" si="195"/>
        <v>189.315</v>
      </c>
      <c r="E4207" s="51">
        <v>4207</v>
      </c>
      <c r="F4207">
        <v>7.0000000000000007E-2</v>
      </c>
      <c r="G4207" s="141">
        <f t="shared" si="196"/>
        <v>294.49</v>
      </c>
      <c r="I4207" s="51">
        <v>4207</v>
      </c>
      <c r="J4207">
        <v>0.125</v>
      </c>
      <c r="K4207" s="141">
        <f t="shared" si="197"/>
        <v>525.875</v>
      </c>
      <c r="M4207" s="51">
        <v>4207</v>
      </c>
      <c r="N4207">
        <v>899</v>
      </c>
    </row>
    <row r="4208" spans="1:14">
      <c r="A4208" s="51">
        <v>4208</v>
      </c>
      <c r="B4208" s="51">
        <v>4.4999999999999998E-2</v>
      </c>
      <c r="C4208" s="141">
        <f t="shared" si="195"/>
        <v>189.35999999999999</v>
      </c>
      <c r="E4208" s="51">
        <v>4208</v>
      </c>
      <c r="F4208">
        <v>7.0000000000000007E-2</v>
      </c>
      <c r="G4208" s="141">
        <f t="shared" si="196"/>
        <v>294.56</v>
      </c>
      <c r="I4208" s="51">
        <v>4208</v>
      </c>
      <c r="J4208">
        <v>0.125</v>
      </c>
      <c r="K4208" s="141">
        <f t="shared" si="197"/>
        <v>526</v>
      </c>
      <c r="M4208" s="51">
        <v>4208</v>
      </c>
      <c r="N4208">
        <v>899</v>
      </c>
    </row>
    <row r="4209" spans="1:14">
      <c r="A4209" s="51">
        <v>4209</v>
      </c>
      <c r="B4209" s="51">
        <v>4.4999999999999998E-2</v>
      </c>
      <c r="C4209" s="141">
        <f t="shared" si="195"/>
        <v>189.405</v>
      </c>
      <c r="E4209" s="51">
        <v>4209</v>
      </c>
      <c r="F4209">
        <v>7.0000000000000007E-2</v>
      </c>
      <c r="G4209" s="141">
        <f t="shared" si="196"/>
        <v>294.63000000000005</v>
      </c>
      <c r="I4209" s="51">
        <v>4209</v>
      </c>
      <c r="J4209">
        <v>0.125</v>
      </c>
      <c r="K4209" s="141">
        <f t="shared" si="197"/>
        <v>526.125</v>
      </c>
      <c r="M4209" s="51">
        <v>4209</v>
      </c>
      <c r="N4209">
        <v>899</v>
      </c>
    </row>
    <row r="4210" spans="1:14">
      <c r="A4210" s="51">
        <v>4210</v>
      </c>
      <c r="B4210" s="51">
        <v>4.4999999999999998E-2</v>
      </c>
      <c r="C4210" s="141">
        <f t="shared" si="195"/>
        <v>189.45</v>
      </c>
      <c r="E4210" s="51">
        <v>4210</v>
      </c>
      <c r="F4210">
        <v>7.0000000000000007E-2</v>
      </c>
      <c r="G4210" s="141">
        <f t="shared" si="196"/>
        <v>294.70000000000005</v>
      </c>
      <c r="I4210" s="51">
        <v>4210</v>
      </c>
      <c r="J4210">
        <v>0.125</v>
      </c>
      <c r="K4210" s="141">
        <f t="shared" si="197"/>
        <v>526.25</v>
      </c>
      <c r="M4210" s="51">
        <v>4210</v>
      </c>
      <c r="N4210">
        <v>899</v>
      </c>
    </row>
    <row r="4211" spans="1:14">
      <c r="A4211" s="51">
        <v>4211</v>
      </c>
      <c r="B4211" s="51">
        <v>4.4999999999999998E-2</v>
      </c>
      <c r="C4211" s="141">
        <f t="shared" si="195"/>
        <v>189.495</v>
      </c>
      <c r="E4211" s="51">
        <v>4211</v>
      </c>
      <c r="F4211">
        <v>7.0000000000000007E-2</v>
      </c>
      <c r="G4211" s="141">
        <f t="shared" si="196"/>
        <v>294.77000000000004</v>
      </c>
      <c r="I4211" s="51">
        <v>4211</v>
      </c>
      <c r="J4211">
        <v>0.125</v>
      </c>
      <c r="K4211" s="141">
        <f t="shared" si="197"/>
        <v>526.375</v>
      </c>
      <c r="M4211" s="51">
        <v>4211</v>
      </c>
      <c r="N4211">
        <v>899</v>
      </c>
    </row>
    <row r="4212" spans="1:14">
      <c r="A4212" s="51">
        <v>4212</v>
      </c>
      <c r="B4212" s="51">
        <v>4.4999999999999998E-2</v>
      </c>
      <c r="C4212" s="141">
        <f t="shared" si="195"/>
        <v>189.54</v>
      </c>
      <c r="E4212" s="51">
        <v>4212</v>
      </c>
      <c r="F4212">
        <v>7.0000000000000007E-2</v>
      </c>
      <c r="G4212" s="141">
        <f t="shared" si="196"/>
        <v>294.84000000000003</v>
      </c>
      <c r="I4212" s="51">
        <v>4212</v>
      </c>
      <c r="J4212">
        <v>0.125</v>
      </c>
      <c r="K4212" s="141">
        <f t="shared" si="197"/>
        <v>526.5</v>
      </c>
      <c r="M4212" s="51">
        <v>4212</v>
      </c>
      <c r="N4212">
        <v>899</v>
      </c>
    </row>
    <row r="4213" spans="1:14">
      <c r="A4213" s="51">
        <v>4213</v>
      </c>
      <c r="B4213" s="51">
        <v>4.4999999999999998E-2</v>
      </c>
      <c r="C4213" s="141">
        <f t="shared" si="195"/>
        <v>189.58499999999998</v>
      </c>
      <c r="E4213" s="51">
        <v>4213</v>
      </c>
      <c r="F4213">
        <v>7.0000000000000007E-2</v>
      </c>
      <c r="G4213" s="141">
        <f t="shared" si="196"/>
        <v>294.91000000000003</v>
      </c>
      <c r="I4213" s="51">
        <v>4213</v>
      </c>
      <c r="J4213">
        <v>0.125</v>
      </c>
      <c r="K4213" s="141">
        <f t="shared" si="197"/>
        <v>526.625</v>
      </c>
      <c r="M4213" s="51">
        <v>4213</v>
      </c>
      <c r="N4213">
        <v>899</v>
      </c>
    </row>
    <row r="4214" spans="1:14">
      <c r="A4214" s="51">
        <v>4214</v>
      </c>
      <c r="B4214" s="51">
        <v>4.4999999999999998E-2</v>
      </c>
      <c r="C4214" s="141">
        <f t="shared" si="195"/>
        <v>189.63</v>
      </c>
      <c r="E4214" s="51">
        <v>4214</v>
      </c>
      <c r="F4214">
        <v>7.0000000000000007E-2</v>
      </c>
      <c r="G4214" s="141">
        <f t="shared" si="196"/>
        <v>294.98</v>
      </c>
      <c r="I4214" s="51">
        <v>4214</v>
      </c>
      <c r="J4214">
        <v>0.125</v>
      </c>
      <c r="K4214" s="141">
        <f t="shared" si="197"/>
        <v>526.75</v>
      </c>
      <c r="M4214" s="51">
        <v>4214</v>
      </c>
      <c r="N4214">
        <v>899</v>
      </c>
    </row>
    <row r="4215" spans="1:14">
      <c r="A4215" s="51">
        <v>4215</v>
      </c>
      <c r="B4215" s="51">
        <v>4.4999999999999998E-2</v>
      </c>
      <c r="C4215" s="141">
        <f t="shared" si="195"/>
        <v>189.67499999999998</v>
      </c>
      <c r="E4215" s="51">
        <v>4215</v>
      </c>
      <c r="F4215">
        <v>7.0000000000000007E-2</v>
      </c>
      <c r="G4215" s="141">
        <f t="shared" si="196"/>
        <v>295.05</v>
      </c>
      <c r="I4215" s="51">
        <v>4215</v>
      </c>
      <c r="J4215">
        <v>0.125</v>
      </c>
      <c r="K4215" s="141">
        <f t="shared" si="197"/>
        <v>526.875</v>
      </c>
      <c r="M4215" s="51">
        <v>4215</v>
      </c>
      <c r="N4215">
        <v>899</v>
      </c>
    </row>
    <row r="4216" spans="1:14">
      <c r="A4216" s="51">
        <v>4216</v>
      </c>
      <c r="B4216" s="51">
        <v>4.4999999999999998E-2</v>
      </c>
      <c r="C4216" s="141">
        <f t="shared" si="195"/>
        <v>189.72</v>
      </c>
      <c r="E4216" s="51">
        <v>4216</v>
      </c>
      <c r="F4216">
        <v>7.0000000000000007E-2</v>
      </c>
      <c r="G4216" s="141">
        <f t="shared" si="196"/>
        <v>295.12</v>
      </c>
      <c r="I4216" s="51">
        <v>4216</v>
      </c>
      <c r="J4216">
        <v>0.125</v>
      </c>
      <c r="K4216" s="141">
        <f t="shared" si="197"/>
        <v>527</v>
      </c>
      <c r="M4216" s="51">
        <v>4216</v>
      </c>
      <c r="N4216">
        <v>899</v>
      </c>
    </row>
    <row r="4217" spans="1:14">
      <c r="A4217" s="51">
        <v>4217</v>
      </c>
      <c r="B4217" s="51">
        <v>4.4999999999999998E-2</v>
      </c>
      <c r="C4217" s="141">
        <f t="shared" si="195"/>
        <v>189.76499999999999</v>
      </c>
      <c r="E4217" s="51">
        <v>4217</v>
      </c>
      <c r="F4217">
        <v>7.0000000000000007E-2</v>
      </c>
      <c r="G4217" s="141">
        <f t="shared" si="196"/>
        <v>295.19000000000005</v>
      </c>
      <c r="I4217" s="51">
        <v>4217</v>
      </c>
      <c r="J4217">
        <v>0.125</v>
      </c>
      <c r="K4217" s="141">
        <f t="shared" si="197"/>
        <v>527.125</v>
      </c>
      <c r="M4217" s="51">
        <v>4217</v>
      </c>
      <c r="N4217">
        <v>899</v>
      </c>
    </row>
    <row r="4218" spans="1:14">
      <c r="A4218" s="51">
        <v>4218</v>
      </c>
      <c r="B4218" s="51">
        <v>4.4999999999999998E-2</v>
      </c>
      <c r="C4218" s="141">
        <f t="shared" si="195"/>
        <v>189.81</v>
      </c>
      <c r="E4218" s="51">
        <v>4218</v>
      </c>
      <c r="F4218">
        <v>7.0000000000000007E-2</v>
      </c>
      <c r="G4218" s="141">
        <f t="shared" si="196"/>
        <v>295.26000000000005</v>
      </c>
      <c r="I4218" s="51">
        <v>4218</v>
      </c>
      <c r="J4218">
        <v>0.125</v>
      </c>
      <c r="K4218" s="141">
        <f t="shared" si="197"/>
        <v>527.25</v>
      </c>
      <c r="M4218" s="51">
        <v>4218</v>
      </c>
      <c r="N4218">
        <v>899</v>
      </c>
    </row>
    <row r="4219" spans="1:14">
      <c r="A4219" s="51">
        <v>4219</v>
      </c>
      <c r="B4219" s="51">
        <v>4.4999999999999998E-2</v>
      </c>
      <c r="C4219" s="141">
        <f t="shared" si="195"/>
        <v>189.85499999999999</v>
      </c>
      <c r="E4219" s="51">
        <v>4219</v>
      </c>
      <c r="F4219">
        <v>7.0000000000000007E-2</v>
      </c>
      <c r="G4219" s="141">
        <f t="shared" si="196"/>
        <v>295.33000000000004</v>
      </c>
      <c r="I4219" s="51">
        <v>4219</v>
      </c>
      <c r="J4219">
        <v>0.125</v>
      </c>
      <c r="K4219" s="141">
        <f t="shared" si="197"/>
        <v>527.375</v>
      </c>
      <c r="M4219" s="51">
        <v>4219</v>
      </c>
      <c r="N4219">
        <v>899</v>
      </c>
    </row>
    <row r="4220" spans="1:14">
      <c r="A4220" s="51">
        <v>4220</v>
      </c>
      <c r="B4220" s="51">
        <v>4.4999999999999998E-2</v>
      </c>
      <c r="C4220" s="141">
        <f t="shared" si="195"/>
        <v>189.9</v>
      </c>
      <c r="E4220" s="51">
        <v>4220</v>
      </c>
      <c r="F4220">
        <v>7.0000000000000007E-2</v>
      </c>
      <c r="G4220" s="141">
        <f t="shared" si="196"/>
        <v>295.40000000000003</v>
      </c>
      <c r="I4220" s="51">
        <v>4220</v>
      </c>
      <c r="J4220">
        <v>0.125</v>
      </c>
      <c r="K4220" s="141">
        <f t="shared" si="197"/>
        <v>527.5</v>
      </c>
      <c r="M4220" s="51">
        <v>4220</v>
      </c>
      <c r="N4220">
        <v>899</v>
      </c>
    </row>
    <row r="4221" spans="1:14">
      <c r="A4221" s="51">
        <v>4221</v>
      </c>
      <c r="B4221" s="51">
        <v>4.4999999999999998E-2</v>
      </c>
      <c r="C4221" s="141">
        <f t="shared" si="195"/>
        <v>189.94499999999999</v>
      </c>
      <c r="E4221" s="51">
        <v>4221</v>
      </c>
      <c r="F4221">
        <v>7.0000000000000007E-2</v>
      </c>
      <c r="G4221" s="141">
        <f t="shared" si="196"/>
        <v>295.47000000000003</v>
      </c>
      <c r="I4221" s="51">
        <v>4221</v>
      </c>
      <c r="J4221">
        <v>0.125</v>
      </c>
      <c r="K4221" s="141">
        <f t="shared" si="197"/>
        <v>527.625</v>
      </c>
      <c r="M4221" s="51">
        <v>4221</v>
      </c>
      <c r="N4221">
        <v>899</v>
      </c>
    </row>
    <row r="4222" spans="1:14">
      <c r="A4222" s="51">
        <v>4222</v>
      </c>
      <c r="B4222" s="51">
        <v>4.4999999999999998E-2</v>
      </c>
      <c r="C4222" s="141">
        <f t="shared" si="195"/>
        <v>189.98999999999998</v>
      </c>
      <c r="E4222" s="51">
        <v>4222</v>
      </c>
      <c r="F4222">
        <v>7.0000000000000007E-2</v>
      </c>
      <c r="G4222" s="141">
        <f t="shared" si="196"/>
        <v>295.54000000000002</v>
      </c>
      <c r="I4222" s="51">
        <v>4222</v>
      </c>
      <c r="J4222">
        <v>0.125</v>
      </c>
      <c r="K4222" s="141">
        <f t="shared" si="197"/>
        <v>527.75</v>
      </c>
      <c r="M4222" s="51">
        <v>4222</v>
      </c>
      <c r="N4222">
        <v>899</v>
      </c>
    </row>
    <row r="4223" spans="1:14">
      <c r="A4223" s="51">
        <v>4223</v>
      </c>
      <c r="B4223" s="51">
        <v>4.4999999999999998E-2</v>
      </c>
      <c r="C4223" s="141">
        <f t="shared" si="195"/>
        <v>190.035</v>
      </c>
      <c r="E4223" s="51">
        <v>4223</v>
      </c>
      <c r="F4223">
        <v>7.0000000000000007E-2</v>
      </c>
      <c r="G4223" s="141">
        <f t="shared" si="196"/>
        <v>295.61</v>
      </c>
      <c r="I4223" s="51">
        <v>4223</v>
      </c>
      <c r="J4223">
        <v>0.125</v>
      </c>
      <c r="K4223" s="141">
        <f t="shared" si="197"/>
        <v>527.875</v>
      </c>
      <c r="M4223" s="51">
        <v>4223</v>
      </c>
      <c r="N4223">
        <v>899</v>
      </c>
    </row>
    <row r="4224" spans="1:14">
      <c r="A4224" s="51">
        <v>4224</v>
      </c>
      <c r="B4224" s="51">
        <v>4.4999999999999998E-2</v>
      </c>
      <c r="C4224" s="141">
        <f t="shared" si="195"/>
        <v>190.07999999999998</v>
      </c>
      <c r="E4224" s="51">
        <v>4224</v>
      </c>
      <c r="F4224">
        <v>7.0000000000000007E-2</v>
      </c>
      <c r="G4224" s="141">
        <f t="shared" si="196"/>
        <v>295.68</v>
      </c>
      <c r="I4224" s="51">
        <v>4224</v>
      </c>
      <c r="J4224">
        <v>0.125</v>
      </c>
      <c r="K4224" s="141">
        <f t="shared" si="197"/>
        <v>528</v>
      </c>
      <c r="M4224" s="51">
        <v>4224</v>
      </c>
      <c r="N4224">
        <v>899</v>
      </c>
    </row>
    <row r="4225" spans="1:14">
      <c r="A4225" s="51">
        <v>4225</v>
      </c>
      <c r="B4225" s="51">
        <v>4.4999999999999998E-2</v>
      </c>
      <c r="C4225" s="141">
        <f t="shared" si="195"/>
        <v>190.125</v>
      </c>
      <c r="E4225" s="51">
        <v>4225</v>
      </c>
      <c r="F4225">
        <v>7.0000000000000007E-2</v>
      </c>
      <c r="G4225" s="141">
        <f t="shared" si="196"/>
        <v>295.75</v>
      </c>
      <c r="I4225" s="51">
        <v>4225</v>
      </c>
      <c r="J4225">
        <v>0.125</v>
      </c>
      <c r="K4225" s="141">
        <f t="shared" si="197"/>
        <v>528.125</v>
      </c>
      <c r="M4225" s="51">
        <v>4225</v>
      </c>
      <c r="N4225">
        <v>899</v>
      </c>
    </row>
    <row r="4226" spans="1:14">
      <c r="A4226" s="51">
        <v>4226</v>
      </c>
      <c r="B4226" s="51">
        <v>4.4999999999999998E-2</v>
      </c>
      <c r="C4226" s="141">
        <f t="shared" ref="C4226:C4289" si="198">MAX(A4226*B4226, 8.99)</f>
        <v>190.17</v>
      </c>
      <c r="E4226" s="51">
        <v>4226</v>
      </c>
      <c r="F4226">
        <v>7.0000000000000007E-2</v>
      </c>
      <c r="G4226" s="141">
        <f t="shared" ref="G4226:G4289" si="199">MAX(E4226*F4226, 9.99)</f>
        <v>295.82000000000005</v>
      </c>
      <c r="I4226" s="51">
        <v>4226</v>
      </c>
      <c r="J4226">
        <v>0.125</v>
      </c>
      <c r="K4226" s="141">
        <f t="shared" ref="K4226:K4289" si="200">MAX(I4226*J4226, 19.99)</f>
        <v>528.25</v>
      </c>
      <c r="M4226" s="51">
        <v>4226</v>
      </c>
      <c r="N4226">
        <v>899</v>
      </c>
    </row>
    <row r="4227" spans="1:14">
      <c r="A4227" s="51">
        <v>4227</v>
      </c>
      <c r="B4227" s="51">
        <v>4.4999999999999998E-2</v>
      </c>
      <c r="C4227" s="141">
        <f t="shared" si="198"/>
        <v>190.215</v>
      </c>
      <c r="E4227" s="51">
        <v>4227</v>
      </c>
      <c r="F4227">
        <v>7.0000000000000007E-2</v>
      </c>
      <c r="G4227" s="141">
        <f t="shared" si="199"/>
        <v>295.89000000000004</v>
      </c>
      <c r="I4227" s="51">
        <v>4227</v>
      </c>
      <c r="J4227">
        <v>0.125</v>
      </c>
      <c r="K4227" s="141">
        <f t="shared" si="200"/>
        <v>528.375</v>
      </c>
      <c r="M4227" s="51">
        <v>4227</v>
      </c>
      <c r="N4227">
        <v>899</v>
      </c>
    </row>
    <row r="4228" spans="1:14">
      <c r="A4228" s="51">
        <v>4228</v>
      </c>
      <c r="B4228" s="51">
        <v>4.4999999999999998E-2</v>
      </c>
      <c r="C4228" s="141">
        <f t="shared" si="198"/>
        <v>190.26</v>
      </c>
      <c r="E4228" s="51">
        <v>4228</v>
      </c>
      <c r="F4228">
        <v>7.0000000000000007E-2</v>
      </c>
      <c r="G4228" s="141">
        <f t="shared" si="199"/>
        <v>295.96000000000004</v>
      </c>
      <c r="I4228" s="51">
        <v>4228</v>
      </c>
      <c r="J4228">
        <v>0.125</v>
      </c>
      <c r="K4228" s="141">
        <f t="shared" si="200"/>
        <v>528.5</v>
      </c>
      <c r="M4228" s="51">
        <v>4228</v>
      </c>
      <c r="N4228">
        <v>899</v>
      </c>
    </row>
    <row r="4229" spans="1:14">
      <c r="A4229" s="51">
        <v>4229</v>
      </c>
      <c r="B4229" s="51">
        <v>4.4999999999999998E-2</v>
      </c>
      <c r="C4229" s="141">
        <f t="shared" si="198"/>
        <v>190.30500000000001</v>
      </c>
      <c r="E4229" s="51">
        <v>4229</v>
      </c>
      <c r="F4229">
        <v>7.0000000000000007E-2</v>
      </c>
      <c r="G4229" s="141">
        <f t="shared" si="199"/>
        <v>296.03000000000003</v>
      </c>
      <c r="I4229" s="51">
        <v>4229</v>
      </c>
      <c r="J4229">
        <v>0.125</v>
      </c>
      <c r="K4229" s="141">
        <f t="shared" si="200"/>
        <v>528.625</v>
      </c>
      <c r="M4229" s="51">
        <v>4229</v>
      </c>
      <c r="N4229">
        <v>899</v>
      </c>
    </row>
    <row r="4230" spans="1:14">
      <c r="A4230" s="51">
        <v>4230</v>
      </c>
      <c r="B4230" s="51">
        <v>4.4999999999999998E-2</v>
      </c>
      <c r="C4230" s="141">
        <f t="shared" si="198"/>
        <v>190.35</v>
      </c>
      <c r="E4230" s="51">
        <v>4230</v>
      </c>
      <c r="F4230">
        <v>7.0000000000000007E-2</v>
      </c>
      <c r="G4230" s="141">
        <f t="shared" si="199"/>
        <v>296.10000000000002</v>
      </c>
      <c r="I4230" s="51">
        <v>4230</v>
      </c>
      <c r="J4230">
        <v>0.125</v>
      </c>
      <c r="K4230" s="141">
        <f t="shared" si="200"/>
        <v>528.75</v>
      </c>
      <c r="M4230" s="51">
        <v>4230</v>
      </c>
      <c r="N4230">
        <v>899</v>
      </c>
    </row>
    <row r="4231" spans="1:14">
      <c r="A4231" s="51">
        <v>4231</v>
      </c>
      <c r="B4231" s="51">
        <v>4.4999999999999998E-2</v>
      </c>
      <c r="C4231" s="141">
        <f t="shared" si="198"/>
        <v>190.39499999999998</v>
      </c>
      <c r="E4231" s="51">
        <v>4231</v>
      </c>
      <c r="F4231">
        <v>7.0000000000000007E-2</v>
      </c>
      <c r="G4231" s="141">
        <f t="shared" si="199"/>
        <v>296.17</v>
      </c>
      <c r="I4231" s="51">
        <v>4231</v>
      </c>
      <c r="J4231">
        <v>0.125</v>
      </c>
      <c r="K4231" s="141">
        <f t="shared" si="200"/>
        <v>528.875</v>
      </c>
      <c r="M4231" s="51">
        <v>4231</v>
      </c>
      <c r="N4231">
        <v>899</v>
      </c>
    </row>
    <row r="4232" spans="1:14">
      <c r="A4232" s="51">
        <v>4232</v>
      </c>
      <c r="B4232" s="51">
        <v>4.4999999999999998E-2</v>
      </c>
      <c r="C4232" s="141">
        <f t="shared" si="198"/>
        <v>190.44</v>
      </c>
      <c r="E4232" s="51">
        <v>4232</v>
      </c>
      <c r="F4232">
        <v>7.0000000000000007E-2</v>
      </c>
      <c r="G4232" s="141">
        <f t="shared" si="199"/>
        <v>296.24</v>
      </c>
      <c r="I4232" s="51">
        <v>4232</v>
      </c>
      <c r="J4232">
        <v>0.125</v>
      </c>
      <c r="K4232" s="141">
        <f t="shared" si="200"/>
        <v>529</v>
      </c>
      <c r="M4232" s="51">
        <v>4232</v>
      </c>
      <c r="N4232">
        <v>899</v>
      </c>
    </row>
    <row r="4233" spans="1:14">
      <c r="A4233" s="51">
        <v>4233</v>
      </c>
      <c r="B4233" s="51">
        <v>4.4999999999999998E-2</v>
      </c>
      <c r="C4233" s="141">
        <f t="shared" si="198"/>
        <v>190.48499999999999</v>
      </c>
      <c r="E4233" s="51">
        <v>4233</v>
      </c>
      <c r="F4233">
        <v>7.0000000000000007E-2</v>
      </c>
      <c r="G4233" s="141">
        <f t="shared" si="199"/>
        <v>296.31</v>
      </c>
      <c r="I4233" s="51">
        <v>4233</v>
      </c>
      <c r="J4233">
        <v>0.125</v>
      </c>
      <c r="K4233" s="141">
        <f t="shared" si="200"/>
        <v>529.125</v>
      </c>
      <c r="M4233" s="51">
        <v>4233</v>
      </c>
      <c r="N4233">
        <v>899</v>
      </c>
    </row>
    <row r="4234" spans="1:14">
      <c r="A4234" s="51">
        <v>4234</v>
      </c>
      <c r="B4234" s="51">
        <v>4.4999999999999998E-2</v>
      </c>
      <c r="C4234" s="141">
        <f t="shared" si="198"/>
        <v>190.53</v>
      </c>
      <c r="E4234" s="51">
        <v>4234</v>
      </c>
      <c r="F4234">
        <v>7.0000000000000007E-2</v>
      </c>
      <c r="G4234" s="141">
        <f t="shared" si="199"/>
        <v>296.38000000000005</v>
      </c>
      <c r="I4234" s="51">
        <v>4234</v>
      </c>
      <c r="J4234">
        <v>0.125</v>
      </c>
      <c r="K4234" s="141">
        <f t="shared" si="200"/>
        <v>529.25</v>
      </c>
      <c r="M4234" s="51">
        <v>4234</v>
      </c>
      <c r="N4234">
        <v>899</v>
      </c>
    </row>
    <row r="4235" spans="1:14">
      <c r="A4235" s="51">
        <v>4235</v>
      </c>
      <c r="B4235" s="51">
        <v>4.4999999999999998E-2</v>
      </c>
      <c r="C4235" s="141">
        <f t="shared" si="198"/>
        <v>190.57499999999999</v>
      </c>
      <c r="E4235" s="51">
        <v>4235</v>
      </c>
      <c r="F4235">
        <v>7.0000000000000007E-2</v>
      </c>
      <c r="G4235" s="141">
        <f t="shared" si="199"/>
        <v>296.45000000000005</v>
      </c>
      <c r="I4235" s="51">
        <v>4235</v>
      </c>
      <c r="J4235">
        <v>0.125</v>
      </c>
      <c r="K4235" s="141">
        <f t="shared" si="200"/>
        <v>529.375</v>
      </c>
      <c r="M4235" s="51">
        <v>4235</v>
      </c>
      <c r="N4235">
        <v>899</v>
      </c>
    </row>
    <row r="4236" spans="1:14">
      <c r="A4236" s="51">
        <v>4236</v>
      </c>
      <c r="B4236" s="51">
        <v>4.4999999999999998E-2</v>
      </c>
      <c r="C4236" s="141">
        <f t="shared" si="198"/>
        <v>190.62</v>
      </c>
      <c r="E4236" s="51">
        <v>4236</v>
      </c>
      <c r="F4236">
        <v>7.0000000000000007E-2</v>
      </c>
      <c r="G4236" s="141">
        <f t="shared" si="199"/>
        <v>296.52000000000004</v>
      </c>
      <c r="I4236" s="51">
        <v>4236</v>
      </c>
      <c r="J4236">
        <v>0.125</v>
      </c>
      <c r="K4236" s="141">
        <f t="shared" si="200"/>
        <v>529.5</v>
      </c>
      <c r="M4236" s="51">
        <v>4236</v>
      </c>
      <c r="N4236">
        <v>899</v>
      </c>
    </row>
    <row r="4237" spans="1:14">
      <c r="A4237" s="51">
        <v>4237</v>
      </c>
      <c r="B4237" s="51">
        <v>4.4999999999999998E-2</v>
      </c>
      <c r="C4237" s="141">
        <f t="shared" si="198"/>
        <v>190.66499999999999</v>
      </c>
      <c r="E4237" s="51">
        <v>4237</v>
      </c>
      <c r="F4237">
        <v>7.0000000000000007E-2</v>
      </c>
      <c r="G4237" s="141">
        <f t="shared" si="199"/>
        <v>296.59000000000003</v>
      </c>
      <c r="I4237" s="51">
        <v>4237</v>
      </c>
      <c r="J4237">
        <v>0.125</v>
      </c>
      <c r="K4237" s="141">
        <f t="shared" si="200"/>
        <v>529.625</v>
      </c>
      <c r="M4237" s="51">
        <v>4237</v>
      </c>
      <c r="N4237">
        <v>899</v>
      </c>
    </row>
    <row r="4238" spans="1:14">
      <c r="A4238" s="51">
        <v>4238</v>
      </c>
      <c r="B4238" s="51">
        <v>4.4999999999999998E-2</v>
      </c>
      <c r="C4238" s="141">
        <f t="shared" si="198"/>
        <v>190.70999999999998</v>
      </c>
      <c r="E4238" s="51">
        <v>4238</v>
      </c>
      <c r="F4238">
        <v>7.0000000000000007E-2</v>
      </c>
      <c r="G4238" s="141">
        <f t="shared" si="199"/>
        <v>296.66000000000003</v>
      </c>
      <c r="I4238" s="51">
        <v>4238</v>
      </c>
      <c r="J4238">
        <v>0.125</v>
      </c>
      <c r="K4238" s="141">
        <f t="shared" si="200"/>
        <v>529.75</v>
      </c>
      <c r="M4238" s="51">
        <v>4238</v>
      </c>
      <c r="N4238">
        <v>899</v>
      </c>
    </row>
    <row r="4239" spans="1:14">
      <c r="A4239" s="51">
        <v>4239</v>
      </c>
      <c r="B4239" s="51">
        <v>4.4999999999999998E-2</v>
      </c>
      <c r="C4239" s="141">
        <f t="shared" si="198"/>
        <v>190.755</v>
      </c>
      <c r="E4239" s="51">
        <v>4239</v>
      </c>
      <c r="F4239">
        <v>7.0000000000000007E-2</v>
      </c>
      <c r="G4239" s="141">
        <f t="shared" si="199"/>
        <v>296.73</v>
      </c>
      <c r="I4239" s="51">
        <v>4239</v>
      </c>
      <c r="J4239">
        <v>0.125</v>
      </c>
      <c r="K4239" s="141">
        <f t="shared" si="200"/>
        <v>529.875</v>
      </c>
      <c r="M4239" s="51">
        <v>4239</v>
      </c>
      <c r="N4239">
        <v>899</v>
      </c>
    </row>
    <row r="4240" spans="1:14">
      <c r="A4240" s="51">
        <v>4240</v>
      </c>
      <c r="B4240" s="51">
        <v>4.4999999999999998E-2</v>
      </c>
      <c r="C4240" s="141">
        <f t="shared" si="198"/>
        <v>190.79999999999998</v>
      </c>
      <c r="E4240" s="51">
        <v>4240</v>
      </c>
      <c r="F4240">
        <v>7.0000000000000007E-2</v>
      </c>
      <c r="G4240" s="141">
        <f t="shared" si="199"/>
        <v>296.8</v>
      </c>
      <c r="I4240" s="51">
        <v>4240</v>
      </c>
      <c r="J4240">
        <v>0.125</v>
      </c>
      <c r="K4240" s="141">
        <f t="shared" si="200"/>
        <v>530</v>
      </c>
      <c r="M4240" s="51">
        <v>4240</v>
      </c>
      <c r="N4240">
        <v>899</v>
      </c>
    </row>
    <row r="4241" spans="1:14">
      <c r="A4241" s="51">
        <v>4241</v>
      </c>
      <c r="B4241" s="51">
        <v>4.4999999999999998E-2</v>
      </c>
      <c r="C4241" s="141">
        <f t="shared" si="198"/>
        <v>190.845</v>
      </c>
      <c r="E4241" s="51">
        <v>4241</v>
      </c>
      <c r="F4241">
        <v>7.0000000000000007E-2</v>
      </c>
      <c r="G4241" s="141">
        <f t="shared" si="199"/>
        <v>296.87</v>
      </c>
      <c r="I4241" s="51">
        <v>4241</v>
      </c>
      <c r="J4241">
        <v>0.125</v>
      </c>
      <c r="K4241" s="141">
        <f t="shared" si="200"/>
        <v>530.125</v>
      </c>
      <c r="M4241" s="51">
        <v>4241</v>
      </c>
      <c r="N4241">
        <v>899</v>
      </c>
    </row>
    <row r="4242" spans="1:14">
      <c r="A4242" s="51">
        <v>4242</v>
      </c>
      <c r="B4242" s="51">
        <v>4.4999999999999998E-2</v>
      </c>
      <c r="C4242" s="141">
        <f t="shared" si="198"/>
        <v>190.89</v>
      </c>
      <c r="E4242" s="51">
        <v>4242</v>
      </c>
      <c r="F4242">
        <v>7.0000000000000007E-2</v>
      </c>
      <c r="G4242" s="141">
        <f t="shared" si="199"/>
        <v>296.94000000000005</v>
      </c>
      <c r="I4242" s="51">
        <v>4242</v>
      </c>
      <c r="J4242">
        <v>0.125</v>
      </c>
      <c r="K4242" s="141">
        <f t="shared" si="200"/>
        <v>530.25</v>
      </c>
      <c r="M4242" s="51">
        <v>4242</v>
      </c>
      <c r="N4242">
        <v>899</v>
      </c>
    </row>
    <row r="4243" spans="1:14">
      <c r="A4243" s="51">
        <v>4243</v>
      </c>
      <c r="B4243" s="51">
        <v>4.4999999999999998E-2</v>
      </c>
      <c r="C4243" s="141">
        <f t="shared" si="198"/>
        <v>190.935</v>
      </c>
      <c r="E4243" s="51">
        <v>4243</v>
      </c>
      <c r="F4243">
        <v>7.0000000000000007E-2</v>
      </c>
      <c r="G4243" s="141">
        <f t="shared" si="199"/>
        <v>297.01000000000005</v>
      </c>
      <c r="I4243" s="51">
        <v>4243</v>
      </c>
      <c r="J4243">
        <v>0.125</v>
      </c>
      <c r="K4243" s="141">
        <f t="shared" si="200"/>
        <v>530.375</v>
      </c>
      <c r="M4243" s="51">
        <v>4243</v>
      </c>
      <c r="N4243">
        <v>899</v>
      </c>
    </row>
    <row r="4244" spans="1:14">
      <c r="A4244" s="51">
        <v>4244</v>
      </c>
      <c r="B4244" s="51">
        <v>4.4999999999999998E-2</v>
      </c>
      <c r="C4244" s="141">
        <f t="shared" si="198"/>
        <v>190.98</v>
      </c>
      <c r="E4244" s="51">
        <v>4244</v>
      </c>
      <c r="F4244">
        <v>7.0000000000000007E-2</v>
      </c>
      <c r="G4244" s="141">
        <f t="shared" si="199"/>
        <v>297.08000000000004</v>
      </c>
      <c r="I4244" s="51">
        <v>4244</v>
      </c>
      <c r="J4244">
        <v>0.125</v>
      </c>
      <c r="K4244" s="141">
        <f t="shared" si="200"/>
        <v>530.5</v>
      </c>
      <c r="M4244" s="51">
        <v>4244</v>
      </c>
      <c r="N4244">
        <v>899</v>
      </c>
    </row>
    <row r="4245" spans="1:14">
      <c r="A4245" s="51">
        <v>4245</v>
      </c>
      <c r="B4245" s="51">
        <v>4.4999999999999998E-2</v>
      </c>
      <c r="C4245" s="141">
        <f t="shared" si="198"/>
        <v>191.02500000000001</v>
      </c>
      <c r="E4245" s="51">
        <v>4245</v>
      </c>
      <c r="F4245">
        <v>7.0000000000000007E-2</v>
      </c>
      <c r="G4245" s="141">
        <f t="shared" si="199"/>
        <v>297.15000000000003</v>
      </c>
      <c r="I4245" s="51">
        <v>4245</v>
      </c>
      <c r="J4245">
        <v>0.125</v>
      </c>
      <c r="K4245" s="141">
        <f t="shared" si="200"/>
        <v>530.625</v>
      </c>
      <c r="M4245" s="51">
        <v>4245</v>
      </c>
      <c r="N4245">
        <v>899</v>
      </c>
    </row>
    <row r="4246" spans="1:14">
      <c r="A4246" s="51">
        <v>4246</v>
      </c>
      <c r="B4246" s="51">
        <v>4.4999999999999998E-2</v>
      </c>
      <c r="C4246" s="141">
        <f t="shared" si="198"/>
        <v>191.07</v>
      </c>
      <c r="E4246" s="51">
        <v>4246</v>
      </c>
      <c r="F4246">
        <v>7.0000000000000007E-2</v>
      </c>
      <c r="G4246" s="141">
        <f t="shared" si="199"/>
        <v>297.22000000000003</v>
      </c>
      <c r="I4246" s="51">
        <v>4246</v>
      </c>
      <c r="J4246">
        <v>0.125</v>
      </c>
      <c r="K4246" s="141">
        <f t="shared" si="200"/>
        <v>530.75</v>
      </c>
      <c r="M4246" s="51">
        <v>4246</v>
      </c>
      <c r="N4246">
        <v>899</v>
      </c>
    </row>
    <row r="4247" spans="1:14">
      <c r="A4247" s="51">
        <v>4247</v>
      </c>
      <c r="B4247" s="51">
        <v>4.4999999999999998E-2</v>
      </c>
      <c r="C4247" s="141">
        <f t="shared" si="198"/>
        <v>191.11499999999998</v>
      </c>
      <c r="E4247" s="51">
        <v>4247</v>
      </c>
      <c r="F4247">
        <v>7.0000000000000007E-2</v>
      </c>
      <c r="G4247" s="141">
        <f t="shared" si="199"/>
        <v>297.29000000000002</v>
      </c>
      <c r="I4247" s="51">
        <v>4247</v>
      </c>
      <c r="J4247">
        <v>0.125</v>
      </c>
      <c r="K4247" s="141">
        <f t="shared" si="200"/>
        <v>530.875</v>
      </c>
      <c r="M4247" s="51">
        <v>4247</v>
      </c>
      <c r="N4247">
        <v>899</v>
      </c>
    </row>
    <row r="4248" spans="1:14">
      <c r="A4248" s="51">
        <v>4248</v>
      </c>
      <c r="B4248" s="51">
        <v>4.4999999999999998E-2</v>
      </c>
      <c r="C4248" s="141">
        <f t="shared" si="198"/>
        <v>191.16</v>
      </c>
      <c r="E4248" s="51">
        <v>4248</v>
      </c>
      <c r="F4248">
        <v>7.0000000000000007E-2</v>
      </c>
      <c r="G4248" s="141">
        <f t="shared" si="199"/>
        <v>297.36</v>
      </c>
      <c r="I4248" s="51">
        <v>4248</v>
      </c>
      <c r="J4248">
        <v>0.125</v>
      </c>
      <c r="K4248" s="141">
        <f t="shared" si="200"/>
        <v>531</v>
      </c>
      <c r="M4248" s="51">
        <v>4248</v>
      </c>
      <c r="N4248">
        <v>899</v>
      </c>
    </row>
    <row r="4249" spans="1:14">
      <c r="A4249" s="51">
        <v>4249</v>
      </c>
      <c r="B4249" s="51">
        <v>4.4999999999999998E-2</v>
      </c>
      <c r="C4249" s="141">
        <f t="shared" si="198"/>
        <v>191.20499999999998</v>
      </c>
      <c r="E4249" s="51">
        <v>4249</v>
      </c>
      <c r="F4249">
        <v>7.0000000000000007E-2</v>
      </c>
      <c r="G4249" s="141">
        <f t="shared" si="199"/>
        <v>297.43</v>
      </c>
      <c r="I4249" s="51">
        <v>4249</v>
      </c>
      <c r="J4249">
        <v>0.125</v>
      </c>
      <c r="K4249" s="141">
        <f t="shared" si="200"/>
        <v>531.125</v>
      </c>
      <c r="M4249" s="51">
        <v>4249</v>
      </c>
      <c r="N4249">
        <v>899</v>
      </c>
    </row>
    <row r="4250" spans="1:14">
      <c r="A4250" s="51">
        <v>4250</v>
      </c>
      <c r="B4250" s="51">
        <v>4.4999999999999998E-2</v>
      </c>
      <c r="C4250" s="141">
        <f t="shared" si="198"/>
        <v>191.25</v>
      </c>
      <c r="E4250" s="51">
        <v>4250</v>
      </c>
      <c r="F4250">
        <v>7.0000000000000007E-2</v>
      </c>
      <c r="G4250" s="141">
        <f t="shared" si="199"/>
        <v>297.5</v>
      </c>
      <c r="I4250" s="51">
        <v>4250</v>
      </c>
      <c r="J4250">
        <v>0.125</v>
      </c>
      <c r="K4250" s="141">
        <f t="shared" si="200"/>
        <v>531.25</v>
      </c>
      <c r="M4250" s="51">
        <v>4250</v>
      </c>
      <c r="N4250">
        <v>899</v>
      </c>
    </row>
    <row r="4251" spans="1:14">
      <c r="A4251" s="51">
        <v>4251</v>
      </c>
      <c r="B4251" s="51">
        <v>4.4999999999999998E-2</v>
      </c>
      <c r="C4251" s="141">
        <f t="shared" si="198"/>
        <v>191.29499999999999</v>
      </c>
      <c r="E4251" s="51">
        <v>4251</v>
      </c>
      <c r="F4251">
        <v>7.0000000000000007E-2</v>
      </c>
      <c r="G4251" s="141">
        <f t="shared" si="199"/>
        <v>297.57000000000005</v>
      </c>
      <c r="I4251" s="51">
        <v>4251</v>
      </c>
      <c r="J4251">
        <v>0.125</v>
      </c>
      <c r="K4251" s="141">
        <f t="shared" si="200"/>
        <v>531.375</v>
      </c>
      <c r="M4251" s="51">
        <v>4251</v>
      </c>
      <c r="N4251">
        <v>899</v>
      </c>
    </row>
    <row r="4252" spans="1:14">
      <c r="A4252" s="51">
        <v>4252</v>
      </c>
      <c r="B4252" s="51">
        <v>4.4999999999999998E-2</v>
      </c>
      <c r="C4252" s="141">
        <f t="shared" si="198"/>
        <v>191.34</v>
      </c>
      <c r="E4252" s="51">
        <v>4252</v>
      </c>
      <c r="F4252">
        <v>7.0000000000000007E-2</v>
      </c>
      <c r="G4252" s="141">
        <f t="shared" si="199"/>
        <v>297.64000000000004</v>
      </c>
      <c r="I4252" s="51">
        <v>4252</v>
      </c>
      <c r="J4252">
        <v>0.125</v>
      </c>
      <c r="K4252" s="141">
        <f t="shared" si="200"/>
        <v>531.5</v>
      </c>
      <c r="M4252" s="51">
        <v>4252</v>
      </c>
      <c r="N4252">
        <v>899</v>
      </c>
    </row>
    <row r="4253" spans="1:14">
      <c r="A4253" s="51">
        <v>4253</v>
      </c>
      <c r="B4253" s="51">
        <v>4.4999999999999998E-2</v>
      </c>
      <c r="C4253" s="141">
        <f t="shared" si="198"/>
        <v>191.38499999999999</v>
      </c>
      <c r="E4253" s="51">
        <v>4253</v>
      </c>
      <c r="F4253">
        <v>7.0000000000000007E-2</v>
      </c>
      <c r="G4253" s="141">
        <f t="shared" si="199"/>
        <v>297.71000000000004</v>
      </c>
      <c r="I4253" s="51">
        <v>4253</v>
      </c>
      <c r="J4253">
        <v>0.125</v>
      </c>
      <c r="K4253" s="141">
        <f t="shared" si="200"/>
        <v>531.625</v>
      </c>
      <c r="M4253" s="51">
        <v>4253</v>
      </c>
      <c r="N4253">
        <v>899</v>
      </c>
    </row>
    <row r="4254" spans="1:14">
      <c r="A4254" s="51">
        <v>4254</v>
      </c>
      <c r="B4254" s="51">
        <v>4.4999999999999998E-2</v>
      </c>
      <c r="C4254" s="141">
        <f t="shared" si="198"/>
        <v>191.43</v>
      </c>
      <c r="E4254" s="51">
        <v>4254</v>
      </c>
      <c r="F4254">
        <v>7.0000000000000007E-2</v>
      </c>
      <c r="G4254" s="141">
        <f t="shared" si="199"/>
        <v>297.78000000000003</v>
      </c>
      <c r="I4254" s="51">
        <v>4254</v>
      </c>
      <c r="J4254">
        <v>0.125</v>
      </c>
      <c r="K4254" s="141">
        <f t="shared" si="200"/>
        <v>531.75</v>
      </c>
      <c r="M4254" s="51">
        <v>4254</v>
      </c>
      <c r="N4254">
        <v>899</v>
      </c>
    </row>
    <row r="4255" spans="1:14">
      <c r="A4255" s="51">
        <v>4255</v>
      </c>
      <c r="B4255" s="51">
        <v>4.4999999999999998E-2</v>
      </c>
      <c r="C4255" s="141">
        <f t="shared" si="198"/>
        <v>191.47499999999999</v>
      </c>
      <c r="E4255" s="51">
        <v>4255</v>
      </c>
      <c r="F4255">
        <v>7.0000000000000007E-2</v>
      </c>
      <c r="G4255" s="141">
        <f t="shared" si="199"/>
        <v>297.85000000000002</v>
      </c>
      <c r="I4255" s="51">
        <v>4255</v>
      </c>
      <c r="J4255">
        <v>0.125</v>
      </c>
      <c r="K4255" s="141">
        <f t="shared" si="200"/>
        <v>531.875</v>
      </c>
      <c r="M4255" s="51">
        <v>4255</v>
      </c>
      <c r="N4255">
        <v>899</v>
      </c>
    </row>
    <row r="4256" spans="1:14">
      <c r="A4256" s="51">
        <v>4256</v>
      </c>
      <c r="B4256" s="51">
        <v>4.4999999999999998E-2</v>
      </c>
      <c r="C4256" s="141">
        <f t="shared" si="198"/>
        <v>191.51999999999998</v>
      </c>
      <c r="E4256" s="51">
        <v>4256</v>
      </c>
      <c r="F4256">
        <v>7.0000000000000007E-2</v>
      </c>
      <c r="G4256" s="141">
        <f t="shared" si="199"/>
        <v>297.92</v>
      </c>
      <c r="I4256" s="51">
        <v>4256</v>
      </c>
      <c r="J4256">
        <v>0.125</v>
      </c>
      <c r="K4256" s="141">
        <f t="shared" si="200"/>
        <v>532</v>
      </c>
      <c r="M4256" s="51">
        <v>4256</v>
      </c>
      <c r="N4256">
        <v>899</v>
      </c>
    </row>
    <row r="4257" spans="1:14">
      <c r="A4257" s="51">
        <v>4257</v>
      </c>
      <c r="B4257" s="51">
        <v>4.4999999999999998E-2</v>
      </c>
      <c r="C4257" s="141">
        <f t="shared" si="198"/>
        <v>191.565</v>
      </c>
      <c r="E4257" s="51">
        <v>4257</v>
      </c>
      <c r="F4257">
        <v>7.0000000000000007E-2</v>
      </c>
      <c r="G4257" s="141">
        <f t="shared" si="199"/>
        <v>297.99</v>
      </c>
      <c r="I4257" s="51">
        <v>4257</v>
      </c>
      <c r="J4257">
        <v>0.125</v>
      </c>
      <c r="K4257" s="141">
        <f t="shared" si="200"/>
        <v>532.125</v>
      </c>
      <c r="M4257" s="51">
        <v>4257</v>
      </c>
      <c r="N4257">
        <v>899</v>
      </c>
    </row>
    <row r="4258" spans="1:14">
      <c r="A4258" s="51">
        <v>4258</v>
      </c>
      <c r="B4258" s="51">
        <v>4.4999999999999998E-2</v>
      </c>
      <c r="C4258" s="141">
        <f t="shared" si="198"/>
        <v>191.60999999999999</v>
      </c>
      <c r="E4258" s="51">
        <v>4258</v>
      </c>
      <c r="F4258">
        <v>7.0000000000000007E-2</v>
      </c>
      <c r="G4258" s="141">
        <f t="shared" si="199"/>
        <v>298.06</v>
      </c>
      <c r="I4258" s="51">
        <v>4258</v>
      </c>
      <c r="J4258">
        <v>0.125</v>
      </c>
      <c r="K4258" s="141">
        <f t="shared" si="200"/>
        <v>532.25</v>
      </c>
      <c r="M4258" s="51">
        <v>4258</v>
      </c>
      <c r="N4258">
        <v>899</v>
      </c>
    </row>
    <row r="4259" spans="1:14">
      <c r="A4259" s="51">
        <v>4259</v>
      </c>
      <c r="B4259" s="51">
        <v>4.4999999999999998E-2</v>
      </c>
      <c r="C4259" s="141">
        <f t="shared" si="198"/>
        <v>191.655</v>
      </c>
      <c r="E4259" s="51">
        <v>4259</v>
      </c>
      <c r="F4259">
        <v>7.0000000000000007E-2</v>
      </c>
      <c r="G4259" s="141">
        <f t="shared" si="199"/>
        <v>298.13000000000005</v>
      </c>
      <c r="I4259" s="51">
        <v>4259</v>
      </c>
      <c r="J4259">
        <v>0.125</v>
      </c>
      <c r="K4259" s="141">
        <f t="shared" si="200"/>
        <v>532.375</v>
      </c>
      <c r="M4259" s="51">
        <v>4259</v>
      </c>
      <c r="N4259">
        <v>899</v>
      </c>
    </row>
    <row r="4260" spans="1:14">
      <c r="A4260" s="51">
        <v>4260</v>
      </c>
      <c r="B4260" s="51">
        <v>4.4999999999999998E-2</v>
      </c>
      <c r="C4260" s="141">
        <f t="shared" si="198"/>
        <v>191.7</v>
      </c>
      <c r="E4260" s="51">
        <v>4260</v>
      </c>
      <c r="F4260">
        <v>7.0000000000000007E-2</v>
      </c>
      <c r="G4260" s="141">
        <f t="shared" si="199"/>
        <v>298.20000000000005</v>
      </c>
      <c r="I4260" s="51">
        <v>4260</v>
      </c>
      <c r="J4260">
        <v>0.125</v>
      </c>
      <c r="K4260" s="141">
        <f t="shared" si="200"/>
        <v>532.5</v>
      </c>
      <c r="M4260" s="51">
        <v>4260</v>
      </c>
      <c r="N4260">
        <v>899</v>
      </c>
    </row>
    <row r="4261" spans="1:14">
      <c r="A4261" s="51">
        <v>4261</v>
      </c>
      <c r="B4261" s="51">
        <v>4.4999999999999998E-2</v>
      </c>
      <c r="C4261" s="141">
        <f t="shared" si="198"/>
        <v>191.745</v>
      </c>
      <c r="E4261" s="51">
        <v>4261</v>
      </c>
      <c r="F4261">
        <v>7.0000000000000007E-2</v>
      </c>
      <c r="G4261" s="141">
        <f t="shared" si="199"/>
        <v>298.27000000000004</v>
      </c>
      <c r="I4261" s="51">
        <v>4261</v>
      </c>
      <c r="J4261">
        <v>0.125</v>
      </c>
      <c r="K4261" s="141">
        <f t="shared" si="200"/>
        <v>532.625</v>
      </c>
      <c r="M4261" s="51">
        <v>4261</v>
      </c>
      <c r="N4261">
        <v>899</v>
      </c>
    </row>
    <row r="4262" spans="1:14">
      <c r="A4262" s="51">
        <v>4262</v>
      </c>
      <c r="B4262" s="51">
        <v>4.4999999999999998E-2</v>
      </c>
      <c r="C4262" s="141">
        <f t="shared" si="198"/>
        <v>191.79</v>
      </c>
      <c r="E4262" s="51">
        <v>4262</v>
      </c>
      <c r="F4262">
        <v>7.0000000000000007E-2</v>
      </c>
      <c r="G4262" s="141">
        <f t="shared" si="199"/>
        <v>298.34000000000003</v>
      </c>
      <c r="I4262" s="51">
        <v>4262</v>
      </c>
      <c r="J4262">
        <v>0.125</v>
      </c>
      <c r="K4262" s="141">
        <f t="shared" si="200"/>
        <v>532.75</v>
      </c>
      <c r="M4262" s="51">
        <v>4262</v>
      </c>
      <c r="N4262">
        <v>899</v>
      </c>
    </row>
    <row r="4263" spans="1:14">
      <c r="A4263" s="51">
        <v>4263</v>
      </c>
      <c r="B4263" s="51">
        <v>4.4999999999999998E-2</v>
      </c>
      <c r="C4263" s="141">
        <f t="shared" si="198"/>
        <v>191.83499999999998</v>
      </c>
      <c r="E4263" s="51">
        <v>4263</v>
      </c>
      <c r="F4263">
        <v>7.0000000000000007E-2</v>
      </c>
      <c r="G4263" s="141">
        <f t="shared" si="199"/>
        <v>298.41000000000003</v>
      </c>
      <c r="I4263" s="51">
        <v>4263</v>
      </c>
      <c r="J4263">
        <v>0.125</v>
      </c>
      <c r="K4263" s="141">
        <f t="shared" si="200"/>
        <v>532.875</v>
      </c>
      <c r="M4263" s="51">
        <v>4263</v>
      </c>
      <c r="N4263">
        <v>899</v>
      </c>
    </row>
    <row r="4264" spans="1:14">
      <c r="A4264" s="51">
        <v>4264</v>
      </c>
      <c r="B4264" s="51">
        <v>4.4999999999999998E-2</v>
      </c>
      <c r="C4264" s="141">
        <f t="shared" si="198"/>
        <v>191.88</v>
      </c>
      <c r="E4264" s="51">
        <v>4264</v>
      </c>
      <c r="F4264">
        <v>7.0000000000000007E-2</v>
      </c>
      <c r="G4264" s="141">
        <f t="shared" si="199"/>
        <v>298.48</v>
      </c>
      <c r="I4264" s="51">
        <v>4264</v>
      </c>
      <c r="J4264">
        <v>0.125</v>
      </c>
      <c r="K4264" s="141">
        <f t="shared" si="200"/>
        <v>533</v>
      </c>
      <c r="M4264" s="51">
        <v>4264</v>
      </c>
      <c r="N4264">
        <v>899</v>
      </c>
    </row>
    <row r="4265" spans="1:14">
      <c r="A4265" s="51">
        <v>4265</v>
      </c>
      <c r="B4265" s="51">
        <v>4.4999999999999998E-2</v>
      </c>
      <c r="C4265" s="141">
        <f t="shared" si="198"/>
        <v>191.92499999999998</v>
      </c>
      <c r="E4265" s="51">
        <v>4265</v>
      </c>
      <c r="F4265">
        <v>7.0000000000000007E-2</v>
      </c>
      <c r="G4265" s="141">
        <f t="shared" si="199"/>
        <v>298.55</v>
      </c>
      <c r="I4265" s="51">
        <v>4265</v>
      </c>
      <c r="J4265">
        <v>0.125</v>
      </c>
      <c r="K4265" s="141">
        <f t="shared" si="200"/>
        <v>533.125</v>
      </c>
      <c r="M4265" s="51">
        <v>4265</v>
      </c>
      <c r="N4265">
        <v>899</v>
      </c>
    </row>
    <row r="4266" spans="1:14">
      <c r="A4266" s="51">
        <v>4266</v>
      </c>
      <c r="B4266" s="51">
        <v>4.4999999999999998E-2</v>
      </c>
      <c r="C4266" s="141">
        <f t="shared" si="198"/>
        <v>191.97</v>
      </c>
      <c r="E4266" s="51">
        <v>4266</v>
      </c>
      <c r="F4266">
        <v>7.0000000000000007E-2</v>
      </c>
      <c r="G4266" s="141">
        <f t="shared" si="199"/>
        <v>298.62</v>
      </c>
      <c r="I4266" s="51">
        <v>4266</v>
      </c>
      <c r="J4266">
        <v>0.125</v>
      </c>
      <c r="K4266" s="141">
        <f t="shared" si="200"/>
        <v>533.25</v>
      </c>
      <c r="M4266" s="51">
        <v>4266</v>
      </c>
      <c r="N4266">
        <v>899</v>
      </c>
    </row>
    <row r="4267" spans="1:14">
      <c r="A4267" s="51">
        <v>4267</v>
      </c>
      <c r="B4267" s="51">
        <v>4.4999999999999998E-2</v>
      </c>
      <c r="C4267" s="141">
        <f t="shared" si="198"/>
        <v>192.01499999999999</v>
      </c>
      <c r="E4267" s="51">
        <v>4267</v>
      </c>
      <c r="F4267">
        <v>7.0000000000000007E-2</v>
      </c>
      <c r="G4267" s="141">
        <f t="shared" si="199"/>
        <v>298.69000000000005</v>
      </c>
      <c r="I4267" s="51">
        <v>4267</v>
      </c>
      <c r="J4267">
        <v>0.125</v>
      </c>
      <c r="K4267" s="141">
        <f t="shared" si="200"/>
        <v>533.375</v>
      </c>
      <c r="M4267" s="51">
        <v>4267</v>
      </c>
      <c r="N4267">
        <v>899</v>
      </c>
    </row>
    <row r="4268" spans="1:14">
      <c r="A4268" s="51">
        <v>4268</v>
      </c>
      <c r="B4268" s="51">
        <v>4.4999999999999998E-2</v>
      </c>
      <c r="C4268" s="141">
        <f t="shared" si="198"/>
        <v>192.06</v>
      </c>
      <c r="E4268" s="51">
        <v>4268</v>
      </c>
      <c r="F4268">
        <v>7.0000000000000007E-2</v>
      </c>
      <c r="G4268" s="141">
        <f t="shared" si="199"/>
        <v>298.76000000000005</v>
      </c>
      <c r="I4268" s="51">
        <v>4268</v>
      </c>
      <c r="J4268">
        <v>0.125</v>
      </c>
      <c r="K4268" s="141">
        <f t="shared" si="200"/>
        <v>533.5</v>
      </c>
      <c r="M4268" s="51">
        <v>4268</v>
      </c>
      <c r="N4268">
        <v>899</v>
      </c>
    </row>
    <row r="4269" spans="1:14">
      <c r="A4269" s="51">
        <v>4269</v>
      </c>
      <c r="B4269" s="51">
        <v>4.4999999999999998E-2</v>
      </c>
      <c r="C4269" s="141">
        <f t="shared" si="198"/>
        <v>192.10499999999999</v>
      </c>
      <c r="E4269" s="51">
        <v>4269</v>
      </c>
      <c r="F4269">
        <v>7.0000000000000007E-2</v>
      </c>
      <c r="G4269" s="141">
        <f t="shared" si="199"/>
        <v>298.83000000000004</v>
      </c>
      <c r="I4269" s="51">
        <v>4269</v>
      </c>
      <c r="J4269">
        <v>0.125</v>
      </c>
      <c r="K4269" s="141">
        <f t="shared" si="200"/>
        <v>533.625</v>
      </c>
      <c r="M4269" s="51">
        <v>4269</v>
      </c>
      <c r="N4269">
        <v>899</v>
      </c>
    </row>
    <row r="4270" spans="1:14">
      <c r="A4270" s="51">
        <v>4270</v>
      </c>
      <c r="B4270" s="51">
        <v>4.4999999999999998E-2</v>
      </c>
      <c r="C4270" s="141">
        <f t="shared" si="198"/>
        <v>192.15</v>
      </c>
      <c r="E4270" s="51">
        <v>4270</v>
      </c>
      <c r="F4270">
        <v>7.0000000000000007E-2</v>
      </c>
      <c r="G4270" s="141">
        <f t="shared" si="199"/>
        <v>298.90000000000003</v>
      </c>
      <c r="I4270" s="51">
        <v>4270</v>
      </c>
      <c r="J4270">
        <v>0.125</v>
      </c>
      <c r="K4270" s="141">
        <f t="shared" si="200"/>
        <v>533.75</v>
      </c>
      <c r="M4270" s="51">
        <v>4270</v>
      </c>
      <c r="N4270">
        <v>899</v>
      </c>
    </row>
    <row r="4271" spans="1:14">
      <c r="A4271" s="51">
        <v>4271</v>
      </c>
      <c r="B4271" s="51">
        <v>4.4999999999999998E-2</v>
      </c>
      <c r="C4271" s="141">
        <f t="shared" si="198"/>
        <v>192.19499999999999</v>
      </c>
      <c r="E4271" s="51">
        <v>4271</v>
      </c>
      <c r="F4271">
        <v>7.0000000000000007E-2</v>
      </c>
      <c r="G4271" s="141">
        <f t="shared" si="199"/>
        <v>298.97000000000003</v>
      </c>
      <c r="I4271" s="51">
        <v>4271</v>
      </c>
      <c r="J4271">
        <v>0.125</v>
      </c>
      <c r="K4271" s="141">
        <f t="shared" si="200"/>
        <v>533.875</v>
      </c>
      <c r="M4271" s="51">
        <v>4271</v>
      </c>
      <c r="N4271">
        <v>899</v>
      </c>
    </row>
    <row r="4272" spans="1:14">
      <c r="A4272" s="51">
        <v>4272</v>
      </c>
      <c r="B4272" s="51">
        <v>4.4999999999999998E-2</v>
      </c>
      <c r="C4272" s="141">
        <f t="shared" si="198"/>
        <v>192.23999999999998</v>
      </c>
      <c r="E4272" s="51">
        <v>4272</v>
      </c>
      <c r="F4272">
        <v>7.0000000000000007E-2</v>
      </c>
      <c r="G4272" s="141">
        <f t="shared" si="199"/>
        <v>299.04000000000002</v>
      </c>
      <c r="I4272" s="51">
        <v>4272</v>
      </c>
      <c r="J4272">
        <v>0.125</v>
      </c>
      <c r="K4272" s="141">
        <f t="shared" si="200"/>
        <v>534</v>
      </c>
      <c r="M4272" s="51">
        <v>4272</v>
      </c>
      <c r="N4272">
        <v>899</v>
      </c>
    </row>
    <row r="4273" spans="1:14">
      <c r="A4273" s="51">
        <v>4273</v>
      </c>
      <c r="B4273" s="51">
        <v>4.4999999999999998E-2</v>
      </c>
      <c r="C4273" s="141">
        <f t="shared" si="198"/>
        <v>192.285</v>
      </c>
      <c r="E4273" s="51">
        <v>4273</v>
      </c>
      <c r="F4273">
        <v>7.0000000000000007E-2</v>
      </c>
      <c r="G4273" s="141">
        <f t="shared" si="199"/>
        <v>299.11</v>
      </c>
      <c r="I4273" s="51">
        <v>4273</v>
      </c>
      <c r="J4273">
        <v>0.125</v>
      </c>
      <c r="K4273" s="141">
        <f t="shared" si="200"/>
        <v>534.125</v>
      </c>
      <c r="M4273" s="51">
        <v>4273</v>
      </c>
      <c r="N4273">
        <v>899</v>
      </c>
    </row>
    <row r="4274" spans="1:14">
      <c r="A4274" s="51">
        <v>4274</v>
      </c>
      <c r="B4274" s="51">
        <v>4.4999999999999998E-2</v>
      </c>
      <c r="C4274" s="141">
        <f t="shared" si="198"/>
        <v>192.32999999999998</v>
      </c>
      <c r="E4274" s="51">
        <v>4274</v>
      </c>
      <c r="F4274">
        <v>7.0000000000000007E-2</v>
      </c>
      <c r="G4274" s="141">
        <f t="shared" si="199"/>
        <v>299.18</v>
      </c>
      <c r="I4274" s="51">
        <v>4274</v>
      </c>
      <c r="J4274">
        <v>0.125</v>
      </c>
      <c r="K4274" s="141">
        <f t="shared" si="200"/>
        <v>534.25</v>
      </c>
      <c r="M4274" s="51">
        <v>4274</v>
      </c>
      <c r="N4274">
        <v>899</v>
      </c>
    </row>
    <row r="4275" spans="1:14">
      <c r="A4275" s="51">
        <v>4275</v>
      </c>
      <c r="B4275" s="51">
        <v>4.4999999999999998E-2</v>
      </c>
      <c r="C4275" s="141">
        <f t="shared" si="198"/>
        <v>192.375</v>
      </c>
      <c r="E4275" s="51">
        <v>4275</v>
      </c>
      <c r="F4275">
        <v>7.0000000000000007E-2</v>
      </c>
      <c r="G4275" s="141">
        <f t="shared" si="199"/>
        <v>299.25000000000006</v>
      </c>
      <c r="I4275" s="51">
        <v>4275</v>
      </c>
      <c r="J4275">
        <v>0.125</v>
      </c>
      <c r="K4275" s="141">
        <f t="shared" si="200"/>
        <v>534.375</v>
      </c>
      <c r="M4275" s="51">
        <v>4275</v>
      </c>
      <c r="N4275">
        <v>899</v>
      </c>
    </row>
    <row r="4276" spans="1:14">
      <c r="A4276" s="51">
        <v>4276</v>
      </c>
      <c r="B4276" s="51">
        <v>4.4999999999999998E-2</v>
      </c>
      <c r="C4276" s="141">
        <f t="shared" si="198"/>
        <v>192.42</v>
      </c>
      <c r="E4276" s="51">
        <v>4276</v>
      </c>
      <c r="F4276">
        <v>7.0000000000000007E-2</v>
      </c>
      <c r="G4276" s="141">
        <f t="shared" si="199"/>
        <v>299.32000000000005</v>
      </c>
      <c r="I4276" s="51">
        <v>4276</v>
      </c>
      <c r="J4276">
        <v>0.125</v>
      </c>
      <c r="K4276" s="141">
        <f t="shared" si="200"/>
        <v>534.5</v>
      </c>
      <c r="M4276" s="51">
        <v>4276</v>
      </c>
      <c r="N4276">
        <v>899</v>
      </c>
    </row>
    <row r="4277" spans="1:14">
      <c r="A4277" s="51">
        <v>4277</v>
      </c>
      <c r="B4277" s="51">
        <v>4.4999999999999998E-2</v>
      </c>
      <c r="C4277" s="141">
        <f t="shared" si="198"/>
        <v>192.465</v>
      </c>
      <c r="E4277" s="51">
        <v>4277</v>
      </c>
      <c r="F4277">
        <v>7.0000000000000007E-2</v>
      </c>
      <c r="G4277" s="141">
        <f t="shared" si="199"/>
        <v>299.39000000000004</v>
      </c>
      <c r="I4277" s="51">
        <v>4277</v>
      </c>
      <c r="J4277">
        <v>0.125</v>
      </c>
      <c r="K4277" s="141">
        <f t="shared" si="200"/>
        <v>534.625</v>
      </c>
      <c r="M4277" s="51">
        <v>4277</v>
      </c>
      <c r="N4277">
        <v>899</v>
      </c>
    </row>
    <row r="4278" spans="1:14">
      <c r="A4278" s="51">
        <v>4278</v>
      </c>
      <c r="B4278" s="51">
        <v>4.4999999999999998E-2</v>
      </c>
      <c r="C4278" s="141">
        <f t="shared" si="198"/>
        <v>192.51</v>
      </c>
      <c r="E4278" s="51">
        <v>4278</v>
      </c>
      <c r="F4278">
        <v>7.0000000000000007E-2</v>
      </c>
      <c r="G4278" s="141">
        <f t="shared" si="199"/>
        <v>299.46000000000004</v>
      </c>
      <c r="I4278" s="51">
        <v>4278</v>
      </c>
      <c r="J4278">
        <v>0.125</v>
      </c>
      <c r="K4278" s="141">
        <f t="shared" si="200"/>
        <v>534.75</v>
      </c>
      <c r="M4278" s="51">
        <v>4278</v>
      </c>
      <c r="N4278">
        <v>899</v>
      </c>
    </row>
    <row r="4279" spans="1:14">
      <c r="A4279" s="51">
        <v>4279</v>
      </c>
      <c r="B4279" s="51">
        <v>4.4999999999999998E-2</v>
      </c>
      <c r="C4279" s="141">
        <f t="shared" si="198"/>
        <v>192.55500000000001</v>
      </c>
      <c r="E4279" s="51">
        <v>4279</v>
      </c>
      <c r="F4279">
        <v>7.0000000000000007E-2</v>
      </c>
      <c r="G4279" s="141">
        <f t="shared" si="199"/>
        <v>299.53000000000003</v>
      </c>
      <c r="I4279" s="51">
        <v>4279</v>
      </c>
      <c r="J4279">
        <v>0.125</v>
      </c>
      <c r="K4279" s="141">
        <f t="shared" si="200"/>
        <v>534.875</v>
      </c>
      <c r="M4279" s="51">
        <v>4279</v>
      </c>
      <c r="N4279">
        <v>899</v>
      </c>
    </row>
    <row r="4280" spans="1:14">
      <c r="A4280" s="51">
        <v>4280</v>
      </c>
      <c r="B4280" s="51">
        <v>4.4999999999999998E-2</v>
      </c>
      <c r="C4280" s="141">
        <f t="shared" si="198"/>
        <v>192.6</v>
      </c>
      <c r="E4280" s="51">
        <v>4280</v>
      </c>
      <c r="F4280">
        <v>7.0000000000000007E-2</v>
      </c>
      <c r="G4280" s="141">
        <f t="shared" si="199"/>
        <v>299.60000000000002</v>
      </c>
      <c r="I4280" s="51">
        <v>4280</v>
      </c>
      <c r="J4280">
        <v>0.125</v>
      </c>
      <c r="K4280" s="141">
        <f t="shared" si="200"/>
        <v>535</v>
      </c>
      <c r="M4280" s="51">
        <v>4280</v>
      </c>
      <c r="N4280">
        <v>899</v>
      </c>
    </row>
    <row r="4281" spans="1:14">
      <c r="A4281" s="51">
        <v>4281</v>
      </c>
      <c r="B4281" s="51">
        <v>4.4999999999999998E-2</v>
      </c>
      <c r="C4281" s="141">
        <f t="shared" si="198"/>
        <v>192.64499999999998</v>
      </c>
      <c r="E4281" s="51">
        <v>4281</v>
      </c>
      <c r="F4281">
        <v>7.0000000000000007E-2</v>
      </c>
      <c r="G4281" s="141">
        <f t="shared" si="199"/>
        <v>299.67</v>
      </c>
      <c r="I4281" s="51">
        <v>4281</v>
      </c>
      <c r="J4281">
        <v>0.125</v>
      </c>
      <c r="K4281" s="141">
        <f t="shared" si="200"/>
        <v>535.125</v>
      </c>
      <c r="M4281" s="51">
        <v>4281</v>
      </c>
      <c r="N4281">
        <v>899</v>
      </c>
    </row>
    <row r="4282" spans="1:14">
      <c r="A4282" s="51">
        <v>4282</v>
      </c>
      <c r="B4282" s="51">
        <v>4.4999999999999998E-2</v>
      </c>
      <c r="C4282" s="141">
        <f t="shared" si="198"/>
        <v>192.69</v>
      </c>
      <c r="E4282" s="51">
        <v>4282</v>
      </c>
      <c r="F4282">
        <v>7.0000000000000007E-2</v>
      </c>
      <c r="G4282" s="141">
        <f t="shared" si="199"/>
        <v>299.74</v>
      </c>
      <c r="I4282" s="51">
        <v>4282</v>
      </c>
      <c r="J4282">
        <v>0.125</v>
      </c>
      <c r="K4282" s="141">
        <f t="shared" si="200"/>
        <v>535.25</v>
      </c>
      <c r="M4282" s="51">
        <v>4282</v>
      </c>
      <c r="N4282">
        <v>899</v>
      </c>
    </row>
    <row r="4283" spans="1:14">
      <c r="A4283" s="51">
        <v>4283</v>
      </c>
      <c r="B4283" s="51">
        <v>4.4999999999999998E-2</v>
      </c>
      <c r="C4283" s="141">
        <f t="shared" si="198"/>
        <v>192.73499999999999</v>
      </c>
      <c r="E4283" s="51">
        <v>4283</v>
      </c>
      <c r="F4283">
        <v>7.0000000000000007E-2</v>
      </c>
      <c r="G4283" s="141">
        <f t="shared" si="199"/>
        <v>299.81</v>
      </c>
      <c r="I4283" s="51">
        <v>4283</v>
      </c>
      <c r="J4283">
        <v>0.125</v>
      </c>
      <c r="K4283" s="141">
        <f t="shared" si="200"/>
        <v>535.375</v>
      </c>
      <c r="M4283" s="51">
        <v>4283</v>
      </c>
      <c r="N4283">
        <v>899</v>
      </c>
    </row>
    <row r="4284" spans="1:14">
      <c r="A4284" s="51">
        <v>4284</v>
      </c>
      <c r="B4284" s="51">
        <v>4.4999999999999998E-2</v>
      </c>
      <c r="C4284" s="141">
        <f t="shared" si="198"/>
        <v>192.78</v>
      </c>
      <c r="E4284" s="51">
        <v>4284</v>
      </c>
      <c r="F4284">
        <v>7.0000000000000007E-2</v>
      </c>
      <c r="G4284" s="141">
        <f t="shared" si="199"/>
        <v>299.88000000000005</v>
      </c>
      <c r="I4284" s="51">
        <v>4284</v>
      </c>
      <c r="J4284">
        <v>0.125</v>
      </c>
      <c r="K4284" s="141">
        <f t="shared" si="200"/>
        <v>535.5</v>
      </c>
      <c r="M4284" s="51">
        <v>4284</v>
      </c>
      <c r="N4284">
        <v>899</v>
      </c>
    </row>
    <row r="4285" spans="1:14">
      <c r="A4285" s="51">
        <v>4285</v>
      </c>
      <c r="B4285" s="51">
        <v>4.4999999999999998E-2</v>
      </c>
      <c r="C4285" s="141">
        <f t="shared" si="198"/>
        <v>192.82499999999999</v>
      </c>
      <c r="E4285" s="51">
        <v>4285</v>
      </c>
      <c r="F4285">
        <v>7.0000000000000007E-2</v>
      </c>
      <c r="G4285" s="141">
        <f t="shared" si="199"/>
        <v>299.95000000000005</v>
      </c>
      <c r="I4285" s="51">
        <v>4285</v>
      </c>
      <c r="J4285">
        <v>0.125</v>
      </c>
      <c r="K4285" s="141">
        <f t="shared" si="200"/>
        <v>535.625</v>
      </c>
      <c r="M4285" s="51">
        <v>4285</v>
      </c>
      <c r="N4285">
        <v>899</v>
      </c>
    </row>
    <row r="4286" spans="1:14">
      <c r="A4286" s="51">
        <v>4286</v>
      </c>
      <c r="B4286" s="51">
        <v>4.4999999999999998E-2</v>
      </c>
      <c r="C4286" s="141">
        <f t="shared" si="198"/>
        <v>192.87</v>
      </c>
      <c r="E4286" s="51">
        <v>4286</v>
      </c>
      <c r="F4286">
        <v>7.0000000000000007E-2</v>
      </c>
      <c r="G4286" s="141">
        <f t="shared" si="199"/>
        <v>300.02000000000004</v>
      </c>
      <c r="I4286" s="51">
        <v>4286</v>
      </c>
      <c r="J4286">
        <v>0.125</v>
      </c>
      <c r="K4286" s="141">
        <f t="shared" si="200"/>
        <v>535.75</v>
      </c>
      <c r="M4286" s="51">
        <v>4286</v>
      </c>
      <c r="N4286">
        <v>899</v>
      </c>
    </row>
    <row r="4287" spans="1:14">
      <c r="A4287" s="51">
        <v>4287</v>
      </c>
      <c r="B4287" s="51">
        <v>4.4999999999999998E-2</v>
      </c>
      <c r="C4287" s="141">
        <f t="shared" si="198"/>
        <v>192.91499999999999</v>
      </c>
      <c r="E4287" s="51">
        <v>4287</v>
      </c>
      <c r="F4287">
        <v>7.0000000000000007E-2</v>
      </c>
      <c r="G4287" s="141">
        <f t="shared" si="199"/>
        <v>300.09000000000003</v>
      </c>
      <c r="I4287" s="51">
        <v>4287</v>
      </c>
      <c r="J4287">
        <v>0.125</v>
      </c>
      <c r="K4287" s="141">
        <f t="shared" si="200"/>
        <v>535.875</v>
      </c>
      <c r="M4287" s="51">
        <v>4287</v>
      </c>
      <c r="N4287">
        <v>899</v>
      </c>
    </row>
    <row r="4288" spans="1:14">
      <c r="A4288" s="51">
        <v>4288</v>
      </c>
      <c r="B4288" s="51">
        <v>4.4999999999999998E-2</v>
      </c>
      <c r="C4288" s="141">
        <f t="shared" si="198"/>
        <v>192.95999999999998</v>
      </c>
      <c r="E4288" s="51">
        <v>4288</v>
      </c>
      <c r="F4288">
        <v>7.0000000000000007E-2</v>
      </c>
      <c r="G4288" s="141">
        <f t="shared" si="199"/>
        <v>300.16000000000003</v>
      </c>
      <c r="I4288" s="51">
        <v>4288</v>
      </c>
      <c r="J4288">
        <v>0.125</v>
      </c>
      <c r="K4288" s="141">
        <f t="shared" si="200"/>
        <v>536</v>
      </c>
      <c r="M4288" s="51">
        <v>4288</v>
      </c>
      <c r="N4288">
        <v>899</v>
      </c>
    </row>
    <row r="4289" spans="1:14">
      <c r="A4289" s="51">
        <v>4289</v>
      </c>
      <c r="B4289" s="51">
        <v>4.4999999999999998E-2</v>
      </c>
      <c r="C4289" s="141">
        <f t="shared" si="198"/>
        <v>193.005</v>
      </c>
      <c r="E4289" s="51">
        <v>4289</v>
      </c>
      <c r="F4289">
        <v>7.0000000000000007E-2</v>
      </c>
      <c r="G4289" s="141">
        <f t="shared" si="199"/>
        <v>300.23</v>
      </c>
      <c r="I4289" s="51">
        <v>4289</v>
      </c>
      <c r="J4289">
        <v>0.125</v>
      </c>
      <c r="K4289" s="141">
        <f t="shared" si="200"/>
        <v>536.125</v>
      </c>
      <c r="M4289" s="51">
        <v>4289</v>
      </c>
      <c r="N4289">
        <v>899</v>
      </c>
    </row>
    <row r="4290" spans="1:14">
      <c r="A4290" s="51">
        <v>4290</v>
      </c>
      <c r="B4290" s="51">
        <v>4.4999999999999998E-2</v>
      </c>
      <c r="C4290" s="141">
        <f t="shared" ref="C4290:C4353" si="201">MAX(A4290*B4290, 8.99)</f>
        <v>193.04999999999998</v>
      </c>
      <c r="E4290" s="51">
        <v>4290</v>
      </c>
      <c r="F4290">
        <v>7.0000000000000007E-2</v>
      </c>
      <c r="G4290" s="141">
        <f t="shared" ref="G4290:G4353" si="202">MAX(E4290*F4290, 9.99)</f>
        <v>300.3</v>
      </c>
      <c r="I4290" s="51">
        <v>4290</v>
      </c>
      <c r="J4290">
        <v>0.125</v>
      </c>
      <c r="K4290" s="141">
        <f t="shared" ref="K4290:K4353" si="203">MAX(I4290*J4290, 19.99)</f>
        <v>536.25</v>
      </c>
      <c r="M4290" s="51">
        <v>4290</v>
      </c>
      <c r="N4290">
        <v>899</v>
      </c>
    </row>
    <row r="4291" spans="1:14">
      <c r="A4291" s="51">
        <v>4291</v>
      </c>
      <c r="B4291" s="51">
        <v>4.4999999999999998E-2</v>
      </c>
      <c r="C4291" s="141">
        <f t="shared" si="201"/>
        <v>193.095</v>
      </c>
      <c r="E4291" s="51">
        <v>4291</v>
      </c>
      <c r="F4291">
        <v>7.0000000000000007E-2</v>
      </c>
      <c r="G4291" s="141">
        <f t="shared" si="202"/>
        <v>300.37</v>
      </c>
      <c r="I4291" s="51">
        <v>4291</v>
      </c>
      <c r="J4291">
        <v>0.125</v>
      </c>
      <c r="K4291" s="141">
        <f t="shared" si="203"/>
        <v>536.375</v>
      </c>
      <c r="M4291" s="51">
        <v>4291</v>
      </c>
      <c r="N4291">
        <v>899</v>
      </c>
    </row>
    <row r="4292" spans="1:14">
      <c r="A4292" s="51">
        <v>4292</v>
      </c>
      <c r="B4292" s="51">
        <v>4.4999999999999998E-2</v>
      </c>
      <c r="C4292" s="141">
        <f t="shared" si="201"/>
        <v>193.14</v>
      </c>
      <c r="E4292" s="51">
        <v>4292</v>
      </c>
      <c r="F4292">
        <v>7.0000000000000007E-2</v>
      </c>
      <c r="G4292" s="141">
        <f t="shared" si="202"/>
        <v>300.44000000000005</v>
      </c>
      <c r="I4292" s="51">
        <v>4292</v>
      </c>
      <c r="J4292">
        <v>0.125</v>
      </c>
      <c r="K4292" s="141">
        <f t="shared" si="203"/>
        <v>536.5</v>
      </c>
      <c r="M4292" s="51">
        <v>4292</v>
      </c>
      <c r="N4292">
        <v>899</v>
      </c>
    </row>
    <row r="4293" spans="1:14">
      <c r="A4293" s="51">
        <v>4293</v>
      </c>
      <c r="B4293" s="51">
        <v>4.4999999999999998E-2</v>
      </c>
      <c r="C4293" s="141">
        <f t="shared" si="201"/>
        <v>193.185</v>
      </c>
      <c r="E4293" s="51">
        <v>4293</v>
      </c>
      <c r="F4293">
        <v>7.0000000000000007E-2</v>
      </c>
      <c r="G4293" s="141">
        <f t="shared" si="202"/>
        <v>300.51000000000005</v>
      </c>
      <c r="I4293" s="51">
        <v>4293</v>
      </c>
      <c r="J4293">
        <v>0.125</v>
      </c>
      <c r="K4293" s="141">
        <f t="shared" si="203"/>
        <v>536.625</v>
      </c>
      <c r="M4293" s="51">
        <v>4293</v>
      </c>
      <c r="N4293">
        <v>899</v>
      </c>
    </row>
    <row r="4294" spans="1:14">
      <c r="A4294" s="51">
        <v>4294</v>
      </c>
      <c r="B4294" s="51">
        <v>4.4999999999999998E-2</v>
      </c>
      <c r="C4294" s="141">
        <f t="shared" si="201"/>
        <v>193.23</v>
      </c>
      <c r="E4294" s="51">
        <v>4294</v>
      </c>
      <c r="F4294">
        <v>7.0000000000000007E-2</v>
      </c>
      <c r="G4294" s="141">
        <f t="shared" si="202"/>
        <v>300.58000000000004</v>
      </c>
      <c r="I4294" s="51">
        <v>4294</v>
      </c>
      <c r="J4294">
        <v>0.125</v>
      </c>
      <c r="K4294" s="141">
        <f t="shared" si="203"/>
        <v>536.75</v>
      </c>
      <c r="M4294" s="51">
        <v>4294</v>
      </c>
      <c r="N4294">
        <v>899</v>
      </c>
    </row>
    <row r="4295" spans="1:14">
      <c r="A4295" s="51">
        <v>4295</v>
      </c>
      <c r="B4295" s="51">
        <v>4.4999999999999998E-2</v>
      </c>
      <c r="C4295" s="141">
        <f t="shared" si="201"/>
        <v>193.27500000000001</v>
      </c>
      <c r="E4295" s="51">
        <v>4295</v>
      </c>
      <c r="F4295">
        <v>7.0000000000000007E-2</v>
      </c>
      <c r="G4295" s="141">
        <f t="shared" si="202"/>
        <v>300.65000000000003</v>
      </c>
      <c r="I4295" s="51">
        <v>4295</v>
      </c>
      <c r="J4295">
        <v>0.125</v>
      </c>
      <c r="K4295" s="141">
        <f t="shared" si="203"/>
        <v>536.875</v>
      </c>
      <c r="M4295" s="51">
        <v>4295</v>
      </c>
      <c r="N4295">
        <v>899</v>
      </c>
    </row>
    <row r="4296" spans="1:14">
      <c r="A4296" s="51">
        <v>4296</v>
      </c>
      <c r="B4296" s="51">
        <v>4.4999999999999998E-2</v>
      </c>
      <c r="C4296" s="141">
        <f t="shared" si="201"/>
        <v>193.32</v>
      </c>
      <c r="E4296" s="51">
        <v>4296</v>
      </c>
      <c r="F4296">
        <v>7.0000000000000007E-2</v>
      </c>
      <c r="G4296" s="141">
        <f t="shared" si="202"/>
        <v>300.72000000000003</v>
      </c>
      <c r="I4296" s="51">
        <v>4296</v>
      </c>
      <c r="J4296">
        <v>0.125</v>
      </c>
      <c r="K4296" s="141">
        <f t="shared" si="203"/>
        <v>537</v>
      </c>
      <c r="M4296" s="51">
        <v>4296</v>
      </c>
      <c r="N4296">
        <v>899</v>
      </c>
    </row>
    <row r="4297" spans="1:14">
      <c r="A4297" s="51">
        <v>4297</v>
      </c>
      <c r="B4297" s="51">
        <v>4.4999999999999998E-2</v>
      </c>
      <c r="C4297" s="141">
        <f t="shared" si="201"/>
        <v>193.36499999999998</v>
      </c>
      <c r="E4297" s="51">
        <v>4297</v>
      </c>
      <c r="F4297">
        <v>7.0000000000000007E-2</v>
      </c>
      <c r="G4297" s="141">
        <f t="shared" si="202"/>
        <v>300.79000000000002</v>
      </c>
      <c r="I4297" s="51">
        <v>4297</v>
      </c>
      <c r="J4297">
        <v>0.125</v>
      </c>
      <c r="K4297" s="141">
        <f t="shared" si="203"/>
        <v>537.125</v>
      </c>
      <c r="M4297" s="51">
        <v>4297</v>
      </c>
      <c r="N4297">
        <v>899</v>
      </c>
    </row>
    <row r="4298" spans="1:14">
      <c r="A4298" s="51">
        <v>4298</v>
      </c>
      <c r="B4298" s="51">
        <v>4.4999999999999998E-2</v>
      </c>
      <c r="C4298" s="141">
        <f t="shared" si="201"/>
        <v>193.41</v>
      </c>
      <c r="E4298" s="51">
        <v>4298</v>
      </c>
      <c r="F4298">
        <v>7.0000000000000007E-2</v>
      </c>
      <c r="G4298" s="141">
        <f t="shared" si="202"/>
        <v>300.86</v>
      </c>
      <c r="I4298" s="51">
        <v>4298</v>
      </c>
      <c r="J4298">
        <v>0.125</v>
      </c>
      <c r="K4298" s="141">
        <f t="shared" si="203"/>
        <v>537.25</v>
      </c>
      <c r="M4298" s="51">
        <v>4298</v>
      </c>
      <c r="N4298">
        <v>899</v>
      </c>
    </row>
    <row r="4299" spans="1:14">
      <c r="A4299" s="51">
        <v>4299</v>
      </c>
      <c r="B4299" s="51">
        <v>4.4999999999999998E-2</v>
      </c>
      <c r="C4299" s="141">
        <f t="shared" si="201"/>
        <v>193.45499999999998</v>
      </c>
      <c r="E4299" s="51">
        <v>4299</v>
      </c>
      <c r="F4299">
        <v>7.0000000000000007E-2</v>
      </c>
      <c r="G4299" s="141">
        <f t="shared" si="202"/>
        <v>300.93</v>
      </c>
      <c r="I4299" s="51">
        <v>4299</v>
      </c>
      <c r="J4299">
        <v>0.125</v>
      </c>
      <c r="K4299" s="141">
        <f t="shared" si="203"/>
        <v>537.375</v>
      </c>
      <c r="M4299" s="51">
        <v>4299</v>
      </c>
      <c r="N4299">
        <v>899</v>
      </c>
    </row>
    <row r="4300" spans="1:14">
      <c r="A4300" s="51">
        <v>4300</v>
      </c>
      <c r="B4300" s="51">
        <v>4.4999999999999998E-2</v>
      </c>
      <c r="C4300" s="141">
        <f t="shared" si="201"/>
        <v>193.5</v>
      </c>
      <c r="E4300" s="51">
        <v>4300</v>
      </c>
      <c r="F4300">
        <v>7.0000000000000007E-2</v>
      </c>
      <c r="G4300" s="141">
        <f t="shared" si="202"/>
        <v>301.00000000000006</v>
      </c>
      <c r="I4300" s="51">
        <v>4300</v>
      </c>
      <c r="J4300">
        <v>0.125</v>
      </c>
      <c r="K4300" s="141">
        <f t="shared" si="203"/>
        <v>537.5</v>
      </c>
      <c r="M4300" s="51">
        <v>4300</v>
      </c>
      <c r="N4300">
        <v>899</v>
      </c>
    </row>
    <row r="4301" spans="1:14">
      <c r="A4301" s="51">
        <v>4301</v>
      </c>
      <c r="B4301" s="51">
        <v>4.4999999999999998E-2</v>
      </c>
      <c r="C4301" s="141">
        <f t="shared" si="201"/>
        <v>193.54499999999999</v>
      </c>
      <c r="E4301" s="51">
        <v>4301</v>
      </c>
      <c r="F4301">
        <v>7.0000000000000007E-2</v>
      </c>
      <c r="G4301" s="141">
        <f t="shared" si="202"/>
        <v>301.07000000000005</v>
      </c>
      <c r="I4301" s="51">
        <v>4301</v>
      </c>
      <c r="J4301">
        <v>0.125</v>
      </c>
      <c r="K4301" s="141">
        <f t="shared" si="203"/>
        <v>537.625</v>
      </c>
      <c r="M4301" s="51">
        <v>4301</v>
      </c>
      <c r="N4301">
        <v>899</v>
      </c>
    </row>
    <row r="4302" spans="1:14">
      <c r="A4302" s="51">
        <v>4302</v>
      </c>
      <c r="B4302" s="51">
        <v>4.4999999999999998E-2</v>
      </c>
      <c r="C4302" s="141">
        <f t="shared" si="201"/>
        <v>193.59</v>
      </c>
      <c r="E4302" s="51">
        <v>4302</v>
      </c>
      <c r="F4302">
        <v>7.0000000000000007E-2</v>
      </c>
      <c r="G4302" s="141">
        <f t="shared" si="202"/>
        <v>301.14000000000004</v>
      </c>
      <c r="I4302" s="51">
        <v>4302</v>
      </c>
      <c r="J4302">
        <v>0.125</v>
      </c>
      <c r="K4302" s="141">
        <f t="shared" si="203"/>
        <v>537.75</v>
      </c>
      <c r="M4302" s="51">
        <v>4302</v>
      </c>
      <c r="N4302">
        <v>899</v>
      </c>
    </row>
    <row r="4303" spans="1:14">
      <c r="A4303" s="51">
        <v>4303</v>
      </c>
      <c r="B4303" s="51">
        <v>4.4999999999999998E-2</v>
      </c>
      <c r="C4303" s="141">
        <f t="shared" si="201"/>
        <v>193.63499999999999</v>
      </c>
      <c r="E4303" s="51">
        <v>4303</v>
      </c>
      <c r="F4303">
        <v>7.0000000000000007E-2</v>
      </c>
      <c r="G4303" s="141">
        <f t="shared" si="202"/>
        <v>301.21000000000004</v>
      </c>
      <c r="I4303" s="51">
        <v>4303</v>
      </c>
      <c r="J4303">
        <v>0.125</v>
      </c>
      <c r="K4303" s="141">
        <f t="shared" si="203"/>
        <v>537.875</v>
      </c>
      <c r="M4303" s="51">
        <v>4303</v>
      </c>
      <c r="N4303">
        <v>899</v>
      </c>
    </row>
    <row r="4304" spans="1:14">
      <c r="A4304" s="51">
        <v>4304</v>
      </c>
      <c r="B4304" s="51">
        <v>4.4999999999999998E-2</v>
      </c>
      <c r="C4304" s="141">
        <f t="shared" si="201"/>
        <v>193.68</v>
      </c>
      <c r="E4304" s="51">
        <v>4304</v>
      </c>
      <c r="F4304">
        <v>7.0000000000000007E-2</v>
      </c>
      <c r="G4304" s="141">
        <f t="shared" si="202"/>
        <v>301.28000000000003</v>
      </c>
      <c r="I4304" s="51">
        <v>4304</v>
      </c>
      <c r="J4304">
        <v>0.125</v>
      </c>
      <c r="K4304" s="141">
        <f t="shared" si="203"/>
        <v>538</v>
      </c>
      <c r="M4304" s="51">
        <v>4304</v>
      </c>
      <c r="N4304">
        <v>899</v>
      </c>
    </row>
    <row r="4305" spans="1:14">
      <c r="A4305" s="51">
        <v>4305</v>
      </c>
      <c r="B4305" s="51">
        <v>4.4999999999999998E-2</v>
      </c>
      <c r="C4305" s="141">
        <f t="shared" si="201"/>
        <v>193.72499999999999</v>
      </c>
      <c r="E4305" s="51">
        <v>4305</v>
      </c>
      <c r="F4305">
        <v>7.0000000000000007E-2</v>
      </c>
      <c r="G4305" s="141">
        <f t="shared" si="202"/>
        <v>301.35000000000002</v>
      </c>
      <c r="I4305" s="51">
        <v>4305</v>
      </c>
      <c r="J4305">
        <v>0.125</v>
      </c>
      <c r="K4305" s="141">
        <f t="shared" si="203"/>
        <v>538.125</v>
      </c>
      <c r="M4305" s="51">
        <v>4305</v>
      </c>
      <c r="N4305">
        <v>899</v>
      </c>
    </row>
    <row r="4306" spans="1:14">
      <c r="A4306" s="51">
        <v>4306</v>
      </c>
      <c r="B4306" s="51">
        <v>4.4999999999999998E-2</v>
      </c>
      <c r="C4306" s="141">
        <f t="shared" si="201"/>
        <v>193.76999999999998</v>
      </c>
      <c r="E4306" s="51">
        <v>4306</v>
      </c>
      <c r="F4306">
        <v>7.0000000000000007E-2</v>
      </c>
      <c r="G4306" s="141">
        <f t="shared" si="202"/>
        <v>301.42</v>
      </c>
      <c r="I4306" s="51">
        <v>4306</v>
      </c>
      <c r="J4306">
        <v>0.125</v>
      </c>
      <c r="K4306" s="141">
        <f t="shared" si="203"/>
        <v>538.25</v>
      </c>
      <c r="M4306" s="51">
        <v>4306</v>
      </c>
      <c r="N4306">
        <v>899</v>
      </c>
    </row>
    <row r="4307" spans="1:14">
      <c r="A4307" s="51">
        <v>4307</v>
      </c>
      <c r="B4307" s="51">
        <v>4.4999999999999998E-2</v>
      </c>
      <c r="C4307" s="141">
        <f t="shared" si="201"/>
        <v>193.815</v>
      </c>
      <c r="E4307" s="51">
        <v>4307</v>
      </c>
      <c r="F4307">
        <v>7.0000000000000007E-2</v>
      </c>
      <c r="G4307" s="141">
        <f t="shared" si="202"/>
        <v>301.49</v>
      </c>
      <c r="I4307" s="51">
        <v>4307</v>
      </c>
      <c r="J4307">
        <v>0.125</v>
      </c>
      <c r="K4307" s="141">
        <f t="shared" si="203"/>
        <v>538.375</v>
      </c>
      <c r="M4307" s="51">
        <v>4307</v>
      </c>
      <c r="N4307">
        <v>899</v>
      </c>
    </row>
    <row r="4308" spans="1:14">
      <c r="A4308" s="51">
        <v>4308</v>
      </c>
      <c r="B4308" s="51">
        <v>4.4999999999999998E-2</v>
      </c>
      <c r="C4308" s="141">
        <f t="shared" si="201"/>
        <v>193.85999999999999</v>
      </c>
      <c r="E4308" s="51">
        <v>4308</v>
      </c>
      <c r="F4308">
        <v>7.0000000000000007E-2</v>
      </c>
      <c r="G4308" s="141">
        <f t="shared" si="202"/>
        <v>301.56</v>
      </c>
      <c r="I4308" s="51">
        <v>4308</v>
      </c>
      <c r="J4308">
        <v>0.125</v>
      </c>
      <c r="K4308" s="141">
        <f t="shared" si="203"/>
        <v>538.5</v>
      </c>
      <c r="M4308" s="51">
        <v>4308</v>
      </c>
      <c r="N4308">
        <v>899</v>
      </c>
    </row>
    <row r="4309" spans="1:14">
      <c r="A4309" s="51">
        <v>4309</v>
      </c>
      <c r="B4309" s="51">
        <v>4.4999999999999998E-2</v>
      </c>
      <c r="C4309" s="141">
        <f t="shared" si="201"/>
        <v>193.905</v>
      </c>
      <c r="E4309" s="51">
        <v>4309</v>
      </c>
      <c r="F4309">
        <v>7.0000000000000007E-2</v>
      </c>
      <c r="G4309" s="141">
        <f t="shared" si="202"/>
        <v>301.63000000000005</v>
      </c>
      <c r="I4309" s="51">
        <v>4309</v>
      </c>
      <c r="J4309">
        <v>0.125</v>
      </c>
      <c r="K4309" s="141">
        <f t="shared" si="203"/>
        <v>538.625</v>
      </c>
      <c r="M4309" s="51">
        <v>4309</v>
      </c>
      <c r="N4309">
        <v>899</v>
      </c>
    </row>
    <row r="4310" spans="1:14">
      <c r="A4310" s="51">
        <v>4310</v>
      </c>
      <c r="B4310" s="51">
        <v>4.4999999999999998E-2</v>
      </c>
      <c r="C4310" s="141">
        <f t="shared" si="201"/>
        <v>193.95</v>
      </c>
      <c r="E4310" s="51">
        <v>4310</v>
      </c>
      <c r="F4310">
        <v>7.0000000000000007E-2</v>
      </c>
      <c r="G4310" s="141">
        <f t="shared" si="202"/>
        <v>301.70000000000005</v>
      </c>
      <c r="I4310" s="51">
        <v>4310</v>
      </c>
      <c r="J4310">
        <v>0.125</v>
      </c>
      <c r="K4310" s="141">
        <f t="shared" si="203"/>
        <v>538.75</v>
      </c>
      <c r="M4310" s="51">
        <v>4310</v>
      </c>
      <c r="N4310">
        <v>899</v>
      </c>
    </row>
    <row r="4311" spans="1:14">
      <c r="A4311" s="51">
        <v>4311</v>
      </c>
      <c r="B4311" s="51">
        <v>4.4999999999999998E-2</v>
      </c>
      <c r="C4311" s="141">
        <f t="shared" si="201"/>
        <v>193.995</v>
      </c>
      <c r="E4311" s="51">
        <v>4311</v>
      </c>
      <c r="F4311">
        <v>7.0000000000000007E-2</v>
      </c>
      <c r="G4311" s="141">
        <f t="shared" si="202"/>
        <v>301.77000000000004</v>
      </c>
      <c r="I4311" s="51">
        <v>4311</v>
      </c>
      <c r="J4311">
        <v>0.125</v>
      </c>
      <c r="K4311" s="141">
        <f t="shared" si="203"/>
        <v>538.875</v>
      </c>
      <c r="M4311" s="51">
        <v>4311</v>
      </c>
      <c r="N4311">
        <v>899</v>
      </c>
    </row>
    <row r="4312" spans="1:14">
      <c r="A4312" s="51">
        <v>4312</v>
      </c>
      <c r="B4312" s="51">
        <v>4.4999999999999998E-2</v>
      </c>
      <c r="C4312" s="141">
        <f t="shared" si="201"/>
        <v>194.04</v>
      </c>
      <c r="E4312" s="51">
        <v>4312</v>
      </c>
      <c r="F4312">
        <v>7.0000000000000007E-2</v>
      </c>
      <c r="G4312" s="141">
        <f t="shared" si="202"/>
        <v>301.84000000000003</v>
      </c>
      <c r="I4312" s="51">
        <v>4312</v>
      </c>
      <c r="J4312">
        <v>0.125</v>
      </c>
      <c r="K4312" s="141">
        <f t="shared" si="203"/>
        <v>539</v>
      </c>
      <c r="M4312" s="51">
        <v>4312</v>
      </c>
      <c r="N4312">
        <v>899</v>
      </c>
    </row>
    <row r="4313" spans="1:14">
      <c r="A4313" s="51">
        <v>4313</v>
      </c>
      <c r="B4313" s="51">
        <v>4.4999999999999998E-2</v>
      </c>
      <c r="C4313" s="141">
        <f t="shared" si="201"/>
        <v>194.08499999999998</v>
      </c>
      <c r="E4313" s="51">
        <v>4313</v>
      </c>
      <c r="F4313">
        <v>7.0000000000000007E-2</v>
      </c>
      <c r="G4313" s="141">
        <f t="shared" si="202"/>
        <v>301.91000000000003</v>
      </c>
      <c r="I4313" s="51">
        <v>4313</v>
      </c>
      <c r="J4313">
        <v>0.125</v>
      </c>
      <c r="K4313" s="141">
        <f t="shared" si="203"/>
        <v>539.125</v>
      </c>
      <c r="M4313" s="51">
        <v>4313</v>
      </c>
      <c r="N4313">
        <v>899</v>
      </c>
    </row>
    <row r="4314" spans="1:14">
      <c r="A4314" s="51">
        <v>4314</v>
      </c>
      <c r="B4314" s="51">
        <v>4.4999999999999998E-2</v>
      </c>
      <c r="C4314" s="141">
        <f t="shared" si="201"/>
        <v>194.13</v>
      </c>
      <c r="E4314" s="51">
        <v>4314</v>
      </c>
      <c r="F4314">
        <v>7.0000000000000007E-2</v>
      </c>
      <c r="G4314" s="141">
        <f t="shared" si="202"/>
        <v>301.98</v>
      </c>
      <c r="I4314" s="51">
        <v>4314</v>
      </c>
      <c r="J4314">
        <v>0.125</v>
      </c>
      <c r="K4314" s="141">
        <f t="shared" si="203"/>
        <v>539.25</v>
      </c>
      <c r="M4314" s="51">
        <v>4314</v>
      </c>
      <c r="N4314">
        <v>899</v>
      </c>
    </row>
    <row r="4315" spans="1:14">
      <c r="A4315" s="51">
        <v>4315</v>
      </c>
      <c r="B4315" s="51">
        <v>4.4999999999999998E-2</v>
      </c>
      <c r="C4315" s="141">
        <f t="shared" si="201"/>
        <v>194.17499999999998</v>
      </c>
      <c r="E4315" s="51">
        <v>4315</v>
      </c>
      <c r="F4315">
        <v>7.0000000000000007E-2</v>
      </c>
      <c r="G4315" s="141">
        <f t="shared" si="202"/>
        <v>302.05</v>
      </c>
      <c r="I4315" s="51">
        <v>4315</v>
      </c>
      <c r="J4315">
        <v>0.125</v>
      </c>
      <c r="K4315" s="141">
        <f t="shared" si="203"/>
        <v>539.375</v>
      </c>
      <c r="M4315" s="51">
        <v>4315</v>
      </c>
      <c r="N4315">
        <v>899</v>
      </c>
    </row>
    <row r="4316" spans="1:14">
      <c r="A4316" s="51">
        <v>4316</v>
      </c>
      <c r="B4316" s="51">
        <v>4.4999999999999998E-2</v>
      </c>
      <c r="C4316" s="141">
        <f t="shared" si="201"/>
        <v>194.22</v>
      </c>
      <c r="E4316" s="51">
        <v>4316</v>
      </c>
      <c r="F4316">
        <v>7.0000000000000007E-2</v>
      </c>
      <c r="G4316" s="141">
        <f t="shared" si="202"/>
        <v>302.12</v>
      </c>
      <c r="I4316" s="51">
        <v>4316</v>
      </c>
      <c r="J4316">
        <v>0.125</v>
      </c>
      <c r="K4316" s="141">
        <f t="shared" si="203"/>
        <v>539.5</v>
      </c>
      <c r="M4316" s="51">
        <v>4316</v>
      </c>
      <c r="N4316">
        <v>899</v>
      </c>
    </row>
    <row r="4317" spans="1:14">
      <c r="A4317" s="51">
        <v>4317</v>
      </c>
      <c r="B4317" s="51">
        <v>4.4999999999999998E-2</v>
      </c>
      <c r="C4317" s="141">
        <f t="shared" si="201"/>
        <v>194.26499999999999</v>
      </c>
      <c r="E4317" s="51">
        <v>4317</v>
      </c>
      <c r="F4317">
        <v>7.0000000000000007E-2</v>
      </c>
      <c r="G4317" s="141">
        <f t="shared" si="202"/>
        <v>302.19000000000005</v>
      </c>
      <c r="I4317" s="51">
        <v>4317</v>
      </c>
      <c r="J4317">
        <v>0.125</v>
      </c>
      <c r="K4317" s="141">
        <f t="shared" si="203"/>
        <v>539.625</v>
      </c>
      <c r="M4317" s="51">
        <v>4317</v>
      </c>
      <c r="N4317">
        <v>899</v>
      </c>
    </row>
    <row r="4318" spans="1:14">
      <c r="A4318" s="51">
        <v>4318</v>
      </c>
      <c r="B4318" s="51">
        <v>4.4999999999999998E-2</v>
      </c>
      <c r="C4318" s="141">
        <f t="shared" si="201"/>
        <v>194.31</v>
      </c>
      <c r="E4318" s="51">
        <v>4318</v>
      </c>
      <c r="F4318">
        <v>7.0000000000000007E-2</v>
      </c>
      <c r="G4318" s="141">
        <f t="shared" si="202"/>
        <v>302.26000000000005</v>
      </c>
      <c r="I4318" s="51">
        <v>4318</v>
      </c>
      <c r="J4318">
        <v>0.125</v>
      </c>
      <c r="K4318" s="141">
        <f t="shared" si="203"/>
        <v>539.75</v>
      </c>
      <c r="M4318" s="51">
        <v>4318</v>
      </c>
      <c r="N4318">
        <v>899</v>
      </c>
    </row>
    <row r="4319" spans="1:14">
      <c r="A4319" s="51">
        <v>4319</v>
      </c>
      <c r="B4319" s="51">
        <v>4.4999999999999998E-2</v>
      </c>
      <c r="C4319" s="141">
        <f t="shared" si="201"/>
        <v>194.35499999999999</v>
      </c>
      <c r="E4319" s="51">
        <v>4319</v>
      </c>
      <c r="F4319">
        <v>7.0000000000000007E-2</v>
      </c>
      <c r="G4319" s="141">
        <f t="shared" si="202"/>
        <v>302.33000000000004</v>
      </c>
      <c r="I4319" s="51">
        <v>4319</v>
      </c>
      <c r="J4319">
        <v>0.125</v>
      </c>
      <c r="K4319" s="141">
        <f t="shared" si="203"/>
        <v>539.875</v>
      </c>
      <c r="M4319" s="51">
        <v>4319</v>
      </c>
      <c r="N4319">
        <v>899</v>
      </c>
    </row>
    <row r="4320" spans="1:14">
      <c r="A4320" s="51">
        <v>4320</v>
      </c>
      <c r="B4320" s="51">
        <v>4.4999999999999998E-2</v>
      </c>
      <c r="C4320" s="141">
        <f t="shared" si="201"/>
        <v>194.4</v>
      </c>
      <c r="E4320" s="51">
        <v>4320</v>
      </c>
      <c r="F4320">
        <v>7.0000000000000007E-2</v>
      </c>
      <c r="G4320" s="141">
        <f t="shared" si="202"/>
        <v>302.40000000000003</v>
      </c>
      <c r="I4320" s="51">
        <v>4320</v>
      </c>
      <c r="J4320">
        <v>0.125</v>
      </c>
      <c r="K4320" s="141">
        <f t="shared" si="203"/>
        <v>540</v>
      </c>
      <c r="M4320" s="51">
        <v>4320</v>
      </c>
      <c r="N4320">
        <v>899</v>
      </c>
    </row>
    <row r="4321" spans="1:14">
      <c r="A4321" s="51">
        <v>4321</v>
      </c>
      <c r="B4321" s="51">
        <v>4.4999999999999998E-2</v>
      </c>
      <c r="C4321" s="141">
        <f t="shared" si="201"/>
        <v>194.44499999999999</v>
      </c>
      <c r="E4321" s="51">
        <v>4321</v>
      </c>
      <c r="F4321">
        <v>7.0000000000000007E-2</v>
      </c>
      <c r="G4321" s="141">
        <f t="shared" si="202"/>
        <v>302.47000000000003</v>
      </c>
      <c r="I4321" s="51">
        <v>4321</v>
      </c>
      <c r="J4321">
        <v>0.125</v>
      </c>
      <c r="K4321" s="141">
        <f t="shared" si="203"/>
        <v>540.125</v>
      </c>
      <c r="M4321" s="51">
        <v>4321</v>
      </c>
      <c r="N4321">
        <v>899</v>
      </c>
    </row>
    <row r="4322" spans="1:14">
      <c r="A4322" s="51">
        <v>4322</v>
      </c>
      <c r="B4322" s="51">
        <v>4.4999999999999998E-2</v>
      </c>
      <c r="C4322" s="141">
        <f t="shared" si="201"/>
        <v>194.48999999999998</v>
      </c>
      <c r="E4322" s="51">
        <v>4322</v>
      </c>
      <c r="F4322">
        <v>7.0000000000000007E-2</v>
      </c>
      <c r="G4322" s="141">
        <f t="shared" si="202"/>
        <v>302.54000000000002</v>
      </c>
      <c r="I4322" s="51">
        <v>4322</v>
      </c>
      <c r="J4322">
        <v>0.125</v>
      </c>
      <c r="K4322" s="141">
        <f t="shared" si="203"/>
        <v>540.25</v>
      </c>
      <c r="M4322" s="51">
        <v>4322</v>
      </c>
      <c r="N4322">
        <v>899</v>
      </c>
    </row>
    <row r="4323" spans="1:14">
      <c r="A4323" s="51">
        <v>4323</v>
      </c>
      <c r="B4323" s="51">
        <v>4.4999999999999998E-2</v>
      </c>
      <c r="C4323" s="141">
        <f t="shared" si="201"/>
        <v>194.535</v>
      </c>
      <c r="E4323" s="51">
        <v>4323</v>
      </c>
      <c r="F4323">
        <v>7.0000000000000007E-2</v>
      </c>
      <c r="G4323" s="141">
        <f t="shared" si="202"/>
        <v>302.61</v>
      </c>
      <c r="I4323" s="51">
        <v>4323</v>
      </c>
      <c r="J4323">
        <v>0.125</v>
      </c>
      <c r="K4323" s="141">
        <f t="shared" si="203"/>
        <v>540.375</v>
      </c>
      <c r="M4323" s="51">
        <v>4323</v>
      </c>
      <c r="N4323">
        <v>899</v>
      </c>
    </row>
    <row r="4324" spans="1:14">
      <c r="A4324" s="51">
        <v>4324</v>
      </c>
      <c r="B4324" s="51">
        <v>4.4999999999999998E-2</v>
      </c>
      <c r="C4324" s="141">
        <f t="shared" si="201"/>
        <v>194.57999999999998</v>
      </c>
      <c r="E4324" s="51">
        <v>4324</v>
      </c>
      <c r="F4324">
        <v>7.0000000000000007E-2</v>
      </c>
      <c r="G4324" s="141">
        <f t="shared" si="202"/>
        <v>302.68</v>
      </c>
      <c r="I4324" s="51">
        <v>4324</v>
      </c>
      <c r="J4324">
        <v>0.125</v>
      </c>
      <c r="K4324" s="141">
        <f t="shared" si="203"/>
        <v>540.5</v>
      </c>
      <c r="M4324" s="51">
        <v>4324</v>
      </c>
      <c r="N4324">
        <v>899</v>
      </c>
    </row>
    <row r="4325" spans="1:14">
      <c r="A4325" s="51">
        <v>4325</v>
      </c>
      <c r="B4325" s="51">
        <v>4.4999999999999998E-2</v>
      </c>
      <c r="C4325" s="141">
        <f t="shared" si="201"/>
        <v>194.625</v>
      </c>
      <c r="E4325" s="51">
        <v>4325</v>
      </c>
      <c r="F4325">
        <v>7.0000000000000007E-2</v>
      </c>
      <c r="G4325" s="141">
        <f t="shared" si="202"/>
        <v>302.75000000000006</v>
      </c>
      <c r="I4325" s="51">
        <v>4325</v>
      </c>
      <c r="J4325">
        <v>0.125</v>
      </c>
      <c r="K4325" s="141">
        <f t="shared" si="203"/>
        <v>540.625</v>
      </c>
      <c r="M4325" s="51">
        <v>4325</v>
      </c>
      <c r="N4325">
        <v>899</v>
      </c>
    </row>
    <row r="4326" spans="1:14">
      <c r="A4326" s="51">
        <v>4326</v>
      </c>
      <c r="B4326" s="51">
        <v>4.4999999999999998E-2</v>
      </c>
      <c r="C4326" s="141">
        <f t="shared" si="201"/>
        <v>194.67</v>
      </c>
      <c r="E4326" s="51">
        <v>4326</v>
      </c>
      <c r="F4326">
        <v>7.0000000000000007E-2</v>
      </c>
      <c r="G4326" s="141">
        <f t="shared" si="202"/>
        <v>302.82000000000005</v>
      </c>
      <c r="I4326" s="51">
        <v>4326</v>
      </c>
      <c r="J4326">
        <v>0.125</v>
      </c>
      <c r="K4326" s="141">
        <f t="shared" si="203"/>
        <v>540.75</v>
      </c>
      <c r="M4326" s="51">
        <v>4326</v>
      </c>
      <c r="N4326">
        <v>899</v>
      </c>
    </row>
    <row r="4327" spans="1:14">
      <c r="A4327" s="51">
        <v>4327</v>
      </c>
      <c r="B4327" s="51">
        <v>4.4999999999999998E-2</v>
      </c>
      <c r="C4327" s="141">
        <f t="shared" si="201"/>
        <v>194.715</v>
      </c>
      <c r="E4327" s="51">
        <v>4327</v>
      </c>
      <c r="F4327">
        <v>7.0000000000000007E-2</v>
      </c>
      <c r="G4327" s="141">
        <f t="shared" si="202"/>
        <v>302.89000000000004</v>
      </c>
      <c r="I4327" s="51">
        <v>4327</v>
      </c>
      <c r="J4327">
        <v>0.125</v>
      </c>
      <c r="K4327" s="141">
        <f t="shared" si="203"/>
        <v>540.875</v>
      </c>
      <c r="M4327" s="51">
        <v>4327</v>
      </c>
      <c r="N4327">
        <v>899</v>
      </c>
    </row>
    <row r="4328" spans="1:14">
      <c r="A4328" s="51">
        <v>4328</v>
      </c>
      <c r="B4328" s="51">
        <v>4.4999999999999998E-2</v>
      </c>
      <c r="C4328" s="141">
        <f t="shared" si="201"/>
        <v>194.76</v>
      </c>
      <c r="E4328" s="51">
        <v>4328</v>
      </c>
      <c r="F4328">
        <v>7.0000000000000007E-2</v>
      </c>
      <c r="G4328" s="141">
        <f t="shared" si="202"/>
        <v>302.96000000000004</v>
      </c>
      <c r="I4328" s="51">
        <v>4328</v>
      </c>
      <c r="J4328">
        <v>0.125</v>
      </c>
      <c r="K4328" s="141">
        <f t="shared" si="203"/>
        <v>541</v>
      </c>
      <c r="M4328" s="51">
        <v>4328</v>
      </c>
      <c r="N4328">
        <v>899</v>
      </c>
    </row>
    <row r="4329" spans="1:14">
      <c r="A4329" s="51">
        <v>4329</v>
      </c>
      <c r="B4329" s="51">
        <v>4.4999999999999998E-2</v>
      </c>
      <c r="C4329" s="141">
        <f t="shared" si="201"/>
        <v>194.80500000000001</v>
      </c>
      <c r="E4329" s="51">
        <v>4329</v>
      </c>
      <c r="F4329">
        <v>7.0000000000000007E-2</v>
      </c>
      <c r="G4329" s="141">
        <f t="shared" si="202"/>
        <v>303.03000000000003</v>
      </c>
      <c r="I4329" s="51">
        <v>4329</v>
      </c>
      <c r="J4329">
        <v>0.125</v>
      </c>
      <c r="K4329" s="141">
        <f t="shared" si="203"/>
        <v>541.125</v>
      </c>
      <c r="M4329" s="51">
        <v>4329</v>
      </c>
      <c r="N4329">
        <v>899</v>
      </c>
    </row>
    <row r="4330" spans="1:14">
      <c r="A4330" s="51">
        <v>4330</v>
      </c>
      <c r="B4330" s="51">
        <v>4.4999999999999998E-2</v>
      </c>
      <c r="C4330" s="141">
        <f t="shared" si="201"/>
        <v>194.85</v>
      </c>
      <c r="E4330" s="51">
        <v>4330</v>
      </c>
      <c r="F4330">
        <v>7.0000000000000007E-2</v>
      </c>
      <c r="G4330" s="141">
        <f t="shared" si="202"/>
        <v>303.10000000000002</v>
      </c>
      <c r="I4330" s="51">
        <v>4330</v>
      </c>
      <c r="J4330">
        <v>0.125</v>
      </c>
      <c r="K4330" s="141">
        <f t="shared" si="203"/>
        <v>541.25</v>
      </c>
      <c r="M4330" s="51">
        <v>4330</v>
      </c>
      <c r="N4330">
        <v>899</v>
      </c>
    </row>
    <row r="4331" spans="1:14">
      <c r="A4331" s="51">
        <v>4331</v>
      </c>
      <c r="B4331" s="51">
        <v>4.4999999999999998E-2</v>
      </c>
      <c r="C4331" s="141">
        <f t="shared" si="201"/>
        <v>194.89499999999998</v>
      </c>
      <c r="E4331" s="51">
        <v>4331</v>
      </c>
      <c r="F4331">
        <v>7.0000000000000007E-2</v>
      </c>
      <c r="G4331" s="141">
        <f t="shared" si="202"/>
        <v>303.17</v>
      </c>
      <c r="I4331" s="51">
        <v>4331</v>
      </c>
      <c r="J4331">
        <v>0.125</v>
      </c>
      <c r="K4331" s="141">
        <f t="shared" si="203"/>
        <v>541.375</v>
      </c>
      <c r="M4331" s="51">
        <v>4331</v>
      </c>
      <c r="N4331">
        <v>899</v>
      </c>
    </row>
    <row r="4332" spans="1:14">
      <c r="A4332" s="51">
        <v>4332</v>
      </c>
      <c r="B4332" s="51">
        <v>4.4999999999999998E-2</v>
      </c>
      <c r="C4332" s="141">
        <f t="shared" si="201"/>
        <v>194.94</v>
      </c>
      <c r="E4332" s="51">
        <v>4332</v>
      </c>
      <c r="F4332">
        <v>7.0000000000000007E-2</v>
      </c>
      <c r="G4332" s="141">
        <f t="shared" si="202"/>
        <v>303.24</v>
      </c>
      <c r="I4332" s="51">
        <v>4332</v>
      </c>
      <c r="J4332">
        <v>0.125</v>
      </c>
      <c r="K4332" s="141">
        <f t="shared" si="203"/>
        <v>541.5</v>
      </c>
      <c r="M4332" s="51">
        <v>4332</v>
      </c>
      <c r="N4332">
        <v>899</v>
      </c>
    </row>
    <row r="4333" spans="1:14">
      <c r="A4333" s="51">
        <v>4333</v>
      </c>
      <c r="B4333" s="51">
        <v>4.4999999999999998E-2</v>
      </c>
      <c r="C4333" s="141">
        <f t="shared" si="201"/>
        <v>194.98499999999999</v>
      </c>
      <c r="E4333" s="51">
        <v>4333</v>
      </c>
      <c r="F4333">
        <v>7.0000000000000007E-2</v>
      </c>
      <c r="G4333" s="141">
        <f t="shared" si="202"/>
        <v>303.31</v>
      </c>
      <c r="I4333" s="51">
        <v>4333</v>
      </c>
      <c r="J4333">
        <v>0.125</v>
      </c>
      <c r="K4333" s="141">
        <f t="shared" si="203"/>
        <v>541.625</v>
      </c>
      <c r="M4333" s="51">
        <v>4333</v>
      </c>
      <c r="N4333">
        <v>899</v>
      </c>
    </row>
    <row r="4334" spans="1:14">
      <c r="A4334" s="51">
        <v>4334</v>
      </c>
      <c r="B4334" s="51">
        <v>4.4999999999999998E-2</v>
      </c>
      <c r="C4334" s="141">
        <f t="shared" si="201"/>
        <v>195.03</v>
      </c>
      <c r="E4334" s="51">
        <v>4334</v>
      </c>
      <c r="F4334">
        <v>7.0000000000000007E-2</v>
      </c>
      <c r="G4334" s="141">
        <f t="shared" si="202"/>
        <v>303.38000000000005</v>
      </c>
      <c r="I4334" s="51">
        <v>4334</v>
      </c>
      <c r="J4334">
        <v>0.125</v>
      </c>
      <c r="K4334" s="141">
        <f t="shared" si="203"/>
        <v>541.75</v>
      </c>
      <c r="M4334" s="51">
        <v>4334</v>
      </c>
      <c r="N4334">
        <v>899</v>
      </c>
    </row>
    <row r="4335" spans="1:14">
      <c r="A4335" s="51">
        <v>4335</v>
      </c>
      <c r="B4335" s="51">
        <v>4.4999999999999998E-2</v>
      </c>
      <c r="C4335" s="141">
        <f t="shared" si="201"/>
        <v>195.07499999999999</v>
      </c>
      <c r="E4335" s="51">
        <v>4335</v>
      </c>
      <c r="F4335">
        <v>7.0000000000000007E-2</v>
      </c>
      <c r="G4335" s="141">
        <f t="shared" si="202"/>
        <v>303.45000000000005</v>
      </c>
      <c r="I4335" s="51">
        <v>4335</v>
      </c>
      <c r="J4335">
        <v>0.125</v>
      </c>
      <c r="K4335" s="141">
        <f t="shared" si="203"/>
        <v>541.875</v>
      </c>
      <c r="M4335" s="51">
        <v>4335</v>
      </c>
      <c r="N4335">
        <v>899</v>
      </c>
    </row>
    <row r="4336" spans="1:14">
      <c r="A4336" s="51">
        <v>4336</v>
      </c>
      <c r="B4336" s="51">
        <v>4.4999999999999998E-2</v>
      </c>
      <c r="C4336" s="141">
        <f t="shared" si="201"/>
        <v>195.12</v>
      </c>
      <c r="E4336" s="51">
        <v>4336</v>
      </c>
      <c r="F4336">
        <v>7.0000000000000007E-2</v>
      </c>
      <c r="G4336" s="141">
        <f t="shared" si="202"/>
        <v>303.52000000000004</v>
      </c>
      <c r="I4336" s="51">
        <v>4336</v>
      </c>
      <c r="J4336">
        <v>0.125</v>
      </c>
      <c r="K4336" s="141">
        <f t="shared" si="203"/>
        <v>542</v>
      </c>
      <c r="M4336" s="51">
        <v>4336</v>
      </c>
      <c r="N4336">
        <v>899</v>
      </c>
    </row>
    <row r="4337" spans="1:14">
      <c r="A4337" s="51">
        <v>4337</v>
      </c>
      <c r="B4337" s="51">
        <v>4.4999999999999998E-2</v>
      </c>
      <c r="C4337" s="141">
        <f t="shared" si="201"/>
        <v>195.16499999999999</v>
      </c>
      <c r="E4337" s="51">
        <v>4337</v>
      </c>
      <c r="F4337">
        <v>7.0000000000000007E-2</v>
      </c>
      <c r="G4337" s="141">
        <f t="shared" si="202"/>
        <v>303.59000000000003</v>
      </c>
      <c r="I4337" s="51">
        <v>4337</v>
      </c>
      <c r="J4337">
        <v>0.125</v>
      </c>
      <c r="K4337" s="141">
        <f t="shared" si="203"/>
        <v>542.125</v>
      </c>
      <c r="M4337" s="51">
        <v>4337</v>
      </c>
      <c r="N4337">
        <v>899</v>
      </c>
    </row>
    <row r="4338" spans="1:14">
      <c r="A4338" s="51">
        <v>4338</v>
      </c>
      <c r="B4338" s="51">
        <v>4.4999999999999998E-2</v>
      </c>
      <c r="C4338" s="141">
        <f t="shared" si="201"/>
        <v>195.20999999999998</v>
      </c>
      <c r="E4338" s="51">
        <v>4338</v>
      </c>
      <c r="F4338">
        <v>7.0000000000000007E-2</v>
      </c>
      <c r="G4338" s="141">
        <f t="shared" si="202"/>
        <v>303.66000000000003</v>
      </c>
      <c r="I4338" s="51">
        <v>4338</v>
      </c>
      <c r="J4338">
        <v>0.125</v>
      </c>
      <c r="K4338" s="141">
        <f t="shared" si="203"/>
        <v>542.25</v>
      </c>
      <c r="M4338" s="51">
        <v>4338</v>
      </c>
      <c r="N4338">
        <v>899</v>
      </c>
    </row>
    <row r="4339" spans="1:14">
      <c r="A4339" s="51">
        <v>4339</v>
      </c>
      <c r="B4339" s="51">
        <v>4.4999999999999998E-2</v>
      </c>
      <c r="C4339" s="141">
        <f t="shared" si="201"/>
        <v>195.255</v>
      </c>
      <c r="E4339" s="51">
        <v>4339</v>
      </c>
      <c r="F4339">
        <v>7.0000000000000007E-2</v>
      </c>
      <c r="G4339" s="141">
        <f t="shared" si="202"/>
        <v>303.73</v>
      </c>
      <c r="I4339" s="51">
        <v>4339</v>
      </c>
      <c r="J4339">
        <v>0.125</v>
      </c>
      <c r="K4339" s="141">
        <f t="shared" si="203"/>
        <v>542.375</v>
      </c>
      <c r="M4339" s="51">
        <v>4339</v>
      </c>
      <c r="N4339">
        <v>899</v>
      </c>
    </row>
    <row r="4340" spans="1:14">
      <c r="A4340" s="51">
        <v>4340</v>
      </c>
      <c r="B4340" s="51">
        <v>4.4999999999999998E-2</v>
      </c>
      <c r="C4340" s="141">
        <f t="shared" si="201"/>
        <v>195.29999999999998</v>
      </c>
      <c r="E4340" s="51">
        <v>4340</v>
      </c>
      <c r="F4340">
        <v>7.0000000000000007E-2</v>
      </c>
      <c r="G4340" s="141">
        <f t="shared" si="202"/>
        <v>303.8</v>
      </c>
      <c r="I4340" s="51">
        <v>4340</v>
      </c>
      <c r="J4340">
        <v>0.125</v>
      </c>
      <c r="K4340" s="141">
        <f t="shared" si="203"/>
        <v>542.5</v>
      </c>
      <c r="M4340" s="51">
        <v>4340</v>
      </c>
      <c r="N4340">
        <v>899</v>
      </c>
    </row>
    <row r="4341" spans="1:14">
      <c r="A4341" s="51">
        <v>4341</v>
      </c>
      <c r="B4341" s="51">
        <v>4.4999999999999998E-2</v>
      </c>
      <c r="C4341" s="141">
        <f t="shared" si="201"/>
        <v>195.345</v>
      </c>
      <c r="E4341" s="51">
        <v>4341</v>
      </c>
      <c r="F4341">
        <v>7.0000000000000007E-2</v>
      </c>
      <c r="G4341" s="141">
        <f t="shared" si="202"/>
        <v>303.87</v>
      </c>
      <c r="I4341" s="51">
        <v>4341</v>
      </c>
      <c r="J4341">
        <v>0.125</v>
      </c>
      <c r="K4341" s="141">
        <f t="shared" si="203"/>
        <v>542.625</v>
      </c>
      <c r="M4341" s="51">
        <v>4341</v>
      </c>
      <c r="N4341">
        <v>899</v>
      </c>
    </row>
    <row r="4342" spans="1:14">
      <c r="A4342" s="51">
        <v>4342</v>
      </c>
      <c r="B4342" s="51">
        <v>4.4999999999999998E-2</v>
      </c>
      <c r="C4342" s="141">
        <f t="shared" si="201"/>
        <v>195.39</v>
      </c>
      <c r="E4342" s="51">
        <v>4342</v>
      </c>
      <c r="F4342">
        <v>7.0000000000000007E-2</v>
      </c>
      <c r="G4342" s="141">
        <f t="shared" si="202"/>
        <v>303.94000000000005</v>
      </c>
      <c r="I4342" s="51">
        <v>4342</v>
      </c>
      <c r="J4342">
        <v>0.125</v>
      </c>
      <c r="K4342" s="141">
        <f t="shared" si="203"/>
        <v>542.75</v>
      </c>
      <c r="M4342" s="51">
        <v>4342</v>
      </c>
      <c r="N4342">
        <v>899</v>
      </c>
    </row>
    <row r="4343" spans="1:14">
      <c r="A4343" s="51">
        <v>4343</v>
      </c>
      <c r="B4343" s="51">
        <v>4.4999999999999998E-2</v>
      </c>
      <c r="C4343" s="141">
        <f t="shared" si="201"/>
        <v>195.435</v>
      </c>
      <c r="E4343" s="51">
        <v>4343</v>
      </c>
      <c r="F4343">
        <v>7.0000000000000007E-2</v>
      </c>
      <c r="G4343" s="141">
        <f t="shared" si="202"/>
        <v>304.01000000000005</v>
      </c>
      <c r="I4343" s="51">
        <v>4343</v>
      </c>
      <c r="J4343">
        <v>0.125</v>
      </c>
      <c r="K4343" s="141">
        <f t="shared" si="203"/>
        <v>542.875</v>
      </c>
      <c r="M4343" s="51">
        <v>4343</v>
      </c>
      <c r="N4343">
        <v>899</v>
      </c>
    </row>
    <row r="4344" spans="1:14">
      <c r="A4344" s="51">
        <v>4344</v>
      </c>
      <c r="B4344" s="51">
        <v>4.4999999999999998E-2</v>
      </c>
      <c r="C4344" s="141">
        <f t="shared" si="201"/>
        <v>195.48</v>
      </c>
      <c r="E4344" s="51">
        <v>4344</v>
      </c>
      <c r="F4344">
        <v>7.0000000000000007E-2</v>
      </c>
      <c r="G4344" s="141">
        <f t="shared" si="202"/>
        <v>304.08000000000004</v>
      </c>
      <c r="I4344" s="51">
        <v>4344</v>
      </c>
      <c r="J4344">
        <v>0.125</v>
      </c>
      <c r="K4344" s="141">
        <f t="shared" si="203"/>
        <v>543</v>
      </c>
      <c r="M4344" s="51">
        <v>4344</v>
      </c>
      <c r="N4344">
        <v>899</v>
      </c>
    </row>
    <row r="4345" spans="1:14">
      <c r="A4345" s="51">
        <v>4345</v>
      </c>
      <c r="B4345" s="51">
        <v>4.4999999999999998E-2</v>
      </c>
      <c r="C4345" s="141">
        <f t="shared" si="201"/>
        <v>195.52500000000001</v>
      </c>
      <c r="E4345" s="51">
        <v>4345</v>
      </c>
      <c r="F4345">
        <v>7.0000000000000007E-2</v>
      </c>
      <c r="G4345" s="141">
        <f t="shared" si="202"/>
        <v>304.15000000000003</v>
      </c>
      <c r="I4345" s="51">
        <v>4345</v>
      </c>
      <c r="J4345">
        <v>0.125</v>
      </c>
      <c r="K4345" s="141">
        <f t="shared" si="203"/>
        <v>543.125</v>
      </c>
      <c r="M4345" s="51">
        <v>4345</v>
      </c>
      <c r="N4345">
        <v>899</v>
      </c>
    </row>
    <row r="4346" spans="1:14">
      <c r="A4346" s="51">
        <v>4346</v>
      </c>
      <c r="B4346" s="51">
        <v>4.4999999999999998E-2</v>
      </c>
      <c r="C4346" s="141">
        <f t="shared" si="201"/>
        <v>195.57</v>
      </c>
      <c r="E4346" s="51">
        <v>4346</v>
      </c>
      <c r="F4346">
        <v>7.0000000000000007E-2</v>
      </c>
      <c r="G4346" s="141">
        <f t="shared" si="202"/>
        <v>304.22000000000003</v>
      </c>
      <c r="I4346" s="51">
        <v>4346</v>
      </c>
      <c r="J4346">
        <v>0.125</v>
      </c>
      <c r="K4346" s="141">
        <f t="shared" si="203"/>
        <v>543.25</v>
      </c>
      <c r="M4346" s="51">
        <v>4346</v>
      </c>
      <c r="N4346">
        <v>899</v>
      </c>
    </row>
    <row r="4347" spans="1:14">
      <c r="A4347" s="51">
        <v>4347</v>
      </c>
      <c r="B4347" s="51">
        <v>4.4999999999999998E-2</v>
      </c>
      <c r="C4347" s="141">
        <f t="shared" si="201"/>
        <v>195.61499999999998</v>
      </c>
      <c r="E4347" s="51">
        <v>4347</v>
      </c>
      <c r="F4347">
        <v>7.0000000000000007E-2</v>
      </c>
      <c r="G4347" s="141">
        <f t="shared" si="202"/>
        <v>304.29000000000002</v>
      </c>
      <c r="I4347" s="51">
        <v>4347</v>
      </c>
      <c r="J4347">
        <v>0.125</v>
      </c>
      <c r="K4347" s="141">
        <f t="shared" si="203"/>
        <v>543.375</v>
      </c>
      <c r="M4347" s="51">
        <v>4347</v>
      </c>
      <c r="N4347">
        <v>899</v>
      </c>
    </row>
    <row r="4348" spans="1:14">
      <c r="A4348" s="51">
        <v>4348</v>
      </c>
      <c r="B4348" s="51">
        <v>4.4999999999999998E-2</v>
      </c>
      <c r="C4348" s="141">
        <f t="shared" si="201"/>
        <v>195.66</v>
      </c>
      <c r="E4348" s="51">
        <v>4348</v>
      </c>
      <c r="F4348">
        <v>7.0000000000000007E-2</v>
      </c>
      <c r="G4348" s="141">
        <f t="shared" si="202"/>
        <v>304.36</v>
      </c>
      <c r="I4348" s="51">
        <v>4348</v>
      </c>
      <c r="J4348">
        <v>0.125</v>
      </c>
      <c r="K4348" s="141">
        <f t="shared" si="203"/>
        <v>543.5</v>
      </c>
      <c r="M4348" s="51">
        <v>4348</v>
      </c>
      <c r="N4348">
        <v>899</v>
      </c>
    </row>
    <row r="4349" spans="1:14">
      <c r="A4349" s="51">
        <v>4349</v>
      </c>
      <c r="B4349" s="51">
        <v>4.4999999999999998E-2</v>
      </c>
      <c r="C4349" s="141">
        <f t="shared" si="201"/>
        <v>195.70499999999998</v>
      </c>
      <c r="E4349" s="51">
        <v>4349</v>
      </c>
      <c r="F4349">
        <v>7.0000000000000007E-2</v>
      </c>
      <c r="G4349" s="141">
        <f t="shared" si="202"/>
        <v>304.43</v>
      </c>
      <c r="I4349" s="51">
        <v>4349</v>
      </c>
      <c r="J4349">
        <v>0.125</v>
      </c>
      <c r="K4349" s="141">
        <f t="shared" si="203"/>
        <v>543.625</v>
      </c>
      <c r="M4349" s="51">
        <v>4349</v>
      </c>
      <c r="N4349">
        <v>899</v>
      </c>
    </row>
    <row r="4350" spans="1:14">
      <c r="A4350" s="51">
        <v>4350</v>
      </c>
      <c r="B4350" s="51">
        <v>4.4999999999999998E-2</v>
      </c>
      <c r="C4350" s="141">
        <f t="shared" si="201"/>
        <v>195.75</v>
      </c>
      <c r="E4350" s="51">
        <v>4350</v>
      </c>
      <c r="F4350">
        <v>7.0000000000000007E-2</v>
      </c>
      <c r="G4350" s="141">
        <f t="shared" si="202"/>
        <v>304.50000000000006</v>
      </c>
      <c r="I4350" s="51">
        <v>4350</v>
      </c>
      <c r="J4350">
        <v>0.125</v>
      </c>
      <c r="K4350" s="141">
        <f t="shared" si="203"/>
        <v>543.75</v>
      </c>
      <c r="M4350" s="51">
        <v>4350</v>
      </c>
      <c r="N4350">
        <v>899</v>
      </c>
    </row>
    <row r="4351" spans="1:14">
      <c r="A4351" s="51">
        <v>4351</v>
      </c>
      <c r="B4351" s="51">
        <v>4.4999999999999998E-2</v>
      </c>
      <c r="C4351" s="141">
        <f t="shared" si="201"/>
        <v>195.79499999999999</v>
      </c>
      <c r="E4351" s="51">
        <v>4351</v>
      </c>
      <c r="F4351">
        <v>7.0000000000000007E-2</v>
      </c>
      <c r="G4351" s="141">
        <f t="shared" si="202"/>
        <v>304.57000000000005</v>
      </c>
      <c r="I4351" s="51">
        <v>4351</v>
      </c>
      <c r="J4351">
        <v>0.125</v>
      </c>
      <c r="K4351" s="141">
        <f t="shared" si="203"/>
        <v>543.875</v>
      </c>
      <c r="M4351" s="51">
        <v>4351</v>
      </c>
      <c r="N4351">
        <v>899</v>
      </c>
    </row>
    <row r="4352" spans="1:14">
      <c r="A4352" s="51">
        <v>4352</v>
      </c>
      <c r="B4352" s="51">
        <v>4.4999999999999998E-2</v>
      </c>
      <c r="C4352" s="141">
        <f t="shared" si="201"/>
        <v>195.84</v>
      </c>
      <c r="E4352" s="51">
        <v>4352</v>
      </c>
      <c r="F4352">
        <v>7.0000000000000007E-2</v>
      </c>
      <c r="G4352" s="141">
        <f t="shared" si="202"/>
        <v>304.64000000000004</v>
      </c>
      <c r="I4352" s="51">
        <v>4352</v>
      </c>
      <c r="J4352">
        <v>0.125</v>
      </c>
      <c r="K4352" s="141">
        <f t="shared" si="203"/>
        <v>544</v>
      </c>
      <c r="M4352" s="51">
        <v>4352</v>
      </c>
      <c r="N4352">
        <v>899</v>
      </c>
    </row>
    <row r="4353" spans="1:14">
      <c r="A4353" s="51">
        <v>4353</v>
      </c>
      <c r="B4353" s="51">
        <v>4.4999999999999998E-2</v>
      </c>
      <c r="C4353" s="141">
        <f t="shared" si="201"/>
        <v>195.88499999999999</v>
      </c>
      <c r="E4353" s="51">
        <v>4353</v>
      </c>
      <c r="F4353">
        <v>7.0000000000000007E-2</v>
      </c>
      <c r="G4353" s="141">
        <f t="shared" si="202"/>
        <v>304.71000000000004</v>
      </c>
      <c r="I4353" s="51">
        <v>4353</v>
      </c>
      <c r="J4353">
        <v>0.125</v>
      </c>
      <c r="K4353" s="141">
        <f t="shared" si="203"/>
        <v>544.125</v>
      </c>
      <c r="M4353" s="51">
        <v>4353</v>
      </c>
      <c r="N4353">
        <v>899</v>
      </c>
    </row>
    <row r="4354" spans="1:14">
      <c r="A4354" s="51">
        <v>4354</v>
      </c>
      <c r="B4354" s="51">
        <v>4.4999999999999998E-2</v>
      </c>
      <c r="C4354" s="141">
        <f t="shared" ref="C4354:C4417" si="204">MAX(A4354*B4354, 8.99)</f>
        <v>195.93</v>
      </c>
      <c r="E4354" s="51">
        <v>4354</v>
      </c>
      <c r="F4354">
        <v>7.0000000000000007E-2</v>
      </c>
      <c r="G4354" s="141">
        <f t="shared" ref="G4354:G4417" si="205">MAX(E4354*F4354, 9.99)</f>
        <v>304.78000000000003</v>
      </c>
      <c r="I4354" s="51">
        <v>4354</v>
      </c>
      <c r="J4354">
        <v>0.125</v>
      </c>
      <c r="K4354" s="141">
        <f t="shared" ref="K4354:K4417" si="206">MAX(I4354*J4354, 19.99)</f>
        <v>544.25</v>
      </c>
      <c r="M4354" s="51">
        <v>4354</v>
      </c>
      <c r="N4354">
        <v>899</v>
      </c>
    </row>
    <row r="4355" spans="1:14">
      <c r="A4355" s="51">
        <v>4355</v>
      </c>
      <c r="B4355" s="51">
        <v>4.4999999999999998E-2</v>
      </c>
      <c r="C4355" s="141">
        <f t="shared" si="204"/>
        <v>195.97499999999999</v>
      </c>
      <c r="E4355" s="51">
        <v>4355</v>
      </c>
      <c r="F4355">
        <v>7.0000000000000007E-2</v>
      </c>
      <c r="G4355" s="141">
        <f t="shared" si="205"/>
        <v>304.85000000000002</v>
      </c>
      <c r="I4355" s="51">
        <v>4355</v>
      </c>
      <c r="J4355">
        <v>0.125</v>
      </c>
      <c r="K4355" s="141">
        <f t="shared" si="206"/>
        <v>544.375</v>
      </c>
      <c r="M4355" s="51">
        <v>4355</v>
      </c>
      <c r="N4355">
        <v>899</v>
      </c>
    </row>
    <row r="4356" spans="1:14">
      <c r="A4356" s="51">
        <v>4356</v>
      </c>
      <c r="B4356" s="51">
        <v>4.4999999999999998E-2</v>
      </c>
      <c r="C4356" s="141">
        <f t="shared" si="204"/>
        <v>196.01999999999998</v>
      </c>
      <c r="E4356" s="51">
        <v>4356</v>
      </c>
      <c r="F4356">
        <v>7.0000000000000007E-2</v>
      </c>
      <c r="G4356" s="141">
        <f t="shared" si="205"/>
        <v>304.92</v>
      </c>
      <c r="I4356" s="51">
        <v>4356</v>
      </c>
      <c r="J4356">
        <v>0.125</v>
      </c>
      <c r="K4356" s="141">
        <f t="shared" si="206"/>
        <v>544.5</v>
      </c>
      <c r="M4356" s="51">
        <v>4356</v>
      </c>
      <c r="N4356">
        <v>899</v>
      </c>
    </row>
    <row r="4357" spans="1:14">
      <c r="A4357" s="51">
        <v>4357</v>
      </c>
      <c r="B4357" s="51">
        <v>4.4999999999999998E-2</v>
      </c>
      <c r="C4357" s="141">
        <f t="shared" si="204"/>
        <v>196.065</v>
      </c>
      <c r="E4357" s="51">
        <v>4357</v>
      </c>
      <c r="F4357">
        <v>7.0000000000000007E-2</v>
      </c>
      <c r="G4357" s="141">
        <f t="shared" si="205"/>
        <v>304.99</v>
      </c>
      <c r="I4357" s="51">
        <v>4357</v>
      </c>
      <c r="J4357">
        <v>0.125</v>
      </c>
      <c r="K4357" s="141">
        <f t="shared" si="206"/>
        <v>544.625</v>
      </c>
      <c r="M4357" s="51">
        <v>4357</v>
      </c>
      <c r="N4357">
        <v>899</v>
      </c>
    </row>
    <row r="4358" spans="1:14">
      <c r="A4358" s="51">
        <v>4358</v>
      </c>
      <c r="B4358" s="51">
        <v>4.4999999999999998E-2</v>
      </c>
      <c r="C4358" s="141">
        <f t="shared" si="204"/>
        <v>196.10999999999999</v>
      </c>
      <c r="E4358" s="51">
        <v>4358</v>
      </c>
      <c r="F4358">
        <v>7.0000000000000007E-2</v>
      </c>
      <c r="G4358" s="141">
        <f t="shared" si="205"/>
        <v>305.06</v>
      </c>
      <c r="I4358" s="51">
        <v>4358</v>
      </c>
      <c r="J4358">
        <v>0.125</v>
      </c>
      <c r="K4358" s="141">
        <f t="shared" si="206"/>
        <v>544.75</v>
      </c>
      <c r="M4358" s="51">
        <v>4358</v>
      </c>
      <c r="N4358">
        <v>899</v>
      </c>
    </row>
    <row r="4359" spans="1:14">
      <c r="A4359" s="51">
        <v>4359</v>
      </c>
      <c r="B4359" s="51">
        <v>4.4999999999999998E-2</v>
      </c>
      <c r="C4359" s="141">
        <f t="shared" si="204"/>
        <v>196.155</v>
      </c>
      <c r="E4359" s="51">
        <v>4359</v>
      </c>
      <c r="F4359">
        <v>7.0000000000000007E-2</v>
      </c>
      <c r="G4359" s="141">
        <f t="shared" si="205"/>
        <v>305.13000000000005</v>
      </c>
      <c r="I4359" s="51">
        <v>4359</v>
      </c>
      <c r="J4359">
        <v>0.125</v>
      </c>
      <c r="K4359" s="141">
        <f t="shared" si="206"/>
        <v>544.875</v>
      </c>
      <c r="M4359" s="51">
        <v>4359</v>
      </c>
      <c r="N4359">
        <v>899</v>
      </c>
    </row>
    <row r="4360" spans="1:14">
      <c r="A4360" s="51">
        <v>4360</v>
      </c>
      <c r="B4360" s="51">
        <v>4.4999999999999998E-2</v>
      </c>
      <c r="C4360" s="141">
        <f t="shared" si="204"/>
        <v>196.2</v>
      </c>
      <c r="E4360" s="51">
        <v>4360</v>
      </c>
      <c r="F4360">
        <v>7.0000000000000007E-2</v>
      </c>
      <c r="G4360" s="141">
        <f t="shared" si="205"/>
        <v>305.20000000000005</v>
      </c>
      <c r="I4360" s="51">
        <v>4360</v>
      </c>
      <c r="J4360">
        <v>0.125</v>
      </c>
      <c r="K4360" s="141">
        <f t="shared" si="206"/>
        <v>545</v>
      </c>
      <c r="M4360" s="51">
        <v>4360</v>
      </c>
      <c r="N4360">
        <v>899</v>
      </c>
    </row>
    <row r="4361" spans="1:14">
      <c r="A4361" s="51">
        <v>4361</v>
      </c>
      <c r="B4361" s="51">
        <v>4.4999999999999998E-2</v>
      </c>
      <c r="C4361" s="141">
        <f t="shared" si="204"/>
        <v>196.245</v>
      </c>
      <c r="E4361" s="51">
        <v>4361</v>
      </c>
      <c r="F4361">
        <v>7.0000000000000007E-2</v>
      </c>
      <c r="G4361" s="141">
        <f t="shared" si="205"/>
        <v>305.27000000000004</v>
      </c>
      <c r="I4361" s="51">
        <v>4361</v>
      </c>
      <c r="J4361">
        <v>0.125</v>
      </c>
      <c r="K4361" s="141">
        <f t="shared" si="206"/>
        <v>545.125</v>
      </c>
      <c r="M4361" s="51">
        <v>4361</v>
      </c>
      <c r="N4361">
        <v>899</v>
      </c>
    </row>
    <row r="4362" spans="1:14">
      <c r="A4362" s="51">
        <v>4362</v>
      </c>
      <c r="B4362" s="51">
        <v>4.4999999999999998E-2</v>
      </c>
      <c r="C4362" s="141">
        <f t="shared" si="204"/>
        <v>196.29</v>
      </c>
      <c r="E4362" s="51">
        <v>4362</v>
      </c>
      <c r="F4362">
        <v>7.0000000000000007E-2</v>
      </c>
      <c r="G4362" s="141">
        <f t="shared" si="205"/>
        <v>305.34000000000003</v>
      </c>
      <c r="I4362" s="51">
        <v>4362</v>
      </c>
      <c r="J4362">
        <v>0.125</v>
      </c>
      <c r="K4362" s="141">
        <f t="shared" si="206"/>
        <v>545.25</v>
      </c>
      <c r="M4362" s="51">
        <v>4362</v>
      </c>
      <c r="N4362">
        <v>899</v>
      </c>
    </row>
    <row r="4363" spans="1:14">
      <c r="A4363" s="51">
        <v>4363</v>
      </c>
      <c r="B4363" s="51">
        <v>4.4999999999999998E-2</v>
      </c>
      <c r="C4363" s="141">
        <f t="shared" si="204"/>
        <v>196.33499999999998</v>
      </c>
      <c r="E4363" s="51">
        <v>4363</v>
      </c>
      <c r="F4363">
        <v>7.0000000000000007E-2</v>
      </c>
      <c r="G4363" s="141">
        <f t="shared" si="205"/>
        <v>305.41000000000003</v>
      </c>
      <c r="I4363" s="51">
        <v>4363</v>
      </c>
      <c r="J4363">
        <v>0.125</v>
      </c>
      <c r="K4363" s="141">
        <f t="shared" si="206"/>
        <v>545.375</v>
      </c>
      <c r="M4363" s="51">
        <v>4363</v>
      </c>
      <c r="N4363">
        <v>899</v>
      </c>
    </row>
    <row r="4364" spans="1:14">
      <c r="A4364" s="51">
        <v>4364</v>
      </c>
      <c r="B4364" s="51">
        <v>4.4999999999999998E-2</v>
      </c>
      <c r="C4364" s="141">
        <f t="shared" si="204"/>
        <v>196.38</v>
      </c>
      <c r="E4364" s="51">
        <v>4364</v>
      </c>
      <c r="F4364">
        <v>7.0000000000000007E-2</v>
      </c>
      <c r="G4364" s="141">
        <f t="shared" si="205"/>
        <v>305.48</v>
      </c>
      <c r="I4364" s="51">
        <v>4364</v>
      </c>
      <c r="J4364">
        <v>0.125</v>
      </c>
      <c r="K4364" s="141">
        <f t="shared" si="206"/>
        <v>545.5</v>
      </c>
      <c r="M4364" s="51">
        <v>4364</v>
      </c>
      <c r="N4364">
        <v>899</v>
      </c>
    </row>
    <row r="4365" spans="1:14">
      <c r="A4365" s="51">
        <v>4365</v>
      </c>
      <c r="B4365" s="51">
        <v>4.4999999999999998E-2</v>
      </c>
      <c r="C4365" s="141">
        <f t="shared" si="204"/>
        <v>196.42499999999998</v>
      </c>
      <c r="E4365" s="51">
        <v>4365</v>
      </c>
      <c r="F4365">
        <v>7.0000000000000007E-2</v>
      </c>
      <c r="G4365" s="141">
        <f t="shared" si="205"/>
        <v>305.55</v>
      </c>
      <c r="I4365" s="51">
        <v>4365</v>
      </c>
      <c r="J4365">
        <v>0.125</v>
      </c>
      <c r="K4365" s="141">
        <f t="shared" si="206"/>
        <v>545.625</v>
      </c>
      <c r="M4365" s="51">
        <v>4365</v>
      </c>
      <c r="N4365">
        <v>899</v>
      </c>
    </row>
    <row r="4366" spans="1:14">
      <c r="A4366" s="51">
        <v>4366</v>
      </c>
      <c r="B4366" s="51">
        <v>4.4999999999999998E-2</v>
      </c>
      <c r="C4366" s="141">
        <f t="shared" si="204"/>
        <v>196.47</v>
      </c>
      <c r="E4366" s="51">
        <v>4366</v>
      </c>
      <c r="F4366">
        <v>7.0000000000000007E-2</v>
      </c>
      <c r="G4366" s="141">
        <f t="shared" si="205"/>
        <v>305.62</v>
      </c>
      <c r="I4366" s="51">
        <v>4366</v>
      </c>
      <c r="J4366">
        <v>0.125</v>
      </c>
      <c r="K4366" s="141">
        <f t="shared" si="206"/>
        <v>545.75</v>
      </c>
      <c r="M4366" s="51">
        <v>4366</v>
      </c>
      <c r="N4366">
        <v>899</v>
      </c>
    </row>
    <row r="4367" spans="1:14">
      <c r="A4367" s="51">
        <v>4367</v>
      </c>
      <c r="B4367" s="51">
        <v>4.4999999999999998E-2</v>
      </c>
      <c r="C4367" s="141">
        <f t="shared" si="204"/>
        <v>196.51499999999999</v>
      </c>
      <c r="E4367" s="51">
        <v>4367</v>
      </c>
      <c r="F4367">
        <v>7.0000000000000007E-2</v>
      </c>
      <c r="G4367" s="141">
        <f t="shared" si="205"/>
        <v>305.69000000000005</v>
      </c>
      <c r="I4367" s="51">
        <v>4367</v>
      </c>
      <c r="J4367">
        <v>0.125</v>
      </c>
      <c r="K4367" s="141">
        <f t="shared" si="206"/>
        <v>545.875</v>
      </c>
      <c r="M4367" s="51">
        <v>4367</v>
      </c>
      <c r="N4367">
        <v>899</v>
      </c>
    </row>
    <row r="4368" spans="1:14">
      <c r="A4368" s="51">
        <v>4368</v>
      </c>
      <c r="B4368" s="51">
        <v>4.4999999999999998E-2</v>
      </c>
      <c r="C4368" s="141">
        <f t="shared" si="204"/>
        <v>196.56</v>
      </c>
      <c r="E4368" s="51">
        <v>4368</v>
      </c>
      <c r="F4368">
        <v>7.0000000000000007E-2</v>
      </c>
      <c r="G4368" s="141">
        <f t="shared" si="205"/>
        <v>305.76000000000005</v>
      </c>
      <c r="I4368" s="51">
        <v>4368</v>
      </c>
      <c r="J4368">
        <v>0.125</v>
      </c>
      <c r="K4368" s="141">
        <f t="shared" si="206"/>
        <v>546</v>
      </c>
      <c r="M4368" s="51">
        <v>4368</v>
      </c>
      <c r="N4368">
        <v>899</v>
      </c>
    </row>
    <row r="4369" spans="1:14">
      <c r="A4369" s="51">
        <v>4369</v>
      </c>
      <c r="B4369" s="51">
        <v>4.4999999999999998E-2</v>
      </c>
      <c r="C4369" s="141">
        <f t="shared" si="204"/>
        <v>196.60499999999999</v>
      </c>
      <c r="E4369" s="51">
        <v>4369</v>
      </c>
      <c r="F4369">
        <v>7.0000000000000007E-2</v>
      </c>
      <c r="G4369" s="141">
        <f t="shared" si="205"/>
        <v>305.83000000000004</v>
      </c>
      <c r="I4369" s="51">
        <v>4369</v>
      </c>
      <c r="J4369">
        <v>0.125</v>
      </c>
      <c r="K4369" s="141">
        <f t="shared" si="206"/>
        <v>546.125</v>
      </c>
      <c r="M4369" s="51">
        <v>4369</v>
      </c>
      <c r="N4369">
        <v>899</v>
      </c>
    </row>
    <row r="4370" spans="1:14">
      <c r="A4370" s="51">
        <v>4370</v>
      </c>
      <c r="B4370" s="51">
        <v>4.4999999999999998E-2</v>
      </c>
      <c r="C4370" s="141">
        <f t="shared" si="204"/>
        <v>196.65</v>
      </c>
      <c r="E4370" s="51">
        <v>4370</v>
      </c>
      <c r="F4370">
        <v>7.0000000000000007E-2</v>
      </c>
      <c r="G4370" s="141">
        <f t="shared" si="205"/>
        <v>305.90000000000003</v>
      </c>
      <c r="I4370" s="51">
        <v>4370</v>
      </c>
      <c r="J4370">
        <v>0.125</v>
      </c>
      <c r="K4370" s="141">
        <f t="shared" si="206"/>
        <v>546.25</v>
      </c>
      <c r="M4370" s="51">
        <v>4370</v>
      </c>
      <c r="N4370">
        <v>899</v>
      </c>
    </row>
    <row r="4371" spans="1:14">
      <c r="A4371" s="51">
        <v>4371</v>
      </c>
      <c r="B4371" s="51">
        <v>4.4999999999999998E-2</v>
      </c>
      <c r="C4371" s="141">
        <f t="shared" si="204"/>
        <v>196.69499999999999</v>
      </c>
      <c r="E4371" s="51">
        <v>4371</v>
      </c>
      <c r="F4371">
        <v>7.0000000000000007E-2</v>
      </c>
      <c r="G4371" s="141">
        <f t="shared" si="205"/>
        <v>305.97000000000003</v>
      </c>
      <c r="I4371" s="51">
        <v>4371</v>
      </c>
      <c r="J4371">
        <v>0.125</v>
      </c>
      <c r="K4371" s="141">
        <f t="shared" si="206"/>
        <v>546.375</v>
      </c>
      <c r="M4371" s="51">
        <v>4371</v>
      </c>
      <c r="N4371">
        <v>899</v>
      </c>
    </row>
    <row r="4372" spans="1:14">
      <c r="A4372" s="51">
        <v>4372</v>
      </c>
      <c r="B4372" s="51">
        <v>4.4999999999999998E-2</v>
      </c>
      <c r="C4372" s="141">
        <f t="shared" si="204"/>
        <v>196.73999999999998</v>
      </c>
      <c r="E4372" s="51">
        <v>4372</v>
      </c>
      <c r="F4372">
        <v>7.0000000000000007E-2</v>
      </c>
      <c r="G4372" s="141">
        <f t="shared" si="205"/>
        <v>306.04000000000002</v>
      </c>
      <c r="I4372" s="51">
        <v>4372</v>
      </c>
      <c r="J4372">
        <v>0.125</v>
      </c>
      <c r="K4372" s="141">
        <f t="shared" si="206"/>
        <v>546.5</v>
      </c>
      <c r="M4372" s="51">
        <v>4372</v>
      </c>
      <c r="N4372">
        <v>899</v>
      </c>
    </row>
    <row r="4373" spans="1:14">
      <c r="A4373" s="51">
        <v>4373</v>
      </c>
      <c r="B4373" s="51">
        <v>4.4999999999999998E-2</v>
      </c>
      <c r="C4373" s="141">
        <f t="shared" si="204"/>
        <v>196.785</v>
      </c>
      <c r="E4373" s="51">
        <v>4373</v>
      </c>
      <c r="F4373">
        <v>7.0000000000000007E-2</v>
      </c>
      <c r="G4373" s="141">
        <f t="shared" si="205"/>
        <v>306.11</v>
      </c>
      <c r="I4373" s="51">
        <v>4373</v>
      </c>
      <c r="J4373">
        <v>0.125</v>
      </c>
      <c r="K4373" s="141">
        <f t="shared" si="206"/>
        <v>546.625</v>
      </c>
      <c r="M4373" s="51">
        <v>4373</v>
      </c>
      <c r="N4373">
        <v>899</v>
      </c>
    </row>
    <row r="4374" spans="1:14">
      <c r="A4374" s="51">
        <v>4374</v>
      </c>
      <c r="B4374" s="51">
        <v>4.4999999999999998E-2</v>
      </c>
      <c r="C4374" s="141">
        <f t="shared" si="204"/>
        <v>196.82999999999998</v>
      </c>
      <c r="E4374" s="51">
        <v>4374</v>
      </c>
      <c r="F4374">
        <v>7.0000000000000007E-2</v>
      </c>
      <c r="G4374" s="141">
        <f t="shared" si="205"/>
        <v>306.18</v>
      </c>
      <c r="I4374" s="51">
        <v>4374</v>
      </c>
      <c r="J4374">
        <v>0.125</v>
      </c>
      <c r="K4374" s="141">
        <f t="shared" si="206"/>
        <v>546.75</v>
      </c>
      <c r="M4374" s="51">
        <v>4374</v>
      </c>
      <c r="N4374">
        <v>899</v>
      </c>
    </row>
    <row r="4375" spans="1:14">
      <c r="A4375" s="51">
        <v>4375</v>
      </c>
      <c r="B4375" s="51">
        <v>4.4999999999999998E-2</v>
      </c>
      <c r="C4375" s="141">
        <f t="shared" si="204"/>
        <v>196.875</v>
      </c>
      <c r="E4375" s="51">
        <v>4375</v>
      </c>
      <c r="F4375">
        <v>7.0000000000000007E-2</v>
      </c>
      <c r="G4375" s="141">
        <f t="shared" si="205"/>
        <v>306.25000000000006</v>
      </c>
      <c r="I4375" s="51">
        <v>4375</v>
      </c>
      <c r="J4375">
        <v>0.125</v>
      </c>
      <c r="K4375" s="141">
        <f t="shared" si="206"/>
        <v>546.875</v>
      </c>
      <c r="M4375" s="51">
        <v>4375</v>
      </c>
      <c r="N4375">
        <v>899</v>
      </c>
    </row>
    <row r="4376" spans="1:14">
      <c r="A4376" s="51">
        <v>4376</v>
      </c>
      <c r="B4376" s="51">
        <v>4.4999999999999998E-2</v>
      </c>
      <c r="C4376" s="141">
        <f t="shared" si="204"/>
        <v>196.92</v>
      </c>
      <c r="E4376" s="51">
        <v>4376</v>
      </c>
      <c r="F4376">
        <v>7.0000000000000007E-2</v>
      </c>
      <c r="G4376" s="141">
        <f t="shared" si="205"/>
        <v>306.32000000000005</v>
      </c>
      <c r="I4376" s="51">
        <v>4376</v>
      </c>
      <c r="J4376">
        <v>0.125</v>
      </c>
      <c r="K4376" s="141">
        <f t="shared" si="206"/>
        <v>547</v>
      </c>
      <c r="M4376" s="51">
        <v>4376</v>
      </c>
      <c r="N4376">
        <v>899</v>
      </c>
    </row>
    <row r="4377" spans="1:14">
      <c r="A4377" s="51">
        <v>4377</v>
      </c>
      <c r="B4377" s="51">
        <v>4.4999999999999998E-2</v>
      </c>
      <c r="C4377" s="141">
        <f t="shared" si="204"/>
        <v>196.965</v>
      </c>
      <c r="E4377" s="51">
        <v>4377</v>
      </c>
      <c r="F4377">
        <v>7.0000000000000007E-2</v>
      </c>
      <c r="G4377" s="141">
        <f t="shared" si="205"/>
        <v>306.39000000000004</v>
      </c>
      <c r="I4377" s="51">
        <v>4377</v>
      </c>
      <c r="J4377">
        <v>0.125</v>
      </c>
      <c r="K4377" s="141">
        <f t="shared" si="206"/>
        <v>547.125</v>
      </c>
      <c r="M4377" s="51">
        <v>4377</v>
      </c>
      <c r="N4377">
        <v>899</v>
      </c>
    </row>
    <row r="4378" spans="1:14">
      <c r="A4378" s="51">
        <v>4378</v>
      </c>
      <c r="B4378" s="51">
        <v>4.4999999999999998E-2</v>
      </c>
      <c r="C4378" s="141">
        <f t="shared" si="204"/>
        <v>197.01</v>
      </c>
      <c r="E4378" s="51">
        <v>4378</v>
      </c>
      <c r="F4378">
        <v>7.0000000000000007E-2</v>
      </c>
      <c r="G4378" s="141">
        <f t="shared" si="205"/>
        <v>306.46000000000004</v>
      </c>
      <c r="I4378" s="51">
        <v>4378</v>
      </c>
      <c r="J4378">
        <v>0.125</v>
      </c>
      <c r="K4378" s="141">
        <f t="shared" si="206"/>
        <v>547.25</v>
      </c>
      <c r="M4378" s="51">
        <v>4378</v>
      </c>
      <c r="N4378">
        <v>899</v>
      </c>
    </row>
    <row r="4379" spans="1:14">
      <c r="A4379" s="51">
        <v>4379</v>
      </c>
      <c r="B4379" s="51">
        <v>4.4999999999999998E-2</v>
      </c>
      <c r="C4379" s="141">
        <f t="shared" si="204"/>
        <v>197.05500000000001</v>
      </c>
      <c r="E4379" s="51">
        <v>4379</v>
      </c>
      <c r="F4379">
        <v>7.0000000000000007E-2</v>
      </c>
      <c r="G4379" s="141">
        <f t="shared" si="205"/>
        <v>306.53000000000003</v>
      </c>
      <c r="I4379" s="51">
        <v>4379</v>
      </c>
      <c r="J4379">
        <v>0.125</v>
      </c>
      <c r="K4379" s="141">
        <f t="shared" si="206"/>
        <v>547.375</v>
      </c>
      <c r="M4379" s="51">
        <v>4379</v>
      </c>
      <c r="N4379">
        <v>899</v>
      </c>
    </row>
    <row r="4380" spans="1:14">
      <c r="A4380" s="51">
        <v>4380</v>
      </c>
      <c r="B4380" s="51">
        <v>4.4999999999999998E-2</v>
      </c>
      <c r="C4380" s="141">
        <f t="shared" si="204"/>
        <v>197.1</v>
      </c>
      <c r="E4380" s="51">
        <v>4380</v>
      </c>
      <c r="F4380">
        <v>7.0000000000000007E-2</v>
      </c>
      <c r="G4380" s="141">
        <f t="shared" si="205"/>
        <v>306.60000000000002</v>
      </c>
      <c r="I4380" s="51">
        <v>4380</v>
      </c>
      <c r="J4380">
        <v>0.125</v>
      </c>
      <c r="K4380" s="141">
        <f t="shared" si="206"/>
        <v>547.5</v>
      </c>
      <c r="M4380" s="51">
        <v>4380</v>
      </c>
      <c r="N4380">
        <v>899</v>
      </c>
    </row>
    <row r="4381" spans="1:14">
      <c r="A4381" s="51">
        <v>4381</v>
      </c>
      <c r="B4381" s="51">
        <v>4.4999999999999998E-2</v>
      </c>
      <c r="C4381" s="141">
        <f t="shared" si="204"/>
        <v>197.14499999999998</v>
      </c>
      <c r="E4381" s="51">
        <v>4381</v>
      </c>
      <c r="F4381">
        <v>7.0000000000000007E-2</v>
      </c>
      <c r="G4381" s="141">
        <f t="shared" si="205"/>
        <v>306.67</v>
      </c>
      <c r="I4381" s="51">
        <v>4381</v>
      </c>
      <c r="J4381">
        <v>0.125</v>
      </c>
      <c r="K4381" s="141">
        <f t="shared" si="206"/>
        <v>547.625</v>
      </c>
      <c r="M4381" s="51">
        <v>4381</v>
      </c>
      <c r="N4381">
        <v>899</v>
      </c>
    </row>
    <row r="4382" spans="1:14">
      <c r="A4382" s="51">
        <v>4382</v>
      </c>
      <c r="B4382" s="51">
        <v>4.4999999999999998E-2</v>
      </c>
      <c r="C4382" s="141">
        <f t="shared" si="204"/>
        <v>197.19</v>
      </c>
      <c r="E4382" s="51">
        <v>4382</v>
      </c>
      <c r="F4382">
        <v>7.0000000000000007E-2</v>
      </c>
      <c r="G4382" s="141">
        <f t="shared" si="205"/>
        <v>306.74</v>
      </c>
      <c r="I4382" s="51">
        <v>4382</v>
      </c>
      <c r="J4382">
        <v>0.125</v>
      </c>
      <c r="K4382" s="141">
        <f t="shared" si="206"/>
        <v>547.75</v>
      </c>
      <c r="M4382" s="51">
        <v>4382</v>
      </c>
      <c r="N4382">
        <v>899</v>
      </c>
    </row>
    <row r="4383" spans="1:14">
      <c r="A4383" s="51">
        <v>4383</v>
      </c>
      <c r="B4383" s="51">
        <v>4.4999999999999998E-2</v>
      </c>
      <c r="C4383" s="141">
        <f t="shared" si="204"/>
        <v>197.23499999999999</v>
      </c>
      <c r="E4383" s="51">
        <v>4383</v>
      </c>
      <c r="F4383">
        <v>7.0000000000000007E-2</v>
      </c>
      <c r="G4383" s="141">
        <f t="shared" si="205"/>
        <v>306.81</v>
      </c>
      <c r="I4383" s="51">
        <v>4383</v>
      </c>
      <c r="J4383">
        <v>0.125</v>
      </c>
      <c r="K4383" s="141">
        <f t="shared" si="206"/>
        <v>547.875</v>
      </c>
      <c r="M4383" s="51">
        <v>4383</v>
      </c>
      <c r="N4383">
        <v>899</v>
      </c>
    </row>
    <row r="4384" spans="1:14">
      <c r="A4384" s="51">
        <v>4384</v>
      </c>
      <c r="B4384" s="51">
        <v>4.4999999999999998E-2</v>
      </c>
      <c r="C4384" s="141">
        <f t="shared" si="204"/>
        <v>197.28</v>
      </c>
      <c r="E4384" s="51">
        <v>4384</v>
      </c>
      <c r="F4384">
        <v>7.0000000000000007E-2</v>
      </c>
      <c r="G4384" s="141">
        <f t="shared" si="205"/>
        <v>306.88000000000005</v>
      </c>
      <c r="I4384" s="51">
        <v>4384</v>
      </c>
      <c r="J4384">
        <v>0.125</v>
      </c>
      <c r="K4384" s="141">
        <f t="shared" si="206"/>
        <v>548</v>
      </c>
      <c r="M4384" s="51">
        <v>4384</v>
      </c>
      <c r="N4384">
        <v>899</v>
      </c>
    </row>
    <row r="4385" spans="1:14">
      <c r="A4385" s="51">
        <v>4385</v>
      </c>
      <c r="B4385" s="51">
        <v>4.4999999999999998E-2</v>
      </c>
      <c r="C4385" s="141">
        <f t="shared" si="204"/>
        <v>197.32499999999999</v>
      </c>
      <c r="E4385" s="51">
        <v>4385</v>
      </c>
      <c r="F4385">
        <v>7.0000000000000007E-2</v>
      </c>
      <c r="G4385" s="141">
        <f t="shared" si="205"/>
        <v>306.95000000000005</v>
      </c>
      <c r="I4385" s="51">
        <v>4385</v>
      </c>
      <c r="J4385">
        <v>0.125</v>
      </c>
      <c r="K4385" s="141">
        <f t="shared" si="206"/>
        <v>548.125</v>
      </c>
      <c r="M4385" s="51">
        <v>4385</v>
      </c>
      <c r="N4385">
        <v>899</v>
      </c>
    </row>
    <row r="4386" spans="1:14">
      <c r="A4386" s="51">
        <v>4386</v>
      </c>
      <c r="B4386" s="51">
        <v>4.4999999999999998E-2</v>
      </c>
      <c r="C4386" s="141">
        <f t="shared" si="204"/>
        <v>197.37</v>
      </c>
      <c r="E4386" s="51">
        <v>4386</v>
      </c>
      <c r="F4386">
        <v>7.0000000000000007E-2</v>
      </c>
      <c r="G4386" s="141">
        <f t="shared" si="205"/>
        <v>307.02000000000004</v>
      </c>
      <c r="I4386" s="51">
        <v>4386</v>
      </c>
      <c r="J4386">
        <v>0.125</v>
      </c>
      <c r="K4386" s="141">
        <f t="shared" si="206"/>
        <v>548.25</v>
      </c>
      <c r="M4386" s="51">
        <v>4386</v>
      </c>
      <c r="N4386">
        <v>899</v>
      </c>
    </row>
    <row r="4387" spans="1:14">
      <c r="A4387" s="51">
        <v>4387</v>
      </c>
      <c r="B4387" s="51">
        <v>4.4999999999999998E-2</v>
      </c>
      <c r="C4387" s="141">
        <f t="shared" si="204"/>
        <v>197.41499999999999</v>
      </c>
      <c r="E4387" s="51">
        <v>4387</v>
      </c>
      <c r="F4387">
        <v>7.0000000000000007E-2</v>
      </c>
      <c r="G4387" s="141">
        <f t="shared" si="205"/>
        <v>307.09000000000003</v>
      </c>
      <c r="I4387" s="51">
        <v>4387</v>
      </c>
      <c r="J4387">
        <v>0.125</v>
      </c>
      <c r="K4387" s="141">
        <f t="shared" si="206"/>
        <v>548.375</v>
      </c>
      <c r="M4387" s="51">
        <v>4387</v>
      </c>
      <c r="N4387">
        <v>899</v>
      </c>
    </row>
    <row r="4388" spans="1:14">
      <c r="A4388" s="51">
        <v>4388</v>
      </c>
      <c r="B4388" s="51">
        <v>4.4999999999999998E-2</v>
      </c>
      <c r="C4388" s="141">
        <f t="shared" si="204"/>
        <v>197.45999999999998</v>
      </c>
      <c r="E4388" s="51">
        <v>4388</v>
      </c>
      <c r="F4388">
        <v>7.0000000000000007E-2</v>
      </c>
      <c r="G4388" s="141">
        <f t="shared" si="205"/>
        <v>307.16000000000003</v>
      </c>
      <c r="I4388" s="51">
        <v>4388</v>
      </c>
      <c r="J4388">
        <v>0.125</v>
      </c>
      <c r="K4388" s="141">
        <f t="shared" si="206"/>
        <v>548.5</v>
      </c>
      <c r="M4388" s="51">
        <v>4388</v>
      </c>
      <c r="N4388">
        <v>899</v>
      </c>
    </row>
    <row r="4389" spans="1:14">
      <c r="A4389" s="51">
        <v>4389</v>
      </c>
      <c r="B4389" s="51">
        <v>4.4999999999999998E-2</v>
      </c>
      <c r="C4389" s="141">
        <f t="shared" si="204"/>
        <v>197.505</v>
      </c>
      <c r="E4389" s="51">
        <v>4389</v>
      </c>
      <c r="F4389">
        <v>7.0000000000000007E-2</v>
      </c>
      <c r="G4389" s="141">
        <f t="shared" si="205"/>
        <v>307.23</v>
      </c>
      <c r="I4389" s="51">
        <v>4389</v>
      </c>
      <c r="J4389">
        <v>0.125</v>
      </c>
      <c r="K4389" s="141">
        <f t="shared" si="206"/>
        <v>548.625</v>
      </c>
      <c r="M4389" s="51">
        <v>4389</v>
      </c>
      <c r="N4389">
        <v>899</v>
      </c>
    </row>
    <row r="4390" spans="1:14">
      <c r="A4390" s="51">
        <v>4390</v>
      </c>
      <c r="B4390" s="51">
        <v>4.4999999999999998E-2</v>
      </c>
      <c r="C4390" s="141">
        <f t="shared" si="204"/>
        <v>197.54999999999998</v>
      </c>
      <c r="E4390" s="51">
        <v>4390</v>
      </c>
      <c r="F4390">
        <v>7.0000000000000007E-2</v>
      </c>
      <c r="G4390" s="141">
        <f t="shared" si="205"/>
        <v>307.3</v>
      </c>
      <c r="I4390" s="51">
        <v>4390</v>
      </c>
      <c r="J4390">
        <v>0.125</v>
      </c>
      <c r="K4390" s="141">
        <f t="shared" si="206"/>
        <v>548.75</v>
      </c>
      <c r="M4390" s="51">
        <v>4390</v>
      </c>
      <c r="N4390">
        <v>899</v>
      </c>
    </row>
    <row r="4391" spans="1:14">
      <c r="A4391" s="51">
        <v>4391</v>
      </c>
      <c r="B4391" s="51">
        <v>4.4999999999999998E-2</v>
      </c>
      <c r="C4391" s="141">
        <f t="shared" si="204"/>
        <v>197.595</v>
      </c>
      <c r="E4391" s="51">
        <v>4391</v>
      </c>
      <c r="F4391">
        <v>7.0000000000000007E-2</v>
      </c>
      <c r="G4391" s="141">
        <f t="shared" si="205"/>
        <v>307.37</v>
      </c>
      <c r="I4391" s="51">
        <v>4391</v>
      </c>
      <c r="J4391">
        <v>0.125</v>
      </c>
      <c r="K4391" s="141">
        <f t="shared" si="206"/>
        <v>548.875</v>
      </c>
      <c r="M4391" s="51">
        <v>4391</v>
      </c>
      <c r="N4391">
        <v>899</v>
      </c>
    </row>
    <row r="4392" spans="1:14">
      <c r="A4392" s="51">
        <v>4392</v>
      </c>
      <c r="B4392" s="51">
        <v>4.4999999999999998E-2</v>
      </c>
      <c r="C4392" s="141">
        <f t="shared" si="204"/>
        <v>197.64</v>
      </c>
      <c r="E4392" s="51">
        <v>4392</v>
      </c>
      <c r="F4392">
        <v>7.0000000000000007E-2</v>
      </c>
      <c r="G4392" s="141">
        <f t="shared" si="205"/>
        <v>307.44000000000005</v>
      </c>
      <c r="I4392" s="51">
        <v>4392</v>
      </c>
      <c r="J4392">
        <v>0.125</v>
      </c>
      <c r="K4392" s="141">
        <f t="shared" si="206"/>
        <v>549</v>
      </c>
      <c r="M4392" s="51">
        <v>4392</v>
      </c>
      <c r="N4392">
        <v>899</v>
      </c>
    </row>
    <row r="4393" spans="1:14">
      <c r="A4393" s="51">
        <v>4393</v>
      </c>
      <c r="B4393" s="51">
        <v>4.4999999999999998E-2</v>
      </c>
      <c r="C4393" s="141">
        <f t="shared" si="204"/>
        <v>197.685</v>
      </c>
      <c r="E4393" s="51">
        <v>4393</v>
      </c>
      <c r="F4393">
        <v>7.0000000000000007E-2</v>
      </c>
      <c r="G4393" s="141">
        <f t="shared" si="205"/>
        <v>307.51000000000005</v>
      </c>
      <c r="I4393" s="51">
        <v>4393</v>
      </c>
      <c r="J4393">
        <v>0.125</v>
      </c>
      <c r="K4393" s="141">
        <f t="shared" si="206"/>
        <v>549.125</v>
      </c>
      <c r="M4393" s="51">
        <v>4393</v>
      </c>
      <c r="N4393">
        <v>899</v>
      </c>
    </row>
    <row r="4394" spans="1:14">
      <c r="A4394" s="51">
        <v>4394</v>
      </c>
      <c r="B4394" s="51">
        <v>4.4999999999999998E-2</v>
      </c>
      <c r="C4394" s="141">
        <f t="shared" si="204"/>
        <v>197.73</v>
      </c>
      <c r="E4394" s="51">
        <v>4394</v>
      </c>
      <c r="F4394">
        <v>7.0000000000000007E-2</v>
      </c>
      <c r="G4394" s="141">
        <f t="shared" si="205"/>
        <v>307.58000000000004</v>
      </c>
      <c r="I4394" s="51">
        <v>4394</v>
      </c>
      <c r="J4394">
        <v>0.125</v>
      </c>
      <c r="K4394" s="141">
        <f t="shared" si="206"/>
        <v>549.25</v>
      </c>
      <c r="M4394" s="51">
        <v>4394</v>
      </c>
      <c r="N4394">
        <v>899</v>
      </c>
    </row>
    <row r="4395" spans="1:14">
      <c r="A4395" s="51">
        <v>4395</v>
      </c>
      <c r="B4395" s="51">
        <v>4.4999999999999998E-2</v>
      </c>
      <c r="C4395" s="141">
        <f t="shared" si="204"/>
        <v>197.77500000000001</v>
      </c>
      <c r="E4395" s="51">
        <v>4395</v>
      </c>
      <c r="F4395">
        <v>7.0000000000000007E-2</v>
      </c>
      <c r="G4395" s="141">
        <f t="shared" si="205"/>
        <v>307.65000000000003</v>
      </c>
      <c r="I4395" s="51">
        <v>4395</v>
      </c>
      <c r="J4395">
        <v>0.125</v>
      </c>
      <c r="K4395" s="141">
        <f t="shared" si="206"/>
        <v>549.375</v>
      </c>
      <c r="M4395" s="51">
        <v>4395</v>
      </c>
      <c r="N4395">
        <v>899</v>
      </c>
    </row>
    <row r="4396" spans="1:14">
      <c r="A4396" s="51">
        <v>4396</v>
      </c>
      <c r="B4396" s="51">
        <v>4.4999999999999998E-2</v>
      </c>
      <c r="C4396" s="141">
        <f t="shared" si="204"/>
        <v>197.82</v>
      </c>
      <c r="E4396" s="51">
        <v>4396</v>
      </c>
      <c r="F4396">
        <v>7.0000000000000007E-2</v>
      </c>
      <c r="G4396" s="141">
        <f t="shared" si="205"/>
        <v>307.72000000000003</v>
      </c>
      <c r="I4396" s="51">
        <v>4396</v>
      </c>
      <c r="J4396">
        <v>0.125</v>
      </c>
      <c r="K4396" s="141">
        <f t="shared" si="206"/>
        <v>549.5</v>
      </c>
      <c r="M4396" s="51">
        <v>4396</v>
      </c>
      <c r="N4396">
        <v>899</v>
      </c>
    </row>
    <row r="4397" spans="1:14">
      <c r="A4397" s="51">
        <v>4397</v>
      </c>
      <c r="B4397" s="51">
        <v>4.4999999999999998E-2</v>
      </c>
      <c r="C4397" s="141">
        <f t="shared" si="204"/>
        <v>197.86499999999998</v>
      </c>
      <c r="E4397" s="51">
        <v>4397</v>
      </c>
      <c r="F4397">
        <v>7.0000000000000007E-2</v>
      </c>
      <c r="G4397" s="141">
        <f t="shared" si="205"/>
        <v>307.79000000000002</v>
      </c>
      <c r="I4397" s="51">
        <v>4397</v>
      </c>
      <c r="J4397">
        <v>0.125</v>
      </c>
      <c r="K4397" s="141">
        <f t="shared" si="206"/>
        <v>549.625</v>
      </c>
      <c r="M4397" s="51">
        <v>4397</v>
      </c>
      <c r="N4397">
        <v>899</v>
      </c>
    </row>
    <row r="4398" spans="1:14">
      <c r="A4398" s="51">
        <v>4398</v>
      </c>
      <c r="B4398" s="51">
        <v>4.4999999999999998E-2</v>
      </c>
      <c r="C4398" s="141">
        <f t="shared" si="204"/>
        <v>197.91</v>
      </c>
      <c r="E4398" s="51">
        <v>4398</v>
      </c>
      <c r="F4398">
        <v>7.0000000000000007E-2</v>
      </c>
      <c r="G4398" s="141">
        <f t="shared" si="205"/>
        <v>307.86</v>
      </c>
      <c r="I4398" s="51">
        <v>4398</v>
      </c>
      <c r="J4398">
        <v>0.125</v>
      </c>
      <c r="K4398" s="141">
        <f t="shared" si="206"/>
        <v>549.75</v>
      </c>
      <c r="M4398" s="51">
        <v>4398</v>
      </c>
      <c r="N4398">
        <v>899</v>
      </c>
    </row>
    <row r="4399" spans="1:14">
      <c r="A4399" s="51">
        <v>4399</v>
      </c>
      <c r="B4399" s="51">
        <v>4.4999999999999998E-2</v>
      </c>
      <c r="C4399" s="141">
        <f t="shared" si="204"/>
        <v>197.95499999999998</v>
      </c>
      <c r="E4399" s="51">
        <v>4399</v>
      </c>
      <c r="F4399">
        <v>7.0000000000000007E-2</v>
      </c>
      <c r="G4399" s="141">
        <f t="shared" si="205"/>
        <v>307.93</v>
      </c>
      <c r="I4399" s="51">
        <v>4399</v>
      </c>
      <c r="J4399">
        <v>0.125</v>
      </c>
      <c r="K4399" s="141">
        <f t="shared" si="206"/>
        <v>549.875</v>
      </c>
      <c r="M4399" s="51">
        <v>4399</v>
      </c>
      <c r="N4399">
        <v>899</v>
      </c>
    </row>
    <row r="4400" spans="1:14">
      <c r="A4400" s="51">
        <v>4400</v>
      </c>
      <c r="B4400" s="51">
        <v>4.4999999999999998E-2</v>
      </c>
      <c r="C4400" s="141">
        <f t="shared" si="204"/>
        <v>198</v>
      </c>
      <c r="E4400" s="51">
        <v>4400</v>
      </c>
      <c r="F4400">
        <v>7.0000000000000007E-2</v>
      </c>
      <c r="G4400" s="141">
        <f t="shared" si="205"/>
        <v>308.00000000000006</v>
      </c>
      <c r="I4400" s="51">
        <v>4400</v>
      </c>
      <c r="J4400">
        <v>0.125</v>
      </c>
      <c r="K4400" s="141">
        <f t="shared" si="206"/>
        <v>550</v>
      </c>
      <c r="M4400" s="51">
        <v>4400</v>
      </c>
      <c r="N4400">
        <v>899</v>
      </c>
    </row>
    <row r="4401" spans="1:14">
      <c r="A4401" s="51">
        <v>4401</v>
      </c>
      <c r="B4401" s="51">
        <v>4.4999999999999998E-2</v>
      </c>
      <c r="C4401" s="141">
        <f t="shared" si="204"/>
        <v>198.04499999999999</v>
      </c>
      <c r="E4401" s="51">
        <v>4401</v>
      </c>
      <c r="F4401">
        <v>7.0000000000000007E-2</v>
      </c>
      <c r="G4401" s="141">
        <f t="shared" si="205"/>
        <v>308.07000000000005</v>
      </c>
      <c r="I4401" s="51">
        <v>4401</v>
      </c>
      <c r="J4401">
        <v>0.125</v>
      </c>
      <c r="K4401" s="141">
        <f t="shared" si="206"/>
        <v>550.125</v>
      </c>
      <c r="M4401" s="51">
        <v>4401</v>
      </c>
      <c r="N4401">
        <v>899</v>
      </c>
    </row>
    <row r="4402" spans="1:14">
      <c r="A4402" s="51">
        <v>4402</v>
      </c>
      <c r="B4402" s="51">
        <v>4.4999999999999998E-2</v>
      </c>
      <c r="C4402" s="141">
        <f t="shared" si="204"/>
        <v>198.09</v>
      </c>
      <c r="E4402" s="51">
        <v>4402</v>
      </c>
      <c r="F4402">
        <v>7.0000000000000007E-2</v>
      </c>
      <c r="G4402" s="141">
        <f t="shared" si="205"/>
        <v>308.14000000000004</v>
      </c>
      <c r="I4402" s="51">
        <v>4402</v>
      </c>
      <c r="J4402">
        <v>0.125</v>
      </c>
      <c r="K4402" s="141">
        <f t="shared" si="206"/>
        <v>550.25</v>
      </c>
      <c r="M4402" s="51">
        <v>4402</v>
      </c>
      <c r="N4402">
        <v>899</v>
      </c>
    </row>
    <row r="4403" spans="1:14">
      <c r="A4403" s="51">
        <v>4403</v>
      </c>
      <c r="B4403" s="51">
        <v>4.4999999999999998E-2</v>
      </c>
      <c r="C4403" s="141">
        <f t="shared" si="204"/>
        <v>198.13499999999999</v>
      </c>
      <c r="E4403" s="51">
        <v>4403</v>
      </c>
      <c r="F4403">
        <v>7.0000000000000007E-2</v>
      </c>
      <c r="G4403" s="141">
        <f t="shared" si="205"/>
        <v>308.21000000000004</v>
      </c>
      <c r="I4403" s="51">
        <v>4403</v>
      </c>
      <c r="J4403">
        <v>0.125</v>
      </c>
      <c r="K4403" s="141">
        <f t="shared" si="206"/>
        <v>550.375</v>
      </c>
      <c r="M4403" s="51">
        <v>4403</v>
      </c>
      <c r="N4403">
        <v>899</v>
      </c>
    </row>
    <row r="4404" spans="1:14">
      <c r="A4404" s="51">
        <v>4404</v>
      </c>
      <c r="B4404" s="51">
        <v>4.4999999999999998E-2</v>
      </c>
      <c r="C4404" s="141">
        <f t="shared" si="204"/>
        <v>198.18</v>
      </c>
      <c r="E4404" s="51">
        <v>4404</v>
      </c>
      <c r="F4404">
        <v>7.0000000000000007E-2</v>
      </c>
      <c r="G4404" s="141">
        <f t="shared" si="205"/>
        <v>308.28000000000003</v>
      </c>
      <c r="I4404" s="51">
        <v>4404</v>
      </c>
      <c r="J4404">
        <v>0.125</v>
      </c>
      <c r="K4404" s="141">
        <f t="shared" si="206"/>
        <v>550.5</v>
      </c>
      <c r="M4404" s="51">
        <v>4404</v>
      </c>
      <c r="N4404">
        <v>899</v>
      </c>
    </row>
    <row r="4405" spans="1:14">
      <c r="A4405" s="51">
        <v>4405</v>
      </c>
      <c r="B4405" s="51">
        <v>4.4999999999999998E-2</v>
      </c>
      <c r="C4405" s="141">
        <f t="shared" si="204"/>
        <v>198.22499999999999</v>
      </c>
      <c r="E4405" s="51">
        <v>4405</v>
      </c>
      <c r="F4405">
        <v>7.0000000000000007E-2</v>
      </c>
      <c r="G4405" s="141">
        <f t="shared" si="205"/>
        <v>308.35000000000002</v>
      </c>
      <c r="I4405" s="51">
        <v>4405</v>
      </c>
      <c r="J4405">
        <v>0.125</v>
      </c>
      <c r="K4405" s="141">
        <f t="shared" si="206"/>
        <v>550.625</v>
      </c>
      <c r="M4405" s="51">
        <v>4405</v>
      </c>
      <c r="N4405">
        <v>899</v>
      </c>
    </row>
    <row r="4406" spans="1:14">
      <c r="A4406" s="51">
        <v>4406</v>
      </c>
      <c r="B4406" s="51">
        <v>4.4999999999999998E-2</v>
      </c>
      <c r="C4406" s="141">
        <f t="shared" si="204"/>
        <v>198.26999999999998</v>
      </c>
      <c r="E4406" s="51">
        <v>4406</v>
      </c>
      <c r="F4406">
        <v>7.0000000000000007E-2</v>
      </c>
      <c r="G4406" s="141">
        <f t="shared" si="205"/>
        <v>308.42</v>
      </c>
      <c r="I4406" s="51">
        <v>4406</v>
      </c>
      <c r="J4406">
        <v>0.125</v>
      </c>
      <c r="K4406" s="141">
        <f t="shared" si="206"/>
        <v>550.75</v>
      </c>
      <c r="M4406" s="51">
        <v>4406</v>
      </c>
      <c r="N4406">
        <v>899</v>
      </c>
    </row>
    <row r="4407" spans="1:14">
      <c r="A4407" s="51">
        <v>4407</v>
      </c>
      <c r="B4407" s="51">
        <v>4.4999999999999998E-2</v>
      </c>
      <c r="C4407" s="141">
        <f t="shared" si="204"/>
        <v>198.315</v>
      </c>
      <c r="E4407" s="51">
        <v>4407</v>
      </c>
      <c r="F4407">
        <v>7.0000000000000007E-2</v>
      </c>
      <c r="G4407" s="141">
        <f t="shared" si="205"/>
        <v>308.49</v>
      </c>
      <c r="I4407" s="51">
        <v>4407</v>
      </c>
      <c r="J4407">
        <v>0.125</v>
      </c>
      <c r="K4407" s="141">
        <f t="shared" si="206"/>
        <v>550.875</v>
      </c>
      <c r="M4407" s="51">
        <v>4407</v>
      </c>
      <c r="N4407">
        <v>899</v>
      </c>
    </row>
    <row r="4408" spans="1:14">
      <c r="A4408" s="51">
        <v>4408</v>
      </c>
      <c r="B4408" s="51">
        <v>4.4999999999999998E-2</v>
      </c>
      <c r="C4408" s="141">
        <f t="shared" si="204"/>
        <v>198.35999999999999</v>
      </c>
      <c r="E4408" s="51">
        <v>4408</v>
      </c>
      <c r="F4408">
        <v>7.0000000000000007E-2</v>
      </c>
      <c r="G4408" s="141">
        <f t="shared" si="205"/>
        <v>308.56</v>
      </c>
      <c r="I4408" s="51">
        <v>4408</v>
      </c>
      <c r="J4408">
        <v>0.125</v>
      </c>
      <c r="K4408" s="141">
        <f t="shared" si="206"/>
        <v>551</v>
      </c>
      <c r="M4408" s="51">
        <v>4408</v>
      </c>
      <c r="N4408">
        <v>899</v>
      </c>
    </row>
    <row r="4409" spans="1:14">
      <c r="A4409" s="51">
        <v>4409</v>
      </c>
      <c r="B4409" s="51">
        <v>4.4999999999999998E-2</v>
      </c>
      <c r="C4409" s="141">
        <f t="shared" si="204"/>
        <v>198.405</v>
      </c>
      <c r="E4409" s="51">
        <v>4409</v>
      </c>
      <c r="F4409">
        <v>7.0000000000000007E-2</v>
      </c>
      <c r="G4409" s="141">
        <f t="shared" si="205"/>
        <v>308.63000000000005</v>
      </c>
      <c r="I4409" s="51">
        <v>4409</v>
      </c>
      <c r="J4409">
        <v>0.125</v>
      </c>
      <c r="K4409" s="141">
        <f t="shared" si="206"/>
        <v>551.125</v>
      </c>
      <c r="M4409" s="51">
        <v>4409</v>
      </c>
      <c r="N4409">
        <v>899</v>
      </c>
    </row>
    <row r="4410" spans="1:14">
      <c r="A4410" s="51">
        <v>4410</v>
      </c>
      <c r="B4410" s="51">
        <v>4.4999999999999998E-2</v>
      </c>
      <c r="C4410" s="141">
        <f t="shared" si="204"/>
        <v>198.45</v>
      </c>
      <c r="E4410" s="51">
        <v>4410</v>
      </c>
      <c r="F4410">
        <v>7.0000000000000007E-2</v>
      </c>
      <c r="G4410" s="141">
        <f t="shared" si="205"/>
        <v>308.70000000000005</v>
      </c>
      <c r="I4410" s="51">
        <v>4410</v>
      </c>
      <c r="J4410">
        <v>0.125</v>
      </c>
      <c r="K4410" s="141">
        <f t="shared" si="206"/>
        <v>551.25</v>
      </c>
      <c r="M4410" s="51">
        <v>4410</v>
      </c>
      <c r="N4410">
        <v>899</v>
      </c>
    </row>
    <row r="4411" spans="1:14">
      <c r="A4411" s="51">
        <v>4411</v>
      </c>
      <c r="B4411" s="51">
        <v>4.4999999999999998E-2</v>
      </c>
      <c r="C4411" s="141">
        <f t="shared" si="204"/>
        <v>198.495</v>
      </c>
      <c r="E4411" s="51">
        <v>4411</v>
      </c>
      <c r="F4411">
        <v>7.0000000000000007E-2</v>
      </c>
      <c r="G4411" s="141">
        <f t="shared" si="205"/>
        <v>308.77000000000004</v>
      </c>
      <c r="I4411" s="51">
        <v>4411</v>
      </c>
      <c r="J4411">
        <v>0.125</v>
      </c>
      <c r="K4411" s="141">
        <f t="shared" si="206"/>
        <v>551.375</v>
      </c>
      <c r="M4411" s="51">
        <v>4411</v>
      </c>
      <c r="N4411">
        <v>899</v>
      </c>
    </row>
    <row r="4412" spans="1:14">
      <c r="A4412" s="51">
        <v>4412</v>
      </c>
      <c r="B4412" s="51">
        <v>4.4999999999999998E-2</v>
      </c>
      <c r="C4412" s="141">
        <f t="shared" si="204"/>
        <v>198.54</v>
      </c>
      <c r="E4412" s="51">
        <v>4412</v>
      </c>
      <c r="F4412">
        <v>7.0000000000000007E-2</v>
      </c>
      <c r="G4412" s="141">
        <f t="shared" si="205"/>
        <v>308.84000000000003</v>
      </c>
      <c r="I4412" s="51">
        <v>4412</v>
      </c>
      <c r="J4412">
        <v>0.125</v>
      </c>
      <c r="K4412" s="141">
        <f t="shared" si="206"/>
        <v>551.5</v>
      </c>
      <c r="M4412" s="51">
        <v>4412</v>
      </c>
      <c r="N4412">
        <v>899</v>
      </c>
    </row>
    <row r="4413" spans="1:14">
      <c r="A4413" s="51">
        <v>4413</v>
      </c>
      <c r="B4413" s="51">
        <v>4.4999999999999998E-2</v>
      </c>
      <c r="C4413" s="141">
        <f t="shared" si="204"/>
        <v>198.58499999999998</v>
      </c>
      <c r="E4413" s="51">
        <v>4413</v>
      </c>
      <c r="F4413">
        <v>7.0000000000000007E-2</v>
      </c>
      <c r="G4413" s="141">
        <f t="shared" si="205"/>
        <v>308.91000000000003</v>
      </c>
      <c r="I4413" s="51">
        <v>4413</v>
      </c>
      <c r="J4413">
        <v>0.125</v>
      </c>
      <c r="K4413" s="141">
        <f t="shared" si="206"/>
        <v>551.625</v>
      </c>
      <c r="M4413" s="51">
        <v>4413</v>
      </c>
      <c r="N4413">
        <v>899</v>
      </c>
    </row>
    <row r="4414" spans="1:14">
      <c r="A4414" s="51">
        <v>4414</v>
      </c>
      <c r="B4414" s="51">
        <v>4.4999999999999998E-2</v>
      </c>
      <c r="C4414" s="141">
        <f t="shared" si="204"/>
        <v>198.63</v>
      </c>
      <c r="E4414" s="51">
        <v>4414</v>
      </c>
      <c r="F4414">
        <v>7.0000000000000007E-2</v>
      </c>
      <c r="G4414" s="141">
        <f t="shared" si="205"/>
        <v>308.98</v>
      </c>
      <c r="I4414" s="51">
        <v>4414</v>
      </c>
      <c r="J4414">
        <v>0.125</v>
      </c>
      <c r="K4414" s="141">
        <f t="shared" si="206"/>
        <v>551.75</v>
      </c>
      <c r="M4414" s="51">
        <v>4414</v>
      </c>
      <c r="N4414">
        <v>899</v>
      </c>
    </row>
    <row r="4415" spans="1:14">
      <c r="A4415" s="51">
        <v>4415</v>
      </c>
      <c r="B4415" s="51">
        <v>4.4999999999999998E-2</v>
      </c>
      <c r="C4415" s="141">
        <f t="shared" si="204"/>
        <v>198.67499999999998</v>
      </c>
      <c r="E4415" s="51">
        <v>4415</v>
      </c>
      <c r="F4415">
        <v>7.0000000000000007E-2</v>
      </c>
      <c r="G4415" s="141">
        <f t="shared" si="205"/>
        <v>309.05</v>
      </c>
      <c r="I4415" s="51">
        <v>4415</v>
      </c>
      <c r="J4415">
        <v>0.125</v>
      </c>
      <c r="K4415" s="141">
        <f t="shared" si="206"/>
        <v>551.875</v>
      </c>
      <c r="M4415" s="51">
        <v>4415</v>
      </c>
      <c r="N4415">
        <v>899</v>
      </c>
    </row>
    <row r="4416" spans="1:14">
      <c r="A4416" s="51">
        <v>4416</v>
      </c>
      <c r="B4416" s="51">
        <v>4.4999999999999998E-2</v>
      </c>
      <c r="C4416" s="141">
        <f t="shared" si="204"/>
        <v>198.72</v>
      </c>
      <c r="E4416" s="51">
        <v>4416</v>
      </c>
      <c r="F4416">
        <v>7.0000000000000007E-2</v>
      </c>
      <c r="G4416" s="141">
        <f t="shared" si="205"/>
        <v>309.12</v>
      </c>
      <c r="I4416" s="51">
        <v>4416</v>
      </c>
      <c r="J4416">
        <v>0.125</v>
      </c>
      <c r="K4416" s="141">
        <f t="shared" si="206"/>
        <v>552</v>
      </c>
      <c r="M4416" s="51">
        <v>4416</v>
      </c>
      <c r="N4416">
        <v>899</v>
      </c>
    </row>
    <row r="4417" spans="1:14">
      <c r="A4417" s="51">
        <v>4417</v>
      </c>
      <c r="B4417" s="51">
        <v>4.4999999999999998E-2</v>
      </c>
      <c r="C4417" s="141">
        <f t="shared" si="204"/>
        <v>198.76499999999999</v>
      </c>
      <c r="E4417" s="51">
        <v>4417</v>
      </c>
      <c r="F4417">
        <v>7.0000000000000007E-2</v>
      </c>
      <c r="G4417" s="141">
        <f t="shared" si="205"/>
        <v>309.19000000000005</v>
      </c>
      <c r="I4417" s="51">
        <v>4417</v>
      </c>
      <c r="J4417">
        <v>0.125</v>
      </c>
      <c r="K4417" s="141">
        <f t="shared" si="206"/>
        <v>552.125</v>
      </c>
      <c r="M4417" s="51">
        <v>4417</v>
      </c>
      <c r="N4417">
        <v>899</v>
      </c>
    </row>
    <row r="4418" spans="1:14">
      <c r="A4418" s="51">
        <v>4418</v>
      </c>
      <c r="B4418" s="51">
        <v>4.4999999999999998E-2</v>
      </c>
      <c r="C4418" s="141">
        <f t="shared" ref="C4418:C4481" si="207">MAX(A4418*B4418, 8.99)</f>
        <v>198.81</v>
      </c>
      <c r="E4418" s="51">
        <v>4418</v>
      </c>
      <c r="F4418">
        <v>7.0000000000000007E-2</v>
      </c>
      <c r="G4418" s="141">
        <f t="shared" ref="G4418:G4481" si="208">MAX(E4418*F4418, 9.99)</f>
        <v>309.26000000000005</v>
      </c>
      <c r="I4418" s="51">
        <v>4418</v>
      </c>
      <c r="J4418">
        <v>0.125</v>
      </c>
      <c r="K4418" s="141">
        <f t="shared" ref="K4418:K4481" si="209">MAX(I4418*J4418, 19.99)</f>
        <v>552.25</v>
      </c>
      <c r="M4418" s="51">
        <v>4418</v>
      </c>
      <c r="N4418">
        <v>899</v>
      </c>
    </row>
    <row r="4419" spans="1:14">
      <c r="A4419" s="51">
        <v>4419</v>
      </c>
      <c r="B4419" s="51">
        <v>4.4999999999999998E-2</v>
      </c>
      <c r="C4419" s="141">
        <f t="shared" si="207"/>
        <v>198.85499999999999</v>
      </c>
      <c r="E4419" s="51">
        <v>4419</v>
      </c>
      <c r="F4419">
        <v>7.0000000000000007E-2</v>
      </c>
      <c r="G4419" s="141">
        <f t="shared" si="208"/>
        <v>309.33000000000004</v>
      </c>
      <c r="I4419" s="51">
        <v>4419</v>
      </c>
      <c r="J4419">
        <v>0.125</v>
      </c>
      <c r="K4419" s="141">
        <f t="shared" si="209"/>
        <v>552.375</v>
      </c>
      <c r="M4419" s="51">
        <v>4419</v>
      </c>
      <c r="N4419">
        <v>899</v>
      </c>
    </row>
    <row r="4420" spans="1:14">
      <c r="A4420" s="51">
        <v>4420</v>
      </c>
      <c r="B4420" s="51">
        <v>4.4999999999999998E-2</v>
      </c>
      <c r="C4420" s="141">
        <f t="shared" si="207"/>
        <v>198.9</v>
      </c>
      <c r="E4420" s="51">
        <v>4420</v>
      </c>
      <c r="F4420">
        <v>7.0000000000000007E-2</v>
      </c>
      <c r="G4420" s="141">
        <f t="shared" si="208"/>
        <v>309.40000000000003</v>
      </c>
      <c r="I4420" s="51">
        <v>4420</v>
      </c>
      <c r="J4420">
        <v>0.125</v>
      </c>
      <c r="K4420" s="141">
        <f t="shared" si="209"/>
        <v>552.5</v>
      </c>
      <c r="M4420" s="51">
        <v>4420</v>
      </c>
      <c r="N4420">
        <v>899</v>
      </c>
    </row>
    <row r="4421" spans="1:14">
      <c r="A4421" s="51">
        <v>4421</v>
      </c>
      <c r="B4421" s="51">
        <v>4.4999999999999998E-2</v>
      </c>
      <c r="C4421" s="141">
        <f t="shared" si="207"/>
        <v>198.94499999999999</v>
      </c>
      <c r="E4421" s="51">
        <v>4421</v>
      </c>
      <c r="F4421">
        <v>7.0000000000000007E-2</v>
      </c>
      <c r="G4421" s="141">
        <f t="shared" si="208"/>
        <v>309.47000000000003</v>
      </c>
      <c r="I4421" s="51">
        <v>4421</v>
      </c>
      <c r="J4421">
        <v>0.125</v>
      </c>
      <c r="K4421" s="141">
        <f t="shared" si="209"/>
        <v>552.625</v>
      </c>
      <c r="M4421" s="51">
        <v>4421</v>
      </c>
      <c r="N4421">
        <v>899</v>
      </c>
    </row>
    <row r="4422" spans="1:14">
      <c r="A4422" s="51">
        <v>4422</v>
      </c>
      <c r="B4422" s="51">
        <v>4.4999999999999998E-2</v>
      </c>
      <c r="C4422" s="141">
        <f t="shared" si="207"/>
        <v>198.98999999999998</v>
      </c>
      <c r="E4422" s="51">
        <v>4422</v>
      </c>
      <c r="F4422">
        <v>7.0000000000000007E-2</v>
      </c>
      <c r="G4422" s="141">
        <f t="shared" si="208"/>
        <v>309.54000000000002</v>
      </c>
      <c r="I4422" s="51">
        <v>4422</v>
      </c>
      <c r="J4422">
        <v>0.125</v>
      </c>
      <c r="K4422" s="141">
        <f t="shared" si="209"/>
        <v>552.75</v>
      </c>
      <c r="M4422" s="51">
        <v>4422</v>
      </c>
      <c r="N4422">
        <v>899</v>
      </c>
    </row>
    <row r="4423" spans="1:14">
      <c r="A4423" s="51">
        <v>4423</v>
      </c>
      <c r="B4423" s="51">
        <v>4.4999999999999998E-2</v>
      </c>
      <c r="C4423" s="141">
        <f t="shared" si="207"/>
        <v>199.035</v>
      </c>
      <c r="E4423" s="51">
        <v>4423</v>
      </c>
      <c r="F4423">
        <v>7.0000000000000007E-2</v>
      </c>
      <c r="G4423" s="141">
        <f t="shared" si="208"/>
        <v>309.61</v>
      </c>
      <c r="I4423" s="51">
        <v>4423</v>
      </c>
      <c r="J4423">
        <v>0.125</v>
      </c>
      <c r="K4423" s="141">
        <f t="shared" si="209"/>
        <v>552.875</v>
      </c>
      <c r="M4423" s="51">
        <v>4423</v>
      </c>
      <c r="N4423">
        <v>899</v>
      </c>
    </row>
    <row r="4424" spans="1:14">
      <c r="A4424" s="51">
        <v>4424</v>
      </c>
      <c r="B4424" s="51">
        <v>4.4999999999999998E-2</v>
      </c>
      <c r="C4424" s="141">
        <f t="shared" si="207"/>
        <v>199.07999999999998</v>
      </c>
      <c r="E4424" s="51">
        <v>4424</v>
      </c>
      <c r="F4424">
        <v>7.0000000000000007E-2</v>
      </c>
      <c r="G4424" s="141">
        <f t="shared" si="208"/>
        <v>309.68</v>
      </c>
      <c r="I4424" s="51">
        <v>4424</v>
      </c>
      <c r="J4424">
        <v>0.125</v>
      </c>
      <c r="K4424" s="141">
        <f t="shared" si="209"/>
        <v>553</v>
      </c>
      <c r="M4424" s="51">
        <v>4424</v>
      </c>
      <c r="N4424">
        <v>899</v>
      </c>
    </row>
    <row r="4425" spans="1:14">
      <c r="A4425" s="51">
        <v>4425</v>
      </c>
      <c r="B4425" s="51">
        <v>4.4999999999999998E-2</v>
      </c>
      <c r="C4425" s="141">
        <f t="shared" si="207"/>
        <v>199.125</v>
      </c>
      <c r="E4425" s="51">
        <v>4425</v>
      </c>
      <c r="F4425">
        <v>7.0000000000000007E-2</v>
      </c>
      <c r="G4425" s="141">
        <f t="shared" si="208"/>
        <v>309.75000000000006</v>
      </c>
      <c r="I4425" s="51">
        <v>4425</v>
      </c>
      <c r="J4425">
        <v>0.125</v>
      </c>
      <c r="K4425" s="141">
        <f t="shared" si="209"/>
        <v>553.125</v>
      </c>
      <c r="M4425" s="51">
        <v>4425</v>
      </c>
      <c r="N4425">
        <v>899</v>
      </c>
    </row>
    <row r="4426" spans="1:14">
      <c r="A4426" s="51">
        <v>4426</v>
      </c>
      <c r="B4426" s="51">
        <v>4.4999999999999998E-2</v>
      </c>
      <c r="C4426" s="141">
        <f t="shared" si="207"/>
        <v>199.17</v>
      </c>
      <c r="E4426" s="51">
        <v>4426</v>
      </c>
      <c r="F4426">
        <v>7.0000000000000007E-2</v>
      </c>
      <c r="G4426" s="141">
        <f t="shared" si="208"/>
        <v>309.82000000000005</v>
      </c>
      <c r="I4426" s="51">
        <v>4426</v>
      </c>
      <c r="J4426">
        <v>0.125</v>
      </c>
      <c r="K4426" s="141">
        <f t="shared" si="209"/>
        <v>553.25</v>
      </c>
      <c r="M4426" s="51">
        <v>4426</v>
      </c>
      <c r="N4426">
        <v>899</v>
      </c>
    </row>
    <row r="4427" spans="1:14">
      <c r="A4427" s="51">
        <v>4427</v>
      </c>
      <c r="B4427" s="51">
        <v>4.4999999999999998E-2</v>
      </c>
      <c r="C4427" s="141">
        <f t="shared" si="207"/>
        <v>199.215</v>
      </c>
      <c r="E4427" s="51">
        <v>4427</v>
      </c>
      <c r="F4427">
        <v>7.0000000000000007E-2</v>
      </c>
      <c r="G4427" s="141">
        <f t="shared" si="208"/>
        <v>309.89000000000004</v>
      </c>
      <c r="I4427" s="51">
        <v>4427</v>
      </c>
      <c r="J4427">
        <v>0.125</v>
      </c>
      <c r="K4427" s="141">
        <f t="shared" si="209"/>
        <v>553.375</v>
      </c>
      <c r="M4427" s="51">
        <v>4427</v>
      </c>
      <c r="N4427">
        <v>899</v>
      </c>
    </row>
    <row r="4428" spans="1:14">
      <c r="A4428" s="51">
        <v>4428</v>
      </c>
      <c r="B4428" s="51">
        <v>4.4999999999999998E-2</v>
      </c>
      <c r="C4428" s="141">
        <f t="shared" si="207"/>
        <v>199.26</v>
      </c>
      <c r="E4428" s="51">
        <v>4428</v>
      </c>
      <c r="F4428">
        <v>7.0000000000000007E-2</v>
      </c>
      <c r="G4428" s="141">
        <f t="shared" si="208"/>
        <v>309.96000000000004</v>
      </c>
      <c r="I4428" s="51">
        <v>4428</v>
      </c>
      <c r="J4428">
        <v>0.125</v>
      </c>
      <c r="K4428" s="141">
        <f t="shared" si="209"/>
        <v>553.5</v>
      </c>
      <c r="M4428" s="51">
        <v>4428</v>
      </c>
      <c r="N4428">
        <v>899</v>
      </c>
    </row>
    <row r="4429" spans="1:14">
      <c r="A4429" s="51">
        <v>4429</v>
      </c>
      <c r="B4429" s="51">
        <v>4.4999999999999998E-2</v>
      </c>
      <c r="C4429" s="141">
        <f t="shared" si="207"/>
        <v>199.30500000000001</v>
      </c>
      <c r="E4429" s="51">
        <v>4429</v>
      </c>
      <c r="F4429">
        <v>7.0000000000000007E-2</v>
      </c>
      <c r="G4429" s="141">
        <f t="shared" si="208"/>
        <v>310.03000000000003</v>
      </c>
      <c r="I4429" s="51">
        <v>4429</v>
      </c>
      <c r="J4429">
        <v>0.125</v>
      </c>
      <c r="K4429" s="141">
        <f t="shared" si="209"/>
        <v>553.625</v>
      </c>
      <c r="M4429" s="51">
        <v>4429</v>
      </c>
      <c r="N4429">
        <v>899</v>
      </c>
    </row>
    <row r="4430" spans="1:14">
      <c r="A4430" s="51">
        <v>4430</v>
      </c>
      <c r="B4430" s="51">
        <v>4.4999999999999998E-2</v>
      </c>
      <c r="C4430" s="141">
        <f t="shared" si="207"/>
        <v>199.35</v>
      </c>
      <c r="E4430" s="51">
        <v>4430</v>
      </c>
      <c r="F4430">
        <v>7.0000000000000007E-2</v>
      </c>
      <c r="G4430" s="141">
        <f t="shared" si="208"/>
        <v>310.10000000000002</v>
      </c>
      <c r="I4430" s="51">
        <v>4430</v>
      </c>
      <c r="J4430">
        <v>0.125</v>
      </c>
      <c r="K4430" s="141">
        <f t="shared" si="209"/>
        <v>553.75</v>
      </c>
      <c r="M4430" s="51">
        <v>4430</v>
      </c>
      <c r="N4430">
        <v>899</v>
      </c>
    </row>
    <row r="4431" spans="1:14">
      <c r="A4431" s="51">
        <v>4431</v>
      </c>
      <c r="B4431" s="51">
        <v>4.4999999999999998E-2</v>
      </c>
      <c r="C4431" s="141">
        <f t="shared" si="207"/>
        <v>199.39499999999998</v>
      </c>
      <c r="E4431" s="51">
        <v>4431</v>
      </c>
      <c r="F4431">
        <v>7.0000000000000007E-2</v>
      </c>
      <c r="G4431" s="141">
        <f t="shared" si="208"/>
        <v>310.17</v>
      </c>
      <c r="I4431" s="51">
        <v>4431</v>
      </c>
      <c r="J4431">
        <v>0.125</v>
      </c>
      <c r="K4431" s="141">
        <f t="shared" si="209"/>
        <v>553.875</v>
      </c>
      <c r="M4431" s="51">
        <v>4431</v>
      </c>
      <c r="N4431">
        <v>899</v>
      </c>
    </row>
    <row r="4432" spans="1:14">
      <c r="A4432" s="51">
        <v>4432</v>
      </c>
      <c r="B4432" s="51">
        <v>4.4999999999999998E-2</v>
      </c>
      <c r="C4432" s="141">
        <f t="shared" si="207"/>
        <v>199.44</v>
      </c>
      <c r="E4432" s="51">
        <v>4432</v>
      </c>
      <c r="F4432">
        <v>7.0000000000000007E-2</v>
      </c>
      <c r="G4432" s="141">
        <f t="shared" si="208"/>
        <v>310.24</v>
      </c>
      <c r="I4432" s="51">
        <v>4432</v>
      </c>
      <c r="J4432">
        <v>0.125</v>
      </c>
      <c r="K4432" s="141">
        <f t="shared" si="209"/>
        <v>554</v>
      </c>
      <c r="M4432" s="51">
        <v>4432</v>
      </c>
      <c r="N4432">
        <v>899</v>
      </c>
    </row>
    <row r="4433" spans="1:14">
      <c r="A4433" s="51">
        <v>4433</v>
      </c>
      <c r="B4433" s="51">
        <v>4.4999999999999998E-2</v>
      </c>
      <c r="C4433" s="141">
        <f t="shared" si="207"/>
        <v>199.48499999999999</v>
      </c>
      <c r="E4433" s="51">
        <v>4433</v>
      </c>
      <c r="F4433">
        <v>7.0000000000000007E-2</v>
      </c>
      <c r="G4433" s="141">
        <f t="shared" si="208"/>
        <v>310.31</v>
      </c>
      <c r="I4433" s="51">
        <v>4433</v>
      </c>
      <c r="J4433">
        <v>0.125</v>
      </c>
      <c r="K4433" s="141">
        <f t="shared" si="209"/>
        <v>554.125</v>
      </c>
      <c r="M4433" s="51">
        <v>4433</v>
      </c>
      <c r="N4433">
        <v>899</v>
      </c>
    </row>
    <row r="4434" spans="1:14">
      <c r="A4434" s="51">
        <v>4434</v>
      </c>
      <c r="B4434" s="51">
        <v>4.4999999999999998E-2</v>
      </c>
      <c r="C4434" s="141">
        <f t="shared" si="207"/>
        <v>199.53</v>
      </c>
      <c r="E4434" s="51">
        <v>4434</v>
      </c>
      <c r="F4434">
        <v>7.0000000000000007E-2</v>
      </c>
      <c r="G4434" s="141">
        <f t="shared" si="208"/>
        <v>310.38000000000005</v>
      </c>
      <c r="I4434" s="51">
        <v>4434</v>
      </c>
      <c r="J4434">
        <v>0.125</v>
      </c>
      <c r="K4434" s="141">
        <f t="shared" si="209"/>
        <v>554.25</v>
      </c>
      <c r="M4434" s="51">
        <v>4434</v>
      </c>
      <c r="N4434">
        <v>899</v>
      </c>
    </row>
    <row r="4435" spans="1:14">
      <c r="A4435" s="51">
        <v>4435</v>
      </c>
      <c r="B4435" s="51">
        <v>4.4999999999999998E-2</v>
      </c>
      <c r="C4435" s="141">
        <f t="shared" si="207"/>
        <v>199.57499999999999</v>
      </c>
      <c r="E4435" s="51">
        <v>4435</v>
      </c>
      <c r="F4435">
        <v>7.0000000000000007E-2</v>
      </c>
      <c r="G4435" s="141">
        <f t="shared" si="208"/>
        <v>310.45000000000005</v>
      </c>
      <c r="I4435" s="51">
        <v>4435</v>
      </c>
      <c r="J4435">
        <v>0.125</v>
      </c>
      <c r="K4435" s="141">
        <f t="shared" si="209"/>
        <v>554.375</v>
      </c>
      <c r="M4435" s="51">
        <v>4435</v>
      </c>
      <c r="N4435">
        <v>899</v>
      </c>
    </row>
    <row r="4436" spans="1:14">
      <c r="A4436" s="51">
        <v>4436</v>
      </c>
      <c r="B4436" s="51">
        <v>4.4999999999999998E-2</v>
      </c>
      <c r="C4436" s="141">
        <f t="shared" si="207"/>
        <v>199.62</v>
      </c>
      <c r="E4436" s="51">
        <v>4436</v>
      </c>
      <c r="F4436">
        <v>7.0000000000000007E-2</v>
      </c>
      <c r="G4436" s="141">
        <f t="shared" si="208"/>
        <v>310.52000000000004</v>
      </c>
      <c r="I4436" s="51">
        <v>4436</v>
      </c>
      <c r="J4436">
        <v>0.125</v>
      </c>
      <c r="K4436" s="141">
        <f t="shared" si="209"/>
        <v>554.5</v>
      </c>
      <c r="M4436" s="51">
        <v>4436</v>
      </c>
      <c r="N4436">
        <v>899</v>
      </c>
    </row>
    <row r="4437" spans="1:14">
      <c r="A4437" s="51">
        <v>4437</v>
      </c>
      <c r="B4437" s="51">
        <v>4.4999999999999998E-2</v>
      </c>
      <c r="C4437" s="141">
        <f t="shared" si="207"/>
        <v>199.66499999999999</v>
      </c>
      <c r="E4437" s="51">
        <v>4437</v>
      </c>
      <c r="F4437">
        <v>7.0000000000000007E-2</v>
      </c>
      <c r="G4437" s="141">
        <f t="shared" si="208"/>
        <v>310.59000000000003</v>
      </c>
      <c r="I4437" s="51">
        <v>4437</v>
      </c>
      <c r="J4437">
        <v>0.125</v>
      </c>
      <c r="K4437" s="141">
        <f t="shared" si="209"/>
        <v>554.625</v>
      </c>
      <c r="M4437" s="51">
        <v>4437</v>
      </c>
      <c r="N4437">
        <v>899</v>
      </c>
    </row>
    <row r="4438" spans="1:14">
      <c r="A4438" s="51">
        <v>4438</v>
      </c>
      <c r="B4438" s="51">
        <v>4.4999999999999998E-2</v>
      </c>
      <c r="C4438" s="141">
        <f t="shared" si="207"/>
        <v>199.70999999999998</v>
      </c>
      <c r="E4438" s="51">
        <v>4438</v>
      </c>
      <c r="F4438">
        <v>7.0000000000000007E-2</v>
      </c>
      <c r="G4438" s="141">
        <f t="shared" si="208"/>
        <v>310.66000000000003</v>
      </c>
      <c r="I4438" s="51">
        <v>4438</v>
      </c>
      <c r="J4438">
        <v>0.125</v>
      </c>
      <c r="K4438" s="141">
        <f t="shared" si="209"/>
        <v>554.75</v>
      </c>
      <c r="M4438" s="51">
        <v>4438</v>
      </c>
      <c r="N4438">
        <v>899</v>
      </c>
    </row>
    <row r="4439" spans="1:14">
      <c r="A4439" s="51">
        <v>4439</v>
      </c>
      <c r="B4439" s="51">
        <v>4.4999999999999998E-2</v>
      </c>
      <c r="C4439" s="141">
        <f t="shared" si="207"/>
        <v>199.755</v>
      </c>
      <c r="E4439" s="51">
        <v>4439</v>
      </c>
      <c r="F4439">
        <v>7.0000000000000007E-2</v>
      </c>
      <c r="G4439" s="141">
        <f t="shared" si="208"/>
        <v>310.73</v>
      </c>
      <c r="I4439" s="51">
        <v>4439</v>
      </c>
      <c r="J4439">
        <v>0.125</v>
      </c>
      <c r="K4439" s="141">
        <f t="shared" si="209"/>
        <v>554.875</v>
      </c>
      <c r="M4439" s="51">
        <v>4439</v>
      </c>
      <c r="N4439">
        <v>899</v>
      </c>
    </row>
    <row r="4440" spans="1:14">
      <c r="A4440" s="51">
        <v>4440</v>
      </c>
      <c r="B4440" s="51">
        <v>4.4999999999999998E-2</v>
      </c>
      <c r="C4440" s="141">
        <f t="shared" si="207"/>
        <v>199.79999999999998</v>
      </c>
      <c r="E4440" s="51">
        <v>4440</v>
      </c>
      <c r="F4440">
        <v>7.0000000000000007E-2</v>
      </c>
      <c r="G4440" s="141">
        <f t="shared" si="208"/>
        <v>310.8</v>
      </c>
      <c r="I4440" s="51">
        <v>4440</v>
      </c>
      <c r="J4440">
        <v>0.125</v>
      </c>
      <c r="K4440" s="141">
        <f t="shared" si="209"/>
        <v>555</v>
      </c>
      <c r="M4440" s="51">
        <v>4440</v>
      </c>
      <c r="N4440">
        <v>899</v>
      </c>
    </row>
    <row r="4441" spans="1:14">
      <c r="A4441" s="51">
        <v>4441</v>
      </c>
      <c r="B4441" s="51">
        <v>4.4999999999999998E-2</v>
      </c>
      <c r="C4441" s="141">
        <f t="shared" si="207"/>
        <v>199.845</v>
      </c>
      <c r="E4441" s="51">
        <v>4441</v>
      </c>
      <c r="F4441">
        <v>7.0000000000000007E-2</v>
      </c>
      <c r="G4441" s="141">
        <f t="shared" si="208"/>
        <v>310.87</v>
      </c>
      <c r="I4441" s="51">
        <v>4441</v>
      </c>
      <c r="J4441">
        <v>0.125</v>
      </c>
      <c r="K4441" s="141">
        <f t="shared" si="209"/>
        <v>555.125</v>
      </c>
      <c r="M4441" s="51">
        <v>4441</v>
      </c>
      <c r="N4441">
        <v>899</v>
      </c>
    </row>
    <row r="4442" spans="1:14">
      <c r="A4442" s="51">
        <v>4442</v>
      </c>
      <c r="B4442" s="51">
        <v>4.4999999999999998E-2</v>
      </c>
      <c r="C4442" s="141">
        <f t="shared" si="207"/>
        <v>199.89</v>
      </c>
      <c r="E4442" s="51">
        <v>4442</v>
      </c>
      <c r="F4442">
        <v>7.0000000000000007E-2</v>
      </c>
      <c r="G4442" s="141">
        <f t="shared" si="208"/>
        <v>310.94000000000005</v>
      </c>
      <c r="I4442" s="51">
        <v>4442</v>
      </c>
      <c r="J4442">
        <v>0.125</v>
      </c>
      <c r="K4442" s="141">
        <f t="shared" si="209"/>
        <v>555.25</v>
      </c>
      <c r="M4442" s="51">
        <v>4442</v>
      </c>
      <c r="N4442">
        <v>899</v>
      </c>
    </row>
    <row r="4443" spans="1:14">
      <c r="A4443" s="51">
        <v>4443</v>
      </c>
      <c r="B4443" s="51">
        <v>4.4999999999999998E-2</v>
      </c>
      <c r="C4443" s="141">
        <f t="shared" si="207"/>
        <v>199.935</v>
      </c>
      <c r="E4443" s="51">
        <v>4443</v>
      </c>
      <c r="F4443">
        <v>7.0000000000000007E-2</v>
      </c>
      <c r="G4443" s="141">
        <f t="shared" si="208"/>
        <v>311.01000000000005</v>
      </c>
      <c r="I4443" s="51">
        <v>4443</v>
      </c>
      <c r="J4443">
        <v>0.125</v>
      </c>
      <c r="K4443" s="141">
        <f t="shared" si="209"/>
        <v>555.375</v>
      </c>
      <c r="M4443" s="51">
        <v>4443</v>
      </c>
      <c r="N4443">
        <v>899</v>
      </c>
    </row>
    <row r="4444" spans="1:14">
      <c r="A4444" s="51">
        <v>4444</v>
      </c>
      <c r="B4444" s="51">
        <v>4.4999999999999998E-2</v>
      </c>
      <c r="C4444" s="141">
        <f t="shared" si="207"/>
        <v>199.98</v>
      </c>
      <c r="E4444" s="51">
        <v>4444</v>
      </c>
      <c r="F4444">
        <v>7.0000000000000007E-2</v>
      </c>
      <c r="G4444" s="141">
        <f t="shared" si="208"/>
        <v>311.08000000000004</v>
      </c>
      <c r="I4444" s="51">
        <v>4444</v>
      </c>
      <c r="J4444">
        <v>0.125</v>
      </c>
      <c r="K4444" s="141">
        <f t="shared" si="209"/>
        <v>555.5</v>
      </c>
      <c r="M4444" s="51">
        <v>4444</v>
      </c>
      <c r="N4444">
        <v>899</v>
      </c>
    </row>
    <row r="4445" spans="1:14">
      <c r="A4445" s="51">
        <v>4445</v>
      </c>
      <c r="B4445" s="51">
        <v>4.4999999999999998E-2</v>
      </c>
      <c r="C4445" s="141">
        <f t="shared" si="207"/>
        <v>200.02500000000001</v>
      </c>
      <c r="E4445" s="51">
        <v>4445</v>
      </c>
      <c r="F4445">
        <v>7.0000000000000007E-2</v>
      </c>
      <c r="G4445" s="141">
        <f t="shared" si="208"/>
        <v>311.15000000000003</v>
      </c>
      <c r="I4445" s="51">
        <v>4445</v>
      </c>
      <c r="J4445">
        <v>0.125</v>
      </c>
      <c r="K4445" s="141">
        <f t="shared" si="209"/>
        <v>555.625</v>
      </c>
      <c r="M4445" s="51">
        <v>4445</v>
      </c>
      <c r="N4445">
        <v>899</v>
      </c>
    </row>
    <row r="4446" spans="1:14">
      <c r="A4446" s="51">
        <v>4446</v>
      </c>
      <c r="B4446" s="51">
        <v>4.4999999999999998E-2</v>
      </c>
      <c r="C4446" s="141">
        <f t="shared" si="207"/>
        <v>200.07</v>
      </c>
      <c r="E4446" s="51">
        <v>4446</v>
      </c>
      <c r="F4446">
        <v>7.0000000000000007E-2</v>
      </c>
      <c r="G4446" s="141">
        <f t="shared" si="208"/>
        <v>311.22000000000003</v>
      </c>
      <c r="I4446" s="51">
        <v>4446</v>
      </c>
      <c r="J4446">
        <v>0.125</v>
      </c>
      <c r="K4446" s="141">
        <f t="shared" si="209"/>
        <v>555.75</v>
      </c>
      <c r="M4446" s="51">
        <v>4446</v>
      </c>
      <c r="N4446">
        <v>899</v>
      </c>
    </row>
    <row r="4447" spans="1:14">
      <c r="A4447" s="51">
        <v>4447</v>
      </c>
      <c r="B4447" s="51">
        <v>4.4999999999999998E-2</v>
      </c>
      <c r="C4447" s="141">
        <f t="shared" si="207"/>
        <v>200.11499999999998</v>
      </c>
      <c r="E4447" s="51">
        <v>4447</v>
      </c>
      <c r="F4447">
        <v>7.0000000000000007E-2</v>
      </c>
      <c r="G4447" s="141">
        <f t="shared" si="208"/>
        <v>311.29000000000002</v>
      </c>
      <c r="I4447" s="51">
        <v>4447</v>
      </c>
      <c r="J4447">
        <v>0.125</v>
      </c>
      <c r="K4447" s="141">
        <f t="shared" si="209"/>
        <v>555.875</v>
      </c>
      <c r="M4447" s="51">
        <v>4447</v>
      </c>
      <c r="N4447">
        <v>899</v>
      </c>
    </row>
    <row r="4448" spans="1:14">
      <c r="A4448" s="51">
        <v>4448</v>
      </c>
      <c r="B4448" s="51">
        <v>4.4999999999999998E-2</v>
      </c>
      <c r="C4448" s="141">
        <f t="shared" si="207"/>
        <v>200.16</v>
      </c>
      <c r="E4448" s="51">
        <v>4448</v>
      </c>
      <c r="F4448">
        <v>7.0000000000000007E-2</v>
      </c>
      <c r="G4448" s="141">
        <f t="shared" si="208"/>
        <v>311.36</v>
      </c>
      <c r="I4448" s="51">
        <v>4448</v>
      </c>
      <c r="J4448">
        <v>0.125</v>
      </c>
      <c r="K4448" s="141">
        <f t="shared" si="209"/>
        <v>556</v>
      </c>
      <c r="M4448" s="51">
        <v>4448</v>
      </c>
      <c r="N4448">
        <v>899</v>
      </c>
    </row>
    <row r="4449" spans="1:14">
      <c r="A4449" s="51">
        <v>4449</v>
      </c>
      <c r="B4449" s="51">
        <v>4.4999999999999998E-2</v>
      </c>
      <c r="C4449" s="141">
        <f t="shared" si="207"/>
        <v>200.20499999999998</v>
      </c>
      <c r="E4449" s="51">
        <v>4449</v>
      </c>
      <c r="F4449">
        <v>7.0000000000000007E-2</v>
      </c>
      <c r="G4449" s="141">
        <f t="shared" si="208"/>
        <v>311.43</v>
      </c>
      <c r="I4449" s="51">
        <v>4449</v>
      </c>
      <c r="J4449">
        <v>0.125</v>
      </c>
      <c r="K4449" s="141">
        <f t="shared" si="209"/>
        <v>556.125</v>
      </c>
      <c r="M4449" s="51">
        <v>4449</v>
      </c>
      <c r="N4449">
        <v>899</v>
      </c>
    </row>
    <row r="4450" spans="1:14">
      <c r="A4450" s="51">
        <v>4450</v>
      </c>
      <c r="B4450" s="51">
        <v>4.4999999999999998E-2</v>
      </c>
      <c r="C4450" s="141">
        <f t="shared" si="207"/>
        <v>200.25</v>
      </c>
      <c r="E4450" s="51">
        <v>4450</v>
      </c>
      <c r="F4450">
        <v>7.0000000000000007E-2</v>
      </c>
      <c r="G4450" s="141">
        <f t="shared" si="208"/>
        <v>311.50000000000006</v>
      </c>
      <c r="I4450" s="51">
        <v>4450</v>
      </c>
      <c r="J4450">
        <v>0.125</v>
      </c>
      <c r="K4450" s="141">
        <f t="shared" si="209"/>
        <v>556.25</v>
      </c>
      <c r="M4450" s="51">
        <v>4450</v>
      </c>
      <c r="N4450">
        <v>899</v>
      </c>
    </row>
    <row r="4451" spans="1:14">
      <c r="A4451" s="51">
        <v>4451</v>
      </c>
      <c r="B4451" s="51">
        <v>4.4999999999999998E-2</v>
      </c>
      <c r="C4451" s="141">
        <f t="shared" si="207"/>
        <v>200.29499999999999</v>
      </c>
      <c r="E4451" s="51">
        <v>4451</v>
      </c>
      <c r="F4451">
        <v>7.0000000000000007E-2</v>
      </c>
      <c r="G4451" s="141">
        <f t="shared" si="208"/>
        <v>311.57000000000005</v>
      </c>
      <c r="I4451" s="51">
        <v>4451</v>
      </c>
      <c r="J4451">
        <v>0.125</v>
      </c>
      <c r="K4451" s="141">
        <f t="shared" si="209"/>
        <v>556.375</v>
      </c>
      <c r="M4451" s="51">
        <v>4451</v>
      </c>
      <c r="N4451">
        <v>899</v>
      </c>
    </row>
    <row r="4452" spans="1:14">
      <c r="A4452" s="51">
        <v>4452</v>
      </c>
      <c r="B4452" s="51">
        <v>4.4999999999999998E-2</v>
      </c>
      <c r="C4452" s="141">
        <f t="shared" si="207"/>
        <v>200.34</v>
      </c>
      <c r="E4452" s="51">
        <v>4452</v>
      </c>
      <c r="F4452">
        <v>7.0000000000000007E-2</v>
      </c>
      <c r="G4452" s="141">
        <f t="shared" si="208"/>
        <v>311.64000000000004</v>
      </c>
      <c r="I4452" s="51">
        <v>4452</v>
      </c>
      <c r="J4452">
        <v>0.125</v>
      </c>
      <c r="K4452" s="141">
        <f t="shared" si="209"/>
        <v>556.5</v>
      </c>
      <c r="M4452" s="51">
        <v>4452</v>
      </c>
      <c r="N4452">
        <v>899</v>
      </c>
    </row>
    <row r="4453" spans="1:14">
      <c r="A4453" s="51">
        <v>4453</v>
      </c>
      <c r="B4453" s="51">
        <v>4.4999999999999998E-2</v>
      </c>
      <c r="C4453" s="141">
        <f t="shared" si="207"/>
        <v>200.38499999999999</v>
      </c>
      <c r="E4453" s="51">
        <v>4453</v>
      </c>
      <c r="F4453">
        <v>7.0000000000000007E-2</v>
      </c>
      <c r="G4453" s="141">
        <f t="shared" si="208"/>
        <v>311.71000000000004</v>
      </c>
      <c r="I4453" s="51">
        <v>4453</v>
      </c>
      <c r="J4453">
        <v>0.125</v>
      </c>
      <c r="K4453" s="141">
        <f t="shared" si="209"/>
        <v>556.625</v>
      </c>
      <c r="M4453" s="51">
        <v>4453</v>
      </c>
      <c r="N4453">
        <v>899</v>
      </c>
    </row>
    <row r="4454" spans="1:14">
      <c r="A4454" s="51">
        <v>4454</v>
      </c>
      <c r="B4454" s="51">
        <v>4.4999999999999998E-2</v>
      </c>
      <c r="C4454" s="141">
        <f t="shared" si="207"/>
        <v>200.42999999999998</v>
      </c>
      <c r="E4454" s="51">
        <v>4454</v>
      </c>
      <c r="F4454">
        <v>7.0000000000000007E-2</v>
      </c>
      <c r="G4454" s="141">
        <f t="shared" si="208"/>
        <v>311.78000000000003</v>
      </c>
      <c r="I4454" s="51">
        <v>4454</v>
      </c>
      <c r="J4454">
        <v>0.125</v>
      </c>
      <c r="K4454" s="141">
        <f t="shared" si="209"/>
        <v>556.75</v>
      </c>
      <c r="M4454" s="51">
        <v>4454</v>
      </c>
      <c r="N4454">
        <v>899</v>
      </c>
    </row>
    <row r="4455" spans="1:14">
      <c r="A4455" s="51">
        <v>4455</v>
      </c>
      <c r="B4455" s="51">
        <v>4.4999999999999998E-2</v>
      </c>
      <c r="C4455" s="141">
        <f t="shared" si="207"/>
        <v>200.47499999999999</v>
      </c>
      <c r="E4455" s="51">
        <v>4455</v>
      </c>
      <c r="F4455">
        <v>7.0000000000000007E-2</v>
      </c>
      <c r="G4455" s="141">
        <f t="shared" si="208"/>
        <v>311.85000000000002</v>
      </c>
      <c r="I4455" s="51">
        <v>4455</v>
      </c>
      <c r="J4455">
        <v>0.125</v>
      </c>
      <c r="K4455" s="141">
        <f t="shared" si="209"/>
        <v>556.875</v>
      </c>
      <c r="M4455" s="51">
        <v>4455</v>
      </c>
      <c r="N4455">
        <v>899</v>
      </c>
    </row>
    <row r="4456" spans="1:14">
      <c r="A4456" s="51">
        <v>4456</v>
      </c>
      <c r="B4456" s="51">
        <v>4.4999999999999998E-2</v>
      </c>
      <c r="C4456" s="141">
        <f t="shared" si="207"/>
        <v>200.51999999999998</v>
      </c>
      <c r="E4456" s="51">
        <v>4456</v>
      </c>
      <c r="F4456">
        <v>7.0000000000000007E-2</v>
      </c>
      <c r="G4456" s="141">
        <f t="shared" si="208"/>
        <v>311.92</v>
      </c>
      <c r="I4456" s="51">
        <v>4456</v>
      </c>
      <c r="J4456">
        <v>0.125</v>
      </c>
      <c r="K4456" s="141">
        <f t="shared" si="209"/>
        <v>557</v>
      </c>
      <c r="M4456" s="51">
        <v>4456</v>
      </c>
      <c r="N4456">
        <v>899</v>
      </c>
    </row>
    <row r="4457" spans="1:14">
      <c r="A4457" s="51">
        <v>4457</v>
      </c>
      <c r="B4457" s="51">
        <v>4.4999999999999998E-2</v>
      </c>
      <c r="C4457" s="141">
        <f t="shared" si="207"/>
        <v>200.565</v>
      </c>
      <c r="E4457" s="51">
        <v>4457</v>
      </c>
      <c r="F4457">
        <v>7.0000000000000007E-2</v>
      </c>
      <c r="G4457" s="141">
        <f t="shared" si="208"/>
        <v>311.99</v>
      </c>
      <c r="I4457" s="51">
        <v>4457</v>
      </c>
      <c r="J4457">
        <v>0.125</v>
      </c>
      <c r="K4457" s="141">
        <f t="shared" si="209"/>
        <v>557.125</v>
      </c>
      <c r="M4457" s="51">
        <v>4457</v>
      </c>
      <c r="N4457">
        <v>899</v>
      </c>
    </row>
    <row r="4458" spans="1:14">
      <c r="A4458" s="51">
        <v>4458</v>
      </c>
      <c r="B4458" s="51">
        <v>4.4999999999999998E-2</v>
      </c>
      <c r="C4458" s="141">
        <f t="shared" si="207"/>
        <v>200.60999999999999</v>
      </c>
      <c r="E4458" s="51">
        <v>4458</v>
      </c>
      <c r="F4458">
        <v>7.0000000000000007E-2</v>
      </c>
      <c r="G4458" s="141">
        <f t="shared" si="208"/>
        <v>312.06</v>
      </c>
      <c r="I4458" s="51">
        <v>4458</v>
      </c>
      <c r="J4458">
        <v>0.125</v>
      </c>
      <c r="K4458" s="141">
        <f t="shared" si="209"/>
        <v>557.25</v>
      </c>
      <c r="M4458" s="51">
        <v>4458</v>
      </c>
      <c r="N4458">
        <v>899</v>
      </c>
    </row>
    <row r="4459" spans="1:14">
      <c r="A4459" s="51">
        <v>4459</v>
      </c>
      <c r="B4459" s="51">
        <v>4.4999999999999998E-2</v>
      </c>
      <c r="C4459" s="141">
        <f t="shared" si="207"/>
        <v>200.655</v>
      </c>
      <c r="E4459" s="51">
        <v>4459</v>
      </c>
      <c r="F4459">
        <v>7.0000000000000007E-2</v>
      </c>
      <c r="G4459" s="141">
        <f t="shared" si="208"/>
        <v>312.13000000000005</v>
      </c>
      <c r="I4459" s="51">
        <v>4459</v>
      </c>
      <c r="J4459">
        <v>0.125</v>
      </c>
      <c r="K4459" s="141">
        <f t="shared" si="209"/>
        <v>557.375</v>
      </c>
      <c r="M4459" s="51">
        <v>4459</v>
      </c>
      <c r="N4459">
        <v>899</v>
      </c>
    </row>
    <row r="4460" spans="1:14">
      <c r="A4460" s="51">
        <v>4460</v>
      </c>
      <c r="B4460" s="51">
        <v>4.4999999999999998E-2</v>
      </c>
      <c r="C4460" s="141">
        <f t="shared" si="207"/>
        <v>200.7</v>
      </c>
      <c r="E4460" s="51">
        <v>4460</v>
      </c>
      <c r="F4460">
        <v>7.0000000000000007E-2</v>
      </c>
      <c r="G4460" s="141">
        <f t="shared" si="208"/>
        <v>312.20000000000005</v>
      </c>
      <c r="I4460" s="51">
        <v>4460</v>
      </c>
      <c r="J4460">
        <v>0.125</v>
      </c>
      <c r="K4460" s="141">
        <f t="shared" si="209"/>
        <v>557.5</v>
      </c>
      <c r="M4460" s="51">
        <v>4460</v>
      </c>
      <c r="N4460">
        <v>899</v>
      </c>
    </row>
    <row r="4461" spans="1:14">
      <c r="A4461" s="51">
        <v>4461</v>
      </c>
      <c r="B4461" s="51">
        <v>4.4999999999999998E-2</v>
      </c>
      <c r="C4461" s="141">
        <f t="shared" si="207"/>
        <v>200.745</v>
      </c>
      <c r="E4461" s="51">
        <v>4461</v>
      </c>
      <c r="F4461">
        <v>7.0000000000000007E-2</v>
      </c>
      <c r="G4461" s="141">
        <f t="shared" si="208"/>
        <v>312.27000000000004</v>
      </c>
      <c r="I4461" s="51">
        <v>4461</v>
      </c>
      <c r="J4461">
        <v>0.125</v>
      </c>
      <c r="K4461" s="141">
        <f t="shared" si="209"/>
        <v>557.625</v>
      </c>
      <c r="M4461" s="51">
        <v>4461</v>
      </c>
      <c r="N4461">
        <v>899</v>
      </c>
    </row>
    <row r="4462" spans="1:14">
      <c r="A4462" s="51">
        <v>4462</v>
      </c>
      <c r="B4462" s="51">
        <v>4.4999999999999998E-2</v>
      </c>
      <c r="C4462" s="141">
        <f t="shared" si="207"/>
        <v>200.79</v>
      </c>
      <c r="E4462" s="51">
        <v>4462</v>
      </c>
      <c r="F4462">
        <v>7.0000000000000007E-2</v>
      </c>
      <c r="G4462" s="141">
        <f t="shared" si="208"/>
        <v>312.34000000000003</v>
      </c>
      <c r="I4462" s="51">
        <v>4462</v>
      </c>
      <c r="J4462">
        <v>0.125</v>
      </c>
      <c r="K4462" s="141">
        <f t="shared" si="209"/>
        <v>557.75</v>
      </c>
      <c r="M4462" s="51">
        <v>4462</v>
      </c>
      <c r="N4462">
        <v>899</v>
      </c>
    </row>
    <row r="4463" spans="1:14">
      <c r="A4463" s="51">
        <v>4463</v>
      </c>
      <c r="B4463" s="51">
        <v>4.4999999999999998E-2</v>
      </c>
      <c r="C4463" s="141">
        <f t="shared" si="207"/>
        <v>200.83499999999998</v>
      </c>
      <c r="E4463" s="51">
        <v>4463</v>
      </c>
      <c r="F4463">
        <v>7.0000000000000007E-2</v>
      </c>
      <c r="G4463" s="141">
        <f t="shared" si="208"/>
        <v>312.41000000000003</v>
      </c>
      <c r="I4463" s="51">
        <v>4463</v>
      </c>
      <c r="J4463">
        <v>0.125</v>
      </c>
      <c r="K4463" s="141">
        <f t="shared" si="209"/>
        <v>557.875</v>
      </c>
      <c r="M4463" s="51">
        <v>4463</v>
      </c>
      <c r="N4463">
        <v>899</v>
      </c>
    </row>
    <row r="4464" spans="1:14">
      <c r="A4464" s="51">
        <v>4464</v>
      </c>
      <c r="B4464" s="51">
        <v>4.4999999999999998E-2</v>
      </c>
      <c r="C4464" s="141">
        <f t="shared" si="207"/>
        <v>200.88</v>
      </c>
      <c r="E4464" s="51">
        <v>4464</v>
      </c>
      <c r="F4464">
        <v>7.0000000000000007E-2</v>
      </c>
      <c r="G4464" s="141">
        <f t="shared" si="208"/>
        <v>312.48</v>
      </c>
      <c r="I4464" s="51">
        <v>4464</v>
      </c>
      <c r="J4464">
        <v>0.125</v>
      </c>
      <c r="K4464" s="141">
        <f t="shared" si="209"/>
        <v>558</v>
      </c>
      <c r="M4464" s="51">
        <v>4464</v>
      </c>
      <c r="N4464">
        <v>899</v>
      </c>
    </row>
    <row r="4465" spans="1:14">
      <c r="A4465" s="51">
        <v>4465</v>
      </c>
      <c r="B4465" s="51">
        <v>4.4999999999999998E-2</v>
      </c>
      <c r="C4465" s="141">
        <f t="shared" si="207"/>
        <v>200.92499999999998</v>
      </c>
      <c r="E4465" s="51">
        <v>4465</v>
      </c>
      <c r="F4465">
        <v>7.0000000000000007E-2</v>
      </c>
      <c r="G4465" s="141">
        <f t="shared" si="208"/>
        <v>312.55</v>
      </c>
      <c r="I4465" s="51">
        <v>4465</v>
      </c>
      <c r="J4465">
        <v>0.125</v>
      </c>
      <c r="K4465" s="141">
        <f t="shared" si="209"/>
        <v>558.125</v>
      </c>
      <c r="M4465" s="51">
        <v>4465</v>
      </c>
      <c r="N4465">
        <v>899</v>
      </c>
    </row>
    <row r="4466" spans="1:14">
      <c r="A4466" s="51">
        <v>4466</v>
      </c>
      <c r="B4466" s="51">
        <v>4.4999999999999998E-2</v>
      </c>
      <c r="C4466" s="141">
        <f t="shared" si="207"/>
        <v>200.97</v>
      </c>
      <c r="E4466" s="51">
        <v>4466</v>
      </c>
      <c r="F4466">
        <v>7.0000000000000007E-2</v>
      </c>
      <c r="G4466" s="141">
        <f t="shared" si="208"/>
        <v>312.62</v>
      </c>
      <c r="I4466" s="51">
        <v>4466</v>
      </c>
      <c r="J4466">
        <v>0.125</v>
      </c>
      <c r="K4466" s="141">
        <f t="shared" si="209"/>
        <v>558.25</v>
      </c>
      <c r="M4466" s="51">
        <v>4466</v>
      </c>
      <c r="N4466">
        <v>899</v>
      </c>
    </row>
    <row r="4467" spans="1:14">
      <c r="A4467" s="51">
        <v>4467</v>
      </c>
      <c r="B4467" s="51">
        <v>4.4999999999999998E-2</v>
      </c>
      <c r="C4467" s="141">
        <f t="shared" si="207"/>
        <v>201.01499999999999</v>
      </c>
      <c r="E4467" s="51">
        <v>4467</v>
      </c>
      <c r="F4467">
        <v>7.0000000000000007E-2</v>
      </c>
      <c r="G4467" s="141">
        <f t="shared" si="208"/>
        <v>312.69000000000005</v>
      </c>
      <c r="I4467" s="51">
        <v>4467</v>
      </c>
      <c r="J4467">
        <v>0.125</v>
      </c>
      <c r="K4467" s="141">
        <f t="shared" si="209"/>
        <v>558.375</v>
      </c>
      <c r="M4467" s="51">
        <v>4467</v>
      </c>
      <c r="N4467">
        <v>899</v>
      </c>
    </row>
    <row r="4468" spans="1:14">
      <c r="A4468" s="51">
        <v>4468</v>
      </c>
      <c r="B4468" s="51">
        <v>4.4999999999999998E-2</v>
      </c>
      <c r="C4468" s="141">
        <f t="shared" si="207"/>
        <v>201.06</v>
      </c>
      <c r="E4468" s="51">
        <v>4468</v>
      </c>
      <c r="F4468">
        <v>7.0000000000000007E-2</v>
      </c>
      <c r="G4468" s="141">
        <f t="shared" si="208"/>
        <v>312.76000000000005</v>
      </c>
      <c r="I4468" s="51">
        <v>4468</v>
      </c>
      <c r="J4468">
        <v>0.125</v>
      </c>
      <c r="K4468" s="141">
        <f t="shared" si="209"/>
        <v>558.5</v>
      </c>
      <c r="M4468" s="51">
        <v>4468</v>
      </c>
      <c r="N4468">
        <v>899</v>
      </c>
    </row>
    <row r="4469" spans="1:14">
      <c r="A4469" s="51">
        <v>4469</v>
      </c>
      <c r="B4469" s="51">
        <v>4.4999999999999998E-2</v>
      </c>
      <c r="C4469" s="141">
        <f t="shared" si="207"/>
        <v>201.10499999999999</v>
      </c>
      <c r="E4469" s="51">
        <v>4469</v>
      </c>
      <c r="F4469">
        <v>7.0000000000000007E-2</v>
      </c>
      <c r="G4469" s="141">
        <f t="shared" si="208"/>
        <v>312.83000000000004</v>
      </c>
      <c r="I4469" s="51">
        <v>4469</v>
      </c>
      <c r="J4469">
        <v>0.125</v>
      </c>
      <c r="K4469" s="141">
        <f t="shared" si="209"/>
        <v>558.625</v>
      </c>
      <c r="M4469" s="51">
        <v>4469</v>
      </c>
      <c r="N4469">
        <v>899</v>
      </c>
    </row>
    <row r="4470" spans="1:14">
      <c r="A4470" s="51">
        <v>4470</v>
      </c>
      <c r="B4470" s="51">
        <v>4.4999999999999998E-2</v>
      </c>
      <c r="C4470" s="141">
        <f t="shared" si="207"/>
        <v>201.15</v>
      </c>
      <c r="E4470" s="51">
        <v>4470</v>
      </c>
      <c r="F4470">
        <v>7.0000000000000007E-2</v>
      </c>
      <c r="G4470" s="141">
        <f t="shared" si="208"/>
        <v>312.90000000000003</v>
      </c>
      <c r="I4470" s="51">
        <v>4470</v>
      </c>
      <c r="J4470">
        <v>0.125</v>
      </c>
      <c r="K4470" s="141">
        <f t="shared" si="209"/>
        <v>558.75</v>
      </c>
      <c r="M4470" s="51">
        <v>4470</v>
      </c>
      <c r="N4470">
        <v>899</v>
      </c>
    </row>
    <row r="4471" spans="1:14">
      <c r="A4471" s="51">
        <v>4471</v>
      </c>
      <c r="B4471" s="51">
        <v>4.4999999999999998E-2</v>
      </c>
      <c r="C4471" s="141">
        <f t="shared" si="207"/>
        <v>201.19499999999999</v>
      </c>
      <c r="E4471" s="51">
        <v>4471</v>
      </c>
      <c r="F4471">
        <v>7.0000000000000007E-2</v>
      </c>
      <c r="G4471" s="141">
        <f t="shared" si="208"/>
        <v>312.97000000000003</v>
      </c>
      <c r="I4471" s="51">
        <v>4471</v>
      </c>
      <c r="J4471">
        <v>0.125</v>
      </c>
      <c r="K4471" s="141">
        <f t="shared" si="209"/>
        <v>558.875</v>
      </c>
      <c r="M4471" s="51">
        <v>4471</v>
      </c>
      <c r="N4471">
        <v>899</v>
      </c>
    </row>
    <row r="4472" spans="1:14">
      <c r="A4472" s="51">
        <v>4472</v>
      </c>
      <c r="B4472" s="51">
        <v>4.4999999999999998E-2</v>
      </c>
      <c r="C4472" s="141">
        <f t="shared" si="207"/>
        <v>201.23999999999998</v>
      </c>
      <c r="E4472" s="51">
        <v>4472</v>
      </c>
      <c r="F4472">
        <v>7.0000000000000007E-2</v>
      </c>
      <c r="G4472" s="141">
        <f t="shared" si="208"/>
        <v>313.04000000000002</v>
      </c>
      <c r="I4472" s="51">
        <v>4472</v>
      </c>
      <c r="J4472">
        <v>0.125</v>
      </c>
      <c r="K4472" s="141">
        <f t="shared" si="209"/>
        <v>559</v>
      </c>
      <c r="M4472" s="51">
        <v>4472</v>
      </c>
      <c r="N4472">
        <v>899</v>
      </c>
    </row>
    <row r="4473" spans="1:14">
      <c r="A4473" s="51">
        <v>4473</v>
      </c>
      <c r="B4473" s="51">
        <v>4.4999999999999998E-2</v>
      </c>
      <c r="C4473" s="141">
        <f t="shared" si="207"/>
        <v>201.285</v>
      </c>
      <c r="E4473" s="51">
        <v>4473</v>
      </c>
      <c r="F4473">
        <v>7.0000000000000007E-2</v>
      </c>
      <c r="G4473" s="141">
        <f t="shared" si="208"/>
        <v>313.11</v>
      </c>
      <c r="I4473" s="51">
        <v>4473</v>
      </c>
      <c r="J4473">
        <v>0.125</v>
      </c>
      <c r="K4473" s="141">
        <f t="shared" si="209"/>
        <v>559.125</v>
      </c>
      <c r="M4473" s="51">
        <v>4473</v>
      </c>
      <c r="N4473">
        <v>899</v>
      </c>
    </row>
    <row r="4474" spans="1:14">
      <c r="A4474" s="51">
        <v>4474</v>
      </c>
      <c r="B4474" s="51">
        <v>4.4999999999999998E-2</v>
      </c>
      <c r="C4474" s="141">
        <f t="shared" si="207"/>
        <v>201.32999999999998</v>
      </c>
      <c r="E4474" s="51">
        <v>4474</v>
      </c>
      <c r="F4474">
        <v>7.0000000000000007E-2</v>
      </c>
      <c r="G4474" s="141">
        <f t="shared" si="208"/>
        <v>313.18</v>
      </c>
      <c r="I4474" s="51">
        <v>4474</v>
      </c>
      <c r="J4474">
        <v>0.125</v>
      </c>
      <c r="K4474" s="141">
        <f t="shared" si="209"/>
        <v>559.25</v>
      </c>
      <c r="M4474" s="51">
        <v>4474</v>
      </c>
      <c r="N4474">
        <v>899</v>
      </c>
    </row>
    <row r="4475" spans="1:14">
      <c r="A4475" s="51">
        <v>4475</v>
      </c>
      <c r="B4475" s="51">
        <v>4.4999999999999998E-2</v>
      </c>
      <c r="C4475" s="141">
        <f t="shared" si="207"/>
        <v>201.375</v>
      </c>
      <c r="E4475" s="51">
        <v>4475</v>
      </c>
      <c r="F4475">
        <v>7.0000000000000007E-2</v>
      </c>
      <c r="G4475" s="141">
        <f t="shared" si="208"/>
        <v>313.25000000000006</v>
      </c>
      <c r="I4475" s="51">
        <v>4475</v>
      </c>
      <c r="J4475">
        <v>0.125</v>
      </c>
      <c r="K4475" s="141">
        <f t="shared" si="209"/>
        <v>559.375</v>
      </c>
      <c r="M4475" s="51">
        <v>4475</v>
      </c>
      <c r="N4475">
        <v>899</v>
      </c>
    </row>
    <row r="4476" spans="1:14">
      <c r="A4476" s="51">
        <v>4476</v>
      </c>
      <c r="B4476" s="51">
        <v>4.4999999999999998E-2</v>
      </c>
      <c r="C4476" s="141">
        <f t="shared" si="207"/>
        <v>201.42</v>
      </c>
      <c r="E4476" s="51">
        <v>4476</v>
      </c>
      <c r="F4476">
        <v>7.0000000000000007E-2</v>
      </c>
      <c r="G4476" s="141">
        <f t="shared" si="208"/>
        <v>313.32000000000005</v>
      </c>
      <c r="I4476" s="51">
        <v>4476</v>
      </c>
      <c r="J4476">
        <v>0.125</v>
      </c>
      <c r="K4476" s="141">
        <f t="shared" si="209"/>
        <v>559.5</v>
      </c>
      <c r="M4476" s="51">
        <v>4476</v>
      </c>
      <c r="N4476">
        <v>899</v>
      </c>
    </row>
    <row r="4477" spans="1:14">
      <c r="A4477" s="51">
        <v>4477</v>
      </c>
      <c r="B4477" s="51">
        <v>4.4999999999999998E-2</v>
      </c>
      <c r="C4477" s="141">
        <f t="shared" si="207"/>
        <v>201.465</v>
      </c>
      <c r="E4477" s="51">
        <v>4477</v>
      </c>
      <c r="F4477">
        <v>7.0000000000000007E-2</v>
      </c>
      <c r="G4477" s="141">
        <f t="shared" si="208"/>
        <v>313.39000000000004</v>
      </c>
      <c r="I4477" s="51">
        <v>4477</v>
      </c>
      <c r="J4477">
        <v>0.125</v>
      </c>
      <c r="K4477" s="141">
        <f t="shared" si="209"/>
        <v>559.625</v>
      </c>
      <c r="M4477" s="51">
        <v>4477</v>
      </c>
      <c r="N4477">
        <v>899</v>
      </c>
    </row>
    <row r="4478" spans="1:14">
      <c r="A4478" s="51">
        <v>4478</v>
      </c>
      <c r="B4478" s="51">
        <v>4.4999999999999998E-2</v>
      </c>
      <c r="C4478" s="141">
        <f t="shared" si="207"/>
        <v>201.51</v>
      </c>
      <c r="E4478" s="51">
        <v>4478</v>
      </c>
      <c r="F4478">
        <v>7.0000000000000007E-2</v>
      </c>
      <c r="G4478" s="141">
        <f t="shared" si="208"/>
        <v>313.46000000000004</v>
      </c>
      <c r="I4478" s="51">
        <v>4478</v>
      </c>
      <c r="J4478">
        <v>0.125</v>
      </c>
      <c r="K4478" s="141">
        <f t="shared" si="209"/>
        <v>559.75</v>
      </c>
      <c r="M4478" s="51">
        <v>4478</v>
      </c>
      <c r="N4478">
        <v>899</v>
      </c>
    </row>
    <row r="4479" spans="1:14">
      <c r="A4479" s="51">
        <v>4479</v>
      </c>
      <c r="B4479" s="51">
        <v>4.4999999999999998E-2</v>
      </c>
      <c r="C4479" s="141">
        <f t="shared" si="207"/>
        <v>201.55499999999998</v>
      </c>
      <c r="E4479" s="51">
        <v>4479</v>
      </c>
      <c r="F4479">
        <v>7.0000000000000007E-2</v>
      </c>
      <c r="G4479" s="141">
        <f t="shared" si="208"/>
        <v>313.53000000000003</v>
      </c>
      <c r="I4479" s="51">
        <v>4479</v>
      </c>
      <c r="J4479">
        <v>0.125</v>
      </c>
      <c r="K4479" s="141">
        <f t="shared" si="209"/>
        <v>559.875</v>
      </c>
      <c r="M4479" s="51">
        <v>4479</v>
      </c>
      <c r="N4479">
        <v>899</v>
      </c>
    </row>
    <row r="4480" spans="1:14">
      <c r="A4480" s="51">
        <v>4480</v>
      </c>
      <c r="B4480" s="51">
        <v>4.4999999999999998E-2</v>
      </c>
      <c r="C4480" s="141">
        <f t="shared" si="207"/>
        <v>201.6</v>
      </c>
      <c r="E4480" s="51">
        <v>4480</v>
      </c>
      <c r="F4480">
        <v>7.0000000000000007E-2</v>
      </c>
      <c r="G4480" s="141">
        <f t="shared" si="208"/>
        <v>313.60000000000002</v>
      </c>
      <c r="I4480" s="51">
        <v>4480</v>
      </c>
      <c r="J4480">
        <v>0.125</v>
      </c>
      <c r="K4480" s="141">
        <f t="shared" si="209"/>
        <v>560</v>
      </c>
      <c r="M4480" s="51">
        <v>4480</v>
      </c>
      <c r="N4480">
        <v>899</v>
      </c>
    </row>
    <row r="4481" spans="1:14">
      <c r="A4481" s="51">
        <v>4481</v>
      </c>
      <c r="B4481" s="51">
        <v>4.4999999999999998E-2</v>
      </c>
      <c r="C4481" s="141">
        <f t="shared" si="207"/>
        <v>201.64499999999998</v>
      </c>
      <c r="E4481" s="51">
        <v>4481</v>
      </c>
      <c r="F4481">
        <v>7.0000000000000007E-2</v>
      </c>
      <c r="G4481" s="141">
        <f t="shared" si="208"/>
        <v>313.67</v>
      </c>
      <c r="I4481" s="51">
        <v>4481</v>
      </c>
      <c r="J4481">
        <v>0.125</v>
      </c>
      <c r="K4481" s="141">
        <f t="shared" si="209"/>
        <v>560.125</v>
      </c>
      <c r="M4481" s="51">
        <v>4481</v>
      </c>
      <c r="N4481">
        <v>899</v>
      </c>
    </row>
    <row r="4482" spans="1:14">
      <c r="A4482" s="51">
        <v>4482</v>
      </c>
      <c r="B4482" s="51">
        <v>4.4999999999999998E-2</v>
      </c>
      <c r="C4482" s="141">
        <f t="shared" ref="C4482:C4545" si="210">MAX(A4482*B4482, 8.99)</f>
        <v>201.69</v>
      </c>
      <c r="E4482" s="51">
        <v>4482</v>
      </c>
      <c r="F4482">
        <v>7.0000000000000007E-2</v>
      </c>
      <c r="G4482" s="141">
        <f t="shared" ref="G4482:G4545" si="211">MAX(E4482*F4482, 9.99)</f>
        <v>313.74</v>
      </c>
      <c r="I4482" s="51">
        <v>4482</v>
      </c>
      <c r="J4482">
        <v>0.125</v>
      </c>
      <c r="K4482" s="141">
        <f t="shared" ref="K4482:K4545" si="212">MAX(I4482*J4482, 19.99)</f>
        <v>560.25</v>
      </c>
      <c r="M4482" s="51">
        <v>4482</v>
      </c>
      <c r="N4482">
        <v>899</v>
      </c>
    </row>
    <row r="4483" spans="1:14">
      <c r="A4483" s="51">
        <v>4483</v>
      </c>
      <c r="B4483" s="51">
        <v>4.4999999999999998E-2</v>
      </c>
      <c r="C4483" s="141">
        <f t="shared" si="210"/>
        <v>201.73499999999999</v>
      </c>
      <c r="E4483" s="51">
        <v>4483</v>
      </c>
      <c r="F4483">
        <v>7.0000000000000007E-2</v>
      </c>
      <c r="G4483" s="141">
        <f t="shared" si="211"/>
        <v>313.81</v>
      </c>
      <c r="I4483" s="51">
        <v>4483</v>
      </c>
      <c r="J4483">
        <v>0.125</v>
      </c>
      <c r="K4483" s="141">
        <f t="shared" si="212"/>
        <v>560.375</v>
      </c>
      <c r="M4483" s="51">
        <v>4483</v>
      </c>
      <c r="N4483">
        <v>899</v>
      </c>
    </row>
    <row r="4484" spans="1:14">
      <c r="A4484" s="51">
        <v>4484</v>
      </c>
      <c r="B4484" s="51">
        <v>4.4999999999999998E-2</v>
      </c>
      <c r="C4484" s="141">
        <f t="shared" si="210"/>
        <v>201.78</v>
      </c>
      <c r="E4484" s="51">
        <v>4484</v>
      </c>
      <c r="F4484">
        <v>7.0000000000000007E-2</v>
      </c>
      <c r="G4484" s="141">
        <f t="shared" si="211"/>
        <v>313.88000000000005</v>
      </c>
      <c r="I4484" s="51">
        <v>4484</v>
      </c>
      <c r="J4484">
        <v>0.125</v>
      </c>
      <c r="K4484" s="141">
        <f t="shared" si="212"/>
        <v>560.5</v>
      </c>
      <c r="M4484" s="51">
        <v>4484</v>
      </c>
      <c r="N4484">
        <v>899</v>
      </c>
    </row>
    <row r="4485" spans="1:14">
      <c r="A4485" s="51">
        <v>4485</v>
      </c>
      <c r="B4485" s="51">
        <v>4.4999999999999998E-2</v>
      </c>
      <c r="C4485" s="141">
        <f t="shared" si="210"/>
        <v>201.82499999999999</v>
      </c>
      <c r="E4485" s="51">
        <v>4485</v>
      </c>
      <c r="F4485">
        <v>7.0000000000000007E-2</v>
      </c>
      <c r="G4485" s="141">
        <f t="shared" si="211"/>
        <v>313.95000000000005</v>
      </c>
      <c r="I4485" s="51">
        <v>4485</v>
      </c>
      <c r="J4485">
        <v>0.125</v>
      </c>
      <c r="K4485" s="141">
        <f t="shared" si="212"/>
        <v>560.625</v>
      </c>
      <c r="M4485" s="51">
        <v>4485</v>
      </c>
      <c r="N4485">
        <v>899</v>
      </c>
    </row>
    <row r="4486" spans="1:14">
      <c r="A4486" s="51">
        <v>4486</v>
      </c>
      <c r="B4486" s="51">
        <v>4.4999999999999998E-2</v>
      </c>
      <c r="C4486" s="141">
        <f t="shared" si="210"/>
        <v>201.87</v>
      </c>
      <c r="E4486" s="51">
        <v>4486</v>
      </c>
      <c r="F4486">
        <v>7.0000000000000007E-2</v>
      </c>
      <c r="G4486" s="141">
        <f t="shared" si="211"/>
        <v>314.02000000000004</v>
      </c>
      <c r="I4486" s="51">
        <v>4486</v>
      </c>
      <c r="J4486">
        <v>0.125</v>
      </c>
      <c r="K4486" s="141">
        <f t="shared" si="212"/>
        <v>560.75</v>
      </c>
      <c r="M4486" s="51">
        <v>4486</v>
      </c>
      <c r="N4486">
        <v>899</v>
      </c>
    </row>
    <row r="4487" spans="1:14">
      <c r="A4487" s="51">
        <v>4487</v>
      </c>
      <c r="B4487" s="51">
        <v>4.4999999999999998E-2</v>
      </c>
      <c r="C4487" s="141">
        <f t="shared" si="210"/>
        <v>201.91499999999999</v>
      </c>
      <c r="E4487" s="51">
        <v>4487</v>
      </c>
      <c r="F4487">
        <v>7.0000000000000007E-2</v>
      </c>
      <c r="G4487" s="141">
        <f t="shared" si="211"/>
        <v>314.09000000000003</v>
      </c>
      <c r="I4487" s="51">
        <v>4487</v>
      </c>
      <c r="J4487">
        <v>0.125</v>
      </c>
      <c r="K4487" s="141">
        <f t="shared" si="212"/>
        <v>560.875</v>
      </c>
      <c r="M4487" s="51">
        <v>4487</v>
      </c>
      <c r="N4487">
        <v>899</v>
      </c>
    </row>
    <row r="4488" spans="1:14">
      <c r="A4488" s="51">
        <v>4488</v>
      </c>
      <c r="B4488" s="51">
        <v>4.4999999999999998E-2</v>
      </c>
      <c r="C4488" s="141">
        <f t="shared" si="210"/>
        <v>201.95999999999998</v>
      </c>
      <c r="E4488" s="51">
        <v>4488</v>
      </c>
      <c r="F4488">
        <v>7.0000000000000007E-2</v>
      </c>
      <c r="G4488" s="141">
        <f t="shared" si="211"/>
        <v>314.16000000000003</v>
      </c>
      <c r="I4488" s="51">
        <v>4488</v>
      </c>
      <c r="J4488">
        <v>0.125</v>
      </c>
      <c r="K4488" s="141">
        <f t="shared" si="212"/>
        <v>561</v>
      </c>
      <c r="M4488" s="51">
        <v>4488</v>
      </c>
      <c r="N4488">
        <v>899</v>
      </c>
    </row>
    <row r="4489" spans="1:14">
      <c r="A4489" s="51">
        <v>4489</v>
      </c>
      <c r="B4489" s="51">
        <v>4.4999999999999998E-2</v>
      </c>
      <c r="C4489" s="141">
        <f t="shared" si="210"/>
        <v>202.005</v>
      </c>
      <c r="E4489" s="51">
        <v>4489</v>
      </c>
      <c r="F4489">
        <v>7.0000000000000007E-2</v>
      </c>
      <c r="G4489" s="141">
        <f t="shared" si="211"/>
        <v>314.23</v>
      </c>
      <c r="I4489" s="51">
        <v>4489</v>
      </c>
      <c r="J4489">
        <v>0.125</v>
      </c>
      <c r="K4489" s="141">
        <f t="shared" si="212"/>
        <v>561.125</v>
      </c>
      <c r="M4489" s="51">
        <v>4489</v>
      </c>
      <c r="N4489">
        <v>899</v>
      </c>
    </row>
    <row r="4490" spans="1:14">
      <c r="A4490" s="51">
        <v>4490</v>
      </c>
      <c r="B4490" s="51">
        <v>4.4999999999999998E-2</v>
      </c>
      <c r="C4490" s="141">
        <f t="shared" si="210"/>
        <v>202.04999999999998</v>
      </c>
      <c r="E4490" s="51">
        <v>4490</v>
      </c>
      <c r="F4490">
        <v>7.0000000000000007E-2</v>
      </c>
      <c r="G4490" s="141">
        <f t="shared" si="211"/>
        <v>314.3</v>
      </c>
      <c r="I4490" s="51">
        <v>4490</v>
      </c>
      <c r="J4490">
        <v>0.125</v>
      </c>
      <c r="K4490" s="141">
        <f t="shared" si="212"/>
        <v>561.25</v>
      </c>
      <c r="M4490" s="51">
        <v>4490</v>
      </c>
      <c r="N4490">
        <v>899</v>
      </c>
    </row>
    <row r="4491" spans="1:14">
      <c r="A4491" s="51">
        <v>4491</v>
      </c>
      <c r="B4491" s="51">
        <v>4.4999999999999998E-2</v>
      </c>
      <c r="C4491" s="141">
        <f t="shared" si="210"/>
        <v>202.095</v>
      </c>
      <c r="E4491" s="51">
        <v>4491</v>
      </c>
      <c r="F4491">
        <v>7.0000000000000007E-2</v>
      </c>
      <c r="G4491" s="141">
        <f t="shared" si="211"/>
        <v>314.37</v>
      </c>
      <c r="I4491" s="51">
        <v>4491</v>
      </c>
      <c r="J4491">
        <v>0.125</v>
      </c>
      <c r="K4491" s="141">
        <f t="shared" si="212"/>
        <v>561.375</v>
      </c>
      <c r="M4491" s="51">
        <v>4491</v>
      </c>
      <c r="N4491">
        <v>899</v>
      </c>
    </row>
    <row r="4492" spans="1:14">
      <c r="A4492" s="51">
        <v>4492</v>
      </c>
      <c r="B4492" s="51">
        <v>4.4999999999999998E-2</v>
      </c>
      <c r="C4492" s="141">
        <f t="shared" si="210"/>
        <v>202.14</v>
      </c>
      <c r="E4492" s="51">
        <v>4492</v>
      </c>
      <c r="F4492">
        <v>7.0000000000000007E-2</v>
      </c>
      <c r="G4492" s="141">
        <f t="shared" si="211"/>
        <v>314.44000000000005</v>
      </c>
      <c r="I4492" s="51">
        <v>4492</v>
      </c>
      <c r="J4492">
        <v>0.125</v>
      </c>
      <c r="K4492" s="141">
        <f t="shared" si="212"/>
        <v>561.5</v>
      </c>
      <c r="M4492" s="51">
        <v>4492</v>
      </c>
      <c r="N4492">
        <v>899</v>
      </c>
    </row>
    <row r="4493" spans="1:14">
      <c r="A4493" s="51">
        <v>4493</v>
      </c>
      <c r="B4493" s="51">
        <v>4.4999999999999998E-2</v>
      </c>
      <c r="C4493" s="141">
        <f t="shared" si="210"/>
        <v>202.185</v>
      </c>
      <c r="E4493" s="51">
        <v>4493</v>
      </c>
      <c r="F4493">
        <v>7.0000000000000007E-2</v>
      </c>
      <c r="G4493" s="141">
        <f t="shared" si="211"/>
        <v>314.51000000000005</v>
      </c>
      <c r="I4493" s="51">
        <v>4493</v>
      </c>
      <c r="J4493">
        <v>0.125</v>
      </c>
      <c r="K4493" s="141">
        <f t="shared" si="212"/>
        <v>561.625</v>
      </c>
      <c r="M4493" s="51">
        <v>4493</v>
      </c>
      <c r="N4493">
        <v>899</v>
      </c>
    </row>
    <row r="4494" spans="1:14">
      <c r="A4494" s="51">
        <v>4494</v>
      </c>
      <c r="B4494" s="51">
        <v>4.4999999999999998E-2</v>
      </c>
      <c r="C4494" s="141">
        <f t="shared" si="210"/>
        <v>202.23</v>
      </c>
      <c r="E4494" s="51">
        <v>4494</v>
      </c>
      <c r="F4494">
        <v>7.0000000000000007E-2</v>
      </c>
      <c r="G4494" s="141">
        <f t="shared" si="211"/>
        <v>314.58000000000004</v>
      </c>
      <c r="I4494" s="51">
        <v>4494</v>
      </c>
      <c r="J4494">
        <v>0.125</v>
      </c>
      <c r="K4494" s="141">
        <f t="shared" si="212"/>
        <v>561.75</v>
      </c>
      <c r="M4494" s="51">
        <v>4494</v>
      </c>
      <c r="N4494">
        <v>899</v>
      </c>
    </row>
    <row r="4495" spans="1:14">
      <c r="A4495" s="51">
        <v>4495</v>
      </c>
      <c r="B4495" s="51">
        <v>4.4999999999999998E-2</v>
      </c>
      <c r="C4495" s="141">
        <f t="shared" si="210"/>
        <v>202.27500000000001</v>
      </c>
      <c r="E4495" s="51">
        <v>4495</v>
      </c>
      <c r="F4495">
        <v>7.0000000000000007E-2</v>
      </c>
      <c r="G4495" s="141">
        <f t="shared" si="211"/>
        <v>314.65000000000003</v>
      </c>
      <c r="I4495" s="51">
        <v>4495</v>
      </c>
      <c r="J4495">
        <v>0.125</v>
      </c>
      <c r="K4495" s="141">
        <f t="shared" si="212"/>
        <v>561.875</v>
      </c>
      <c r="M4495" s="51">
        <v>4495</v>
      </c>
      <c r="N4495">
        <v>899</v>
      </c>
    </row>
    <row r="4496" spans="1:14">
      <c r="A4496" s="51">
        <v>4496</v>
      </c>
      <c r="B4496" s="51">
        <v>4.4999999999999998E-2</v>
      </c>
      <c r="C4496" s="141">
        <f t="shared" si="210"/>
        <v>202.32</v>
      </c>
      <c r="E4496" s="51">
        <v>4496</v>
      </c>
      <c r="F4496">
        <v>7.0000000000000007E-2</v>
      </c>
      <c r="G4496" s="141">
        <f t="shared" si="211"/>
        <v>314.72000000000003</v>
      </c>
      <c r="I4496" s="51">
        <v>4496</v>
      </c>
      <c r="J4496">
        <v>0.125</v>
      </c>
      <c r="K4496" s="141">
        <f t="shared" si="212"/>
        <v>562</v>
      </c>
      <c r="M4496" s="51">
        <v>4496</v>
      </c>
      <c r="N4496">
        <v>899</v>
      </c>
    </row>
    <row r="4497" spans="1:14">
      <c r="A4497" s="51">
        <v>4497</v>
      </c>
      <c r="B4497" s="51">
        <v>4.4999999999999998E-2</v>
      </c>
      <c r="C4497" s="141">
        <f t="shared" si="210"/>
        <v>202.36499999999998</v>
      </c>
      <c r="E4497" s="51">
        <v>4497</v>
      </c>
      <c r="F4497">
        <v>7.0000000000000007E-2</v>
      </c>
      <c r="G4497" s="141">
        <f t="shared" si="211"/>
        <v>314.79000000000002</v>
      </c>
      <c r="I4497" s="51">
        <v>4497</v>
      </c>
      <c r="J4497">
        <v>0.125</v>
      </c>
      <c r="K4497" s="141">
        <f t="shared" si="212"/>
        <v>562.125</v>
      </c>
      <c r="M4497" s="51">
        <v>4497</v>
      </c>
      <c r="N4497">
        <v>899</v>
      </c>
    </row>
    <row r="4498" spans="1:14">
      <c r="A4498" s="51">
        <v>4498</v>
      </c>
      <c r="B4498" s="51">
        <v>4.4999999999999998E-2</v>
      </c>
      <c r="C4498" s="141">
        <f t="shared" si="210"/>
        <v>202.41</v>
      </c>
      <c r="E4498" s="51">
        <v>4498</v>
      </c>
      <c r="F4498">
        <v>7.0000000000000007E-2</v>
      </c>
      <c r="G4498" s="141">
        <f t="shared" si="211"/>
        <v>314.86</v>
      </c>
      <c r="I4498" s="51">
        <v>4498</v>
      </c>
      <c r="J4498">
        <v>0.125</v>
      </c>
      <c r="K4498" s="141">
        <f t="shared" si="212"/>
        <v>562.25</v>
      </c>
      <c r="M4498" s="51">
        <v>4498</v>
      </c>
      <c r="N4498">
        <v>899</v>
      </c>
    </row>
    <row r="4499" spans="1:14">
      <c r="A4499" s="51">
        <v>4499</v>
      </c>
      <c r="B4499" s="51">
        <v>4.4999999999999998E-2</v>
      </c>
      <c r="C4499" s="141">
        <f t="shared" si="210"/>
        <v>202.45499999999998</v>
      </c>
      <c r="E4499" s="51">
        <v>4499</v>
      </c>
      <c r="F4499">
        <v>7.0000000000000007E-2</v>
      </c>
      <c r="G4499" s="141">
        <f t="shared" si="211"/>
        <v>314.93</v>
      </c>
      <c r="I4499" s="51">
        <v>4499</v>
      </c>
      <c r="J4499">
        <v>0.125</v>
      </c>
      <c r="K4499" s="141">
        <f t="shared" si="212"/>
        <v>562.375</v>
      </c>
      <c r="M4499" s="51">
        <v>4499</v>
      </c>
      <c r="N4499">
        <v>899</v>
      </c>
    </row>
    <row r="4500" spans="1:14">
      <c r="A4500" s="51">
        <v>4500</v>
      </c>
      <c r="B4500" s="51">
        <v>4.4999999999999998E-2</v>
      </c>
      <c r="C4500" s="141">
        <f t="shared" si="210"/>
        <v>202.5</v>
      </c>
      <c r="E4500" s="51">
        <v>4500</v>
      </c>
      <c r="F4500">
        <v>7.0000000000000007E-2</v>
      </c>
      <c r="G4500" s="141">
        <f t="shared" si="211"/>
        <v>315.00000000000006</v>
      </c>
      <c r="I4500" s="51">
        <v>4500</v>
      </c>
      <c r="J4500">
        <v>0.125</v>
      </c>
      <c r="K4500" s="141">
        <f t="shared" si="212"/>
        <v>562.5</v>
      </c>
      <c r="M4500" s="51">
        <v>4500</v>
      </c>
      <c r="N4500">
        <v>899</v>
      </c>
    </row>
    <row r="4501" spans="1:14">
      <c r="A4501" s="51">
        <v>4501</v>
      </c>
      <c r="B4501" s="51">
        <v>4.4999999999999998E-2</v>
      </c>
      <c r="C4501" s="141">
        <f t="shared" si="210"/>
        <v>202.54499999999999</v>
      </c>
      <c r="E4501" s="51">
        <v>4501</v>
      </c>
      <c r="F4501">
        <v>7.0000000000000007E-2</v>
      </c>
      <c r="G4501" s="141">
        <f t="shared" si="211"/>
        <v>315.07000000000005</v>
      </c>
      <c r="I4501" s="51">
        <v>4501</v>
      </c>
      <c r="J4501">
        <v>0.125</v>
      </c>
      <c r="K4501" s="141">
        <f t="shared" si="212"/>
        <v>562.625</v>
      </c>
      <c r="M4501" s="51">
        <v>4501</v>
      </c>
      <c r="N4501">
        <v>899</v>
      </c>
    </row>
    <row r="4502" spans="1:14">
      <c r="A4502" s="51">
        <v>4502</v>
      </c>
      <c r="B4502" s="51">
        <v>4.4999999999999998E-2</v>
      </c>
      <c r="C4502" s="141">
        <f t="shared" si="210"/>
        <v>202.59</v>
      </c>
      <c r="E4502" s="51">
        <v>4502</v>
      </c>
      <c r="F4502">
        <v>7.0000000000000007E-2</v>
      </c>
      <c r="G4502" s="141">
        <f t="shared" si="211"/>
        <v>315.14000000000004</v>
      </c>
      <c r="I4502" s="51">
        <v>4502</v>
      </c>
      <c r="J4502">
        <v>0.125</v>
      </c>
      <c r="K4502" s="141">
        <f t="shared" si="212"/>
        <v>562.75</v>
      </c>
      <c r="M4502" s="51">
        <v>4502</v>
      </c>
      <c r="N4502">
        <v>899</v>
      </c>
    </row>
    <row r="4503" spans="1:14">
      <c r="A4503" s="51">
        <v>4503</v>
      </c>
      <c r="B4503" s="51">
        <v>4.4999999999999998E-2</v>
      </c>
      <c r="C4503" s="141">
        <f t="shared" si="210"/>
        <v>202.63499999999999</v>
      </c>
      <c r="E4503" s="51">
        <v>4503</v>
      </c>
      <c r="F4503">
        <v>7.0000000000000007E-2</v>
      </c>
      <c r="G4503" s="141">
        <f t="shared" si="211"/>
        <v>315.21000000000004</v>
      </c>
      <c r="I4503" s="51">
        <v>4503</v>
      </c>
      <c r="J4503">
        <v>0.125</v>
      </c>
      <c r="K4503" s="141">
        <f t="shared" si="212"/>
        <v>562.875</v>
      </c>
      <c r="M4503" s="51">
        <v>4503</v>
      </c>
      <c r="N4503">
        <v>899</v>
      </c>
    </row>
    <row r="4504" spans="1:14">
      <c r="A4504" s="51">
        <v>4504</v>
      </c>
      <c r="B4504" s="51">
        <v>4.4999999999999998E-2</v>
      </c>
      <c r="C4504" s="141">
        <f t="shared" si="210"/>
        <v>202.67999999999998</v>
      </c>
      <c r="E4504" s="51">
        <v>4504</v>
      </c>
      <c r="F4504">
        <v>7.0000000000000007E-2</v>
      </c>
      <c r="G4504" s="141">
        <f t="shared" si="211"/>
        <v>315.28000000000003</v>
      </c>
      <c r="I4504" s="51">
        <v>4504</v>
      </c>
      <c r="J4504">
        <v>0.125</v>
      </c>
      <c r="K4504" s="141">
        <f t="shared" si="212"/>
        <v>563</v>
      </c>
      <c r="M4504" s="51">
        <v>4504</v>
      </c>
      <c r="N4504">
        <v>899</v>
      </c>
    </row>
    <row r="4505" spans="1:14">
      <c r="A4505" s="51">
        <v>4505</v>
      </c>
      <c r="B4505" s="51">
        <v>4.4999999999999998E-2</v>
      </c>
      <c r="C4505" s="141">
        <f t="shared" si="210"/>
        <v>202.72499999999999</v>
      </c>
      <c r="E4505" s="51">
        <v>4505</v>
      </c>
      <c r="F4505">
        <v>7.0000000000000007E-2</v>
      </c>
      <c r="G4505" s="141">
        <f t="shared" si="211"/>
        <v>315.35000000000002</v>
      </c>
      <c r="I4505" s="51">
        <v>4505</v>
      </c>
      <c r="J4505">
        <v>0.125</v>
      </c>
      <c r="K4505" s="141">
        <f t="shared" si="212"/>
        <v>563.125</v>
      </c>
      <c r="M4505" s="51">
        <v>4505</v>
      </c>
      <c r="N4505">
        <v>899</v>
      </c>
    </row>
    <row r="4506" spans="1:14">
      <c r="A4506" s="51">
        <v>4506</v>
      </c>
      <c r="B4506" s="51">
        <v>4.4999999999999998E-2</v>
      </c>
      <c r="C4506" s="141">
        <f t="shared" si="210"/>
        <v>202.76999999999998</v>
      </c>
      <c r="E4506" s="51">
        <v>4506</v>
      </c>
      <c r="F4506">
        <v>7.0000000000000007E-2</v>
      </c>
      <c r="G4506" s="141">
        <f t="shared" si="211"/>
        <v>315.42</v>
      </c>
      <c r="I4506" s="51">
        <v>4506</v>
      </c>
      <c r="J4506">
        <v>0.125</v>
      </c>
      <c r="K4506" s="141">
        <f t="shared" si="212"/>
        <v>563.25</v>
      </c>
      <c r="M4506" s="51">
        <v>4506</v>
      </c>
      <c r="N4506">
        <v>899</v>
      </c>
    </row>
    <row r="4507" spans="1:14">
      <c r="A4507" s="51">
        <v>4507</v>
      </c>
      <c r="B4507" s="51">
        <v>4.4999999999999998E-2</v>
      </c>
      <c r="C4507" s="141">
        <f t="shared" si="210"/>
        <v>202.815</v>
      </c>
      <c r="E4507" s="51">
        <v>4507</v>
      </c>
      <c r="F4507">
        <v>7.0000000000000007E-2</v>
      </c>
      <c r="G4507" s="141">
        <f t="shared" si="211"/>
        <v>315.49</v>
      </c>
      <c r="I4507" s="51">
        <v>4507</v>
      </c>
      <c r="J4507">
        <v>0.125</v>
      </c>
      <c r="K4507" s="141">
        <f t="shared" si="212"/>
        <v>563.375</v>
      </c>
      <c r="M4507" s="51">
        <v>4507</v>
      </c>
      <c r="N4507">
        <v>899</v>
      </c>
    </row>
    <row r="4508" spans="1:14">
      <c r="A4508" s="51">
        <v>4508</v>
      </c>
      <c r="B4508" s="51">
        <v>4.4999999999999998E-2</v>
      </c>
      <c r="C4508" s="141">
        <f t="shared" si="210"/>
        <v>202.85999999999999</v>
      </c>
      <c r="E4508" s="51">
        <v>4508</v>
      </c>
      <c r="F4508">
        <v>7.0000000000000007E-2</v>
      </c>
      <c r="G4508" s="141">
        <f t="shared" si="211"/>
        <v>315.56</v>
      </c>
      <c r="I4508" s="51">
        <v>4508</v>
      </c>
      <c r="J4508">
        <v>0.125</v>
      </c>
      <c r="K4508" s="141">
        <f t="shared" si="212"/>
        <v>563.5</v>
      </c>
      <c r="M4508" s="51">
        <v>4508</v>
      </c>
      <c r="N4508">
        <v>899</v>
      </c>
    </row>
    <row r="4509" spans="1:14">
      <c r="A4509" s="51">
        <v>4509</v>
      </c>
      <c r="B4509" s="51">
        <v>4.4999999999999998E-2</v>
      </c>
      <c r="C4509" s="141">
        <f t="shared" si="210"/>
        <v>202.905</v>
      </c>
      <c r="E4509" s="51">
        <v>4509</v>
      </c>
      <c r="F4509">
        <v>7.0000000000000007E-2</v>
      </c>
      <c r="G4509" s="141">
        <f t="shared" si="211"/>
        <v>315.63000000000005</v>
      </c>
      <c r="I4509" s="51">
        <v>4509</v>
      </c>
      <c r="J4509">
        <v>0.125</v>
      </c>
      <c r="K4509" s="141">
        <f t="shared" si="212"/>
        <v>563.625</v>
      </c>
      <c r="M4509" s="51">
        <v>4509</v>
      </c>
      <c r="N4509">
        <v>899</v>
      </c>
    </row>
    <row r="4510" spans="1:14">
      <c r="A4510" s="51">
        <v>4510</v>
      </c>
      <c r="B4510" s="51">
        <v>4.4999999999999998E-2</v>
      </c>
      <c r="C4510" s="141">
        <f t="shared" si="210"/>
        <v>202.95</v>
      </c>
      <c r="E4510" s="51">
        <v>4510</v>
      </c>
      <c r="F4510">
        <v>7.0000000000000007E-2</v>
      </c>
      <c r="G4510" s="141">
        <f t="shared" si="211"/>
        <v>315.70000000000005</v>
      </c>
      <c r="I4510" s="51">
        <v>4510</v>
      </c>
      <c r="J4510">
        <v>0.125</v>
      </c>
      <c r="K4510" s="141">
        <f t="shared" si="212"/>
        <v>563.75</v>
      </c>
      <c r="M4510" s="51">
        <v>4510</v>
      </c>
      <c r="N4510">
        <v>899</v>
      </c>
    </row>
    <row r="4511" spans="1:14">
      <c r="A4511" s="51">
        <v>4511</v>
      </c>
      <c r="B4511" s="51">
        <v>4.4999999999999998E-2</v>
      </c>
      <c r="C4511" s="141">
        <f t="shared" si="210"/>
        <v>202.995</v>
      </c>
      <c r="E4511" s="51">
        <v>4511</v>
      </c>
      <c r="F4511">
        <v>7.0000000000000007E-2</v>
      </c>
      <c r="G4511" s="141">
        <f t="shared" si="211"/>
        <v>315.77000000000004</v>
      </c>
      <c r="I4511" s="51">
        <v>4511</v>
      </c>
      <c r="J4511">
        <v>0.125</v>
      </c>
      <c r="K4511" s="141">
        <f t="shared" si="212"/>
        <v>563.875</v>
      </c>
      <c r="M4511" s="51">
        <v>4511</v>
      </c>
      <c r="N4511">
        <v>899</v>
      </c>
    </row>
    <row r="4512" spans="1:14">
      <c r="A4512" s="51">
        <v>4512</v>
      </c>
      <c r="B4512" s="51">
        <v>4.4999999999999998E-2</v>
      </c>
      <c r="C4512" s="141">
        <f t="shared" si="210"/>
        <v>203.04</v>
      </c>
      <c r="E4512" s="51">
        <v>4512</v>
      </c>
      <c r="F4512">
        <v>7.0000000000000007E-2</v>
      </c>
      <c r="G4512" s="141">
        <f t="shared" si="211"/>
        <v>315.84000000000003</v>
      </c>
      <c r="I4512" s="51">
        <v>4512</v>
      </c>
      <c r="J4512">
        <v>0.125</v>
      </c>
      <c r="K4512" s="141">
        <f t="shared" si="212"/>
        <v>564</v>
      </c>
      <c r="M4512" s="51">
        <v>4512</v>
      </c>
      <c r="N4512">
        <v>899</v>
      </c>
    </row>
    <row r="4513" spans="1:14">
      <c r="A4513" s="51">
        <v>4513</v>
      </c>
      <c r="B4513" s="51">
        <v>4.4999999999999998E-2</v>
      </c>
      <c r="C4513" s="141">
        <f t="shared" si="210"/>
        <v>203.08499999999998</v>
      </c>
      <c r="E4513" s="51">
        <v>4513</v>
      </c>
      <c r="F4513">
        <v>7.0000000000000007E-2</v>
      </c>
      <c r="G4513" s="141">
        <f t="shared" si="211"/>
        <v>315.91000000000003</v>
      </c>
      <c r="I4513" s="51">
        <v>4513</v>
      </c>
      <c r="J4513">
        <v>0.125</v>
      </c>
      <c r="K4513" s="141">
        <f t="shared" si="212"/>
        <v>564.125</v>
      </c>
      <c r="M4513" s="51">
        <v>4513</v>
      </c>
      <c r="N4513">
        <v>899</v>
      </c>
    </row>
    <row r="4514" spans="1:14">
      <c r="A4514" s="51">
        <v>4514</v>
      </c>
      <c r="B4514" s="51">
        <v>4.4999999999999998E-2</v>
      </c>
      <c r="C4514" s="141">
        <f t="shared" si="210"/>
        <v>203.13</v>
      </c>
      <c r="E4514" s="51">
        <v>4514</v>
      </c>
      <c r="F4514">
        <v>7.0000000000000007E-2</v>
      </c>
      <c r="G4514" s="141">
        <f t="shared" si="211"/>
        <v>315.98</v>
      </c>
      <c r="I4514" s="51">
        <v>4514</v>
      </c>
      <c r="J4514">
        <v>0.125</v>
      </c>
      <c r="K4514" s="141">
        <f t="shared" si="212"/>
        <v>564.25</v>
      </c>
      <c r="M4514" s="51">
        <v>4514</v>
      </c>
      <c r="N4514">
        <v>899</v>
      </c>
    </row>
    <row r="4515" spans="1:14">
      <c r="A4515" s="51">
        <v>4515</v>
      </c>
      <c r="B4515" s="51">
        <v>4.4999999999999998E-2</v>
      </c>
      <c r="C4515" s="141">
        <f t="shared" si="210"/>
        <v>203.17499999999998</v>
      </c>
      <c r="E4515" s="51">
        <v>4515</v>
      </c>
      <c r="F4515">
        <v>7.0000000000000007E-2</v>
      </c>
      <c r="G4515" s="141">
        <f t="shared" si="211"/>
        <v>316.05</v>
      </c>
      <c r="I4515" s="51">
        <v>4515</v>
      </c>
      <c r="J4515">
        <v>0.125</v>
      </c>
      <c r="K4515" s="141">
        <f t="shared" si="212"/>
        <v>564.375</v>
      </c>
      <c r="M4515" s="51">
        <v>4515</v>
      </c>
      <c r="N4515">
        <v>899</v>
      </c>
    </row>
    <row r="4516" spans="1:14">
      <c r="A4516" s="51">
        <v>4516</v>
      </c>
      <c r="B4516" s="51">
        <v>4.4999999999999998E-2</v>
      </c>
      <c r="C4516" s="141">
        <f t="shared" si="210"/>
        <v>203.22</v>
      </c>
      <c r="E4516" s="51">
        <v>4516</v>
      </c>
      <c r="F4516">
        <v>7.0000000000000007E-2</v>
      </c>
      <c r="G4516" s="141">
        <f t="shared" si="211"/>
        <v>316.12</v>
      </c>
      <c r="I4516" s="51">
        <v>4516</v>
      </c>
      <c r="J4516">
        <v>0.125</v>
      </c>
      <c r="K4516" s="141">
        <f t="shared" si="212"/>
        <v>564.5</v>
      </c>
      <c r="M4516" s="51">
        <v>4516</v>
      </c>
      <c r="N4516">
        <v>899</v>
      </c>
    </row>
    <row r="4517" spans="1:14">
      <c r="A4517" s="51">
        <v>4517</v>
      </c>
      <c r="B4517" s="51">
        <v>4.4999999999999998E-2</v>
      </c>
      <c r="C4517" s="141">
        <f t="shared" si="210"/>
        <v>203.26499999999999</v>
      </c>
      <c r="E4517" s="51">
        <v>4517</v>
      </c>
      <c r="F4517">
        <v>7.0000000000000007E-2</v>
      </c>
      <c r="G4517" s="141">
        <f t="shared" si="211"/>
        <v>316.19000000000005</v>
      </c>
      <c r="I4517" s="51">
        <v>4517</v>
      </c>
      <c r="J4517">
        <v>0.125</v>
      </c>
      <c r="K4517" s="141">
        <f t="shared" si="212"/>
        <v>564.625</v>
      </c>
      <c r="M4517" s="51">
        <v>4517</v>
      </c>
      <c r="N4517">
        <v>899</v>
      </c>
    </row>
    <row r="4518" spans="1:14">
      <c r="A4518" s="51">
        <v>4518</v>
      </c>
      <c r="B4518" s="51">
        <v>4.4999999999999998E-2</v>
      </c>
      <c r="C4518" s="141">
        <f t="shared" si="210"/>
        <v>203.31</v>
      </c>
      <c r="E4518" s="51">
        <v>4518</v>
      </c>
      <c r="F4518">
        <v>7.0000000000000007E-2</v>
      </c>
      <c r="G4518" s="141">
        <f t="shared" si="211"/>
        <v>316.26000000000005</v>
      </c>
      <c r="I4518" s="51">
        <v>4518</v>
      </c>
      <c r="J4518">
        <v>0.125</v>
      </c>
      <c r="K4518" s="141">
        <f t="shared" si="212"/>
        <v>564.75</v>
      </c>
      <c r="M4518" s="51">
        <v>4518</v>
      </c>
      <c r="N4518">
        <v>899</v>
      </c>
    </row>
    <row r="4519" spans="1:14">
      <c r="A4519" s="51">
        <v>4519</v>
      </c>
      <c r="B4519" s="51">
        <v>4.4999999999999998E-2</v>
      </c>
      <c r="C4519" s="141">
        <f t="shared" si="210"/>
        <v>203.35499999999999</v>
      </c>
      <c r="E4519" s="51">
        <v>4519</v>
      </c>
      <c r="F4519">
        <v>7.0000000000000007E-2</v>
      </c>
      <c r="G4519" s="141">
        <f t="shared" si="211"/>
        <v>316.33000000000004</v>
      </c>
      <c r="I4519" s="51">
        <v>4519</v>
      </c>
      <c r="J4519">
        <v>0.125</v>
      </c>
      <c r="K4519" s="141">
        <f t="shared" si="212"/>
        <v>564.875</v>
      </c>
      <c r="M4519" s="51">
        <v>4519</v>
      </c>
      <c r="N4519">
        <v>899</v>
      </c>
    </row>
    <row r="4520" spans="1:14">
      <c r="A4520" s="51">
        <v>4520</v>
      </c>
      <c r="B4520" s="51">
        <v>4.4999999999999998E-2</v>
      </c>
      <c r="C4520" s="141">
        <f t="shared" si="210"/>
        <v>203.4</v>
      </c>
      <c r="E4520" s="51">
        <v>4520</v>
      </c>
      <c r="F4520">
        <v>7.0000000000000007E-2</v>
      </c>
      <c r="G4520" s="141">
        <f t="shared" si="211"/>
        <v>316.40000000000003</v>
      </c>
      <c r="I4520" s="51">
        <v>4520</v>
      </c>
      <c r="J4520">
        <v>0.125</v>
      </c>
      <c r="K4520" s="141">
        <f t="shared" si="212"/>
        <v>565</v>
      </c>
      <c r="M4520" s="51">
        <v>4520</v>
      </c>
      <c r="N4520">
        <v>899</v>
      </c>
    </row>
    <row r="4521" spans="1:14">
      <c r="A4521" s="51">
        <v>4521</v>
      </c>
      <c r="B4521" s="51">
        <v>4.4999999999999998E-2</v>
      </c>
      <c r="C4521" s="141">
        <f t="shared" si="210"/>
        <v>203.44499999999999</v>
      </c>
      <c r="E4521" s="51">
        <v>4521</v>
      </c>
      <c r="F4521">
        <v>7.0000000000000007E-2</v>
      </c>
      <c r="G4521" s="141">
        <f t="shared" si="211"/>
        <v>316.47000000000003</v>
      </c>
      <c r="I4521" s="51">
        <v>4521</v>
      </c>
      <c r="J4521">
        <v>0.125</v>
      </c>
      <c r="K4521" s="141">
        <f t="shared" si="212"/>
        <v>565.125</v>
      </c>
      <c r="M4521" s="51">
        <v>4521</v>
      </c>
      <c r="N4521">
        <v>899</v>
      </c>
    </row>
    <row r="4522" spans="1:14">
      <c r="A4522" s="51">
        <v>4522</v>
      </c>
      <c r="B4522" s="51">
        <v>4.4999999999999998E-2</v>
      </c>
      <c r="C4522" s="141">
        <f t="shared" si="210"/>
        <v>203.48999999999998</v>
      </c>
      <c r="E4522" s="51">
        <v>4522</v>
      </c>
      <c r="F4522">
        <v>7.0000000000000007E-2</v>
      </c>
      <c r="G4522" s="141">
        <f t="shared" si="211"/>
        <v>316.54000000000002</v>
      </c>
      <c r="I4522" s="51">
        <v>4522</v>
      </c>
      <c r="J4522">
        <v>0.125</v>
      </c>
      <c r="K4522" s="141">
        <f t="shared" si="212"/>
        <v>565.25</v>
      </c>
      <c r="M4522" s="51">
        <v>4522</v>
      </c>
      <c r="N4522">
        <v>899</v>
      </c>
    </row>
    <row r="4523" spans="1:14">
      <c r="A4523" s="51">
        <v>4523</v>
      </c>
      <c r="B4523" s="51">
        <v>4.4999999999999998E-2</v>
      </c>
      <c r="C4523" s="141">
        <f t="shared" si="210"/>
        <v>203.535</v>
      </c>
      <c r="E4523" s="51">
        <v>4523</v>
      </c>
      <c r="F4523">
        <v>7.0000000000000007E-2</v>
      </c>
      <c r="G4523" s="141">
        <f t="shared" si="211"/>
        <v>316.61</v>
      </c>
      <c r="I4523" s="51">
        <v>4523</v>
      </c>
      <c r="J4523">
        <v>0.125</v>
      </c>
      <c r="K4523" s="141">
        <f t="shared" si="212"/>
        <v>565.375</v>
      </c>
      <c r="M4523" s="51">
        <v>4523</v>
      </c>
      <c r="N4523">
        <v>899</v>
      </c>
    </row>
    <row r="4524" spans="1:14">
      <c r="A4524" s="51">
        <v>4524</v>
      </c>
      <c r="B4524" s="51">
        <v>4.4999999999999998E-2</v>
      </c>
      <c r="C4524" s="141">
        <f t="shared" si="210"/>
        <v>203.57999999999998</v>
      </c>
      <c r="E4524" s="51">
        <v>4524</v>
      </c>
      <c r="F4524">
        <v>7.0000000000000007E-2</v>
      </c>
      <c r="G4524" s="141">
        <f t="shared" si="211"/>
        <v>316.68</v>
      </c>
      <c r="I4524" s="51">
        <v>4524</v>
      </c>
      <c r="J4524">
        <v>0.125</v>
      </c>
      <c r="K4524" s="141">
        <f t="shared" si="212"/>
        <v>565.5</v>
      </c>
      <c r="M4524" s="51">
        <v>4524</v>
      </c>
      <c r="N4524">
        <v>899</v>
      </c>
    </row>
    <row r="4525" spans="1:14">
      <c r="A4525" s="51">
        <v>4525</v>
      </c>
      <c r="B4525" s="51">
        <v>4.4999999999999998E-2</v>
      </c>
      <c r="C4525" s="141">
        <f t="shared" si="210"/>
        <v>203.625</v>
      </c>
      <c r="E4525" s="51">
        <v>4525</v>
      </c>
      <c r="F4525">
        <v>7.0000000000000007E-2</v>
      </c>
      <c r="G4525" s="141">
        <f t="shared" si="211"/>
        <v>316.75000000000006</v>
      </c>
      <c r="I4525" s="51">
        <v>4525</v>
      </c>
      <c r="J4525">
        <v>0.125</v>
      </c>
      <c r="K4525" s="141">
        <f t="shared" si="212"/>
        <v>565.625</v>
      </c>
      <c r="M4525" s="51">
        <v>4525</v>
      </c>
      <c r="N4525">
        <v>899</v>
      </c>
    </row>
    <row r="4526" spans="1:14">
      <c r="A4526" s="51">
        <v>4526</v>
      </c>
      <c r="B4526" s="51">
        <v>4.4999999999999998E-2</v>
      </c>
      <c r="C4526" s="141">
        <f t="shared" si="210"/>
        <v>203.67</v>
      </c>
      <c r="E4526" s="51">
        <v>4526</v>
      </c>
      <c r="F4526">
        <v>7.0000000000000007E-2</v>
      </c>
      <c r="G4526" s="141">
        <f t="shared" si="211"/>
        <v>316.82000000000005</v>
      </c>
      <c r="I4526" s="51">
        <v>4526</v>
      </c>
      <c r="J4526">
        <v>0.125</v>
      </c>
      <c r="K4526" s="141">
        <f t="shared" si="212"/>
        <v>565.75</v>
      </c>
      <c r="M4526" s="51">
        <v>4526</v>
      </c>
      <c r="N4526">
        <v>899</v>
      </c>
    </row>
    <row r="4527" spans="1:14">
      <c r="A4527" s="51">
        <v>4527</v>
      </c>
      <c r="B4527" s="51">
        <v>4.4999999999999998E-2</v>
      </c>
      <c r="C4527" s="141">
        <f t="shared" si="210"/>
        <v>203.715</v>
      </c>
      <c r="E4527" s="51">
        <v>4527</v>
      </c>
      <c r="F4527">
        <v>7.0000000000000007E-2</v>
      </c>
      <c r="G4527" s="141">
        <f t="shared" si="211"/>
        <v>316.89000000000004</v>
      </c>
      <c r="I4527" s="51">
        <v>4527</v>
      </c>
      <c r="J4527">
        <v>0.125</v>
      </c>
      <c r="K4527" s="141">
        <f t="shared" si="212"/>
        <v>565.875</v>
      </c>
      <c r="M4527" s="51">
        <v>4527</v>
      </c>
      <c r="N4527">
        <v>899</v>
      </c>
    </row>
    <row r="4528" spans="1:14">
      <c r="A4528" s="51">
        <v>4528</v>
      </c>
      <c r="B4528" s="51">
        <v>4.4999999999999998E-2</v>
      </c>
      <c r="C4528" s="141">
        <f t="shared" si="210"/>
        <v>203.76</v>
      </c>
      <c r="E4528" s="51">
        <v>4528</v>
      </c>
      <c r="F4528">
        <v>7.0000000000000007E-2</v>
      </c>
      <c r="G4528" s="141">
        <f t="shared" si="211"/>
        <v>316.96000000000004</v>
      </c>
      <c r="I4528" s="51">
        <v>4528</v>
      </c>
      <c r="J4528">
        <v>0.125</v>
      </c>
      <c r="K4528" s="141">
        <f t="shared" si="212"/>
        <v>566</v>
      </c>
      <c r="M4528" s="51">
        <v>4528</v>
      </c>
      <c r="N4528">
        <v>899</v>
      </c>
    </row>
    <row r="4529" spans="1:14">
      <c r="A4529" s="51">
        <v>4529</v>
      </c>
      <c r="B4529" s="51">
        <v>4.4999999999999998E-2</v>
      </c>
      <c r="C4529" s="141">
        <f t="shared" si="210"/>
        <v>203.80499999999998</v>
      </c>
      <c r="E4529" s="51">
        <v>4529</v>
      </c>
      <c r="F4529">
        <v>7.0000000000000007E-2</v>
      </c>
      <c r="G4529" s="141">
        <f t="shared" si="211"/>
        <v>317.03000000000003</v>
      </c>
      <c r="I4529" s="51">
        <v>4529</v>
      </c>
      <c r="J4529">
        <v>0.125</v>
      </c>
      <c r="K4529" s="141">
        <f t="shared" si="212"/>
        <v>566.125</v>
      </c>
      <c r="M4529" s="51">
        <v>4529</v>
      </c>
      <c r="N4529">
        <v>899</v>
      </c>
    </row>
    <row r="4530" spans="1:14">
      <c r="A4530" s="51">
        <v>4530</v>
      </c>
      <c r="B4530" s="51">
        <v>4.4999999999999998E-2</v>
      </c>
      <c r="C4530" s="141">
        <f t="shared" si="210"/>
        <v>203.85</v>
      </c>
      <c r="E4530" s="51">
        <v>4530</v>
      </c>
      <c r="F4530">
        <v>7.0000000000000007E-2</v>
      </c>
      <c r="G4530" s="141">
        <f t="shared" si="211"/>
        <v>317.10000000000002</v>
      </c>
      <c r="I4530" s="51">
        <v>4530</v>
      </c>
      <c r="J4530">
        <v>0.125</v>
      </c>
      <c r="K4530" s="141">
        <f t="shared" si="212"/>
        <v>566.25</v>
      </c>
      <c r="M4530" s="51">
        <v>4530</v>
      </c>
      <c r="N4530">
        <v>899</v>
      </c>
    </row>
    <row r="4531" spans="1:14">
      <c r="A4531" s="51">
        <v>4531</v>
      </c>
      <c r="B4531" s="51">
        <v>4.4999999999999998E-2</v>
      </c>
      <c r="C4531" s="141">
        <f t="shared" si="210"/>
        <v>203.89499999999998</v>
      </c>
      <c r="E4531" s="51">
        <v>4531</v>
      </c>
      <c r="F4531">
        <v>7.0000000000000007E-2</v>
      </c>
      <c r="G4531" s="141">
        <f t="shared" si="211"/>
        <v>317.17</v>
      </c>
      <c r="I4531" s="51">
        <v>4531</v>
      </c>
      <c r="J4531">
        <v>0.125</v>
      </c>
      <c r="K4531" s="141">
        <f t="shared" si="212"/>
        <v>566.375</v>
      </c>
      <c r="M4531" s="51">
        <v>4531</v>
      </c>
      <c r="N4531">
        <v>899</v>
      </c>
    </row>
    <row r="4532" spans="1:14">
      <c r="A4532" s="51">
        <v>4532</v>
      </c>
      <c r="B4532" s="51">
        <v>4.4999999999999998E-2</v>
      </c>
      <c r="C4532" s="141">
        <f t="shared" si="210"/>
        <v>203.94</v>
      </c>
      <c r="E4532" s="51">
        <v>4532</v>
      </c>
      <c r="F4532">
        <v>7.0000000000000007E-2</v>
      </c>
      <c r="G4532" s="141">
        <f t="shared" si="211"/>
        <v>317.24</v>
      </c>
      <c r="I4532" s="51">
        <v>4532</v>
      </c>
      <c r="J4532">
        <v>0.125</v>
      </c>
      <c r="K4532" s="141">
        <f t="shared" si="212"/>
        <v>566.5</v>
      </c>
      <c r="M4532" s="51">
        <v>4532</v>
      </c>
      <c r="N4532">
        <v>899</v>
      </c>
    </row>
    <row r="4533" spans="1:14">
      <c r="A4533" s="51">
        <v>4533</v>
      </c>
      <c r="B4533" s="51">
        <v>4.4999999999999998E-2</v>
      </c>
      <c r="C4533" s="141">
        <f t="shared" si="210"/>
        <v>203.98499999999999</v>
      </c>
      <c r="E4533" s="51">
        <v>4533</v>
      </c>
      <c r="F4533">
        <v>7.0000000000000007E-2</v>
      </c>
      <c r="G4533" s="141">
        <f t="shared" si="211"/>
        <v>317.31</v>
      </c>
      <c r="I4533" s="51">
        <v>4533</v>
      </c>
      <c r="J4533">
        <v>0.125</v>
      </c>
      <c r="K4533" s="141">
        <f t="shared" si="212"/>
        <v>566.625</v>
      </c>
      <c r="M4533" s="51">
        <v>4533</v>
      </c>
      <c r="N4533">
        <v>899</v>
      </c>
    </row>
    <row r="4534" spans="1:14">
      <c r="A4534" s="51">
        <v>4534</v>
      </c>
      <c r="B4534" s="51">
        <v>4.4999999999999998E-2</v>
      </c>
      <c r="C4534" s="141">
        <f t="shared" si="210"/>
        <v>204.03</v>
      </c>
      <c r="E4534" s="51">
        <v>4534</v>
      </c>
      <c r="F4534">
        <v>7.0000000000000007E-2</v>
      </c>
      <c r="G4534" s="141">
        <f t="shared" si="211"/>
        <v>317.38000000000005</v>
      </c>
      <c r="I4534" s="51">
        <v>4534</v>
      </c>
      <c r="J4534">
        <v>0.125</v>
      </c>
      <c r="K4534" s="141">
        <f t="shared" si="212"/>
        <v>566.75</v>
      </c>
      <c r="M4534" s="51">
        <v>4534</v>
      </c>
      <c r="N4534">
        <v>899</v>
      </c>
    </row>
    <row r="4535" spans="1:14">
      <c r="A4535" s="51">
        <v>4535</v>
      </c>
      <c r="B4535" s="51">
        <v>4.4999999999999998E-2</v>
      </c>
      <c r="C4535" s="141">
        <f t="shared" si="210"/>
        <v>204.07499999999999</v>
      </c>
      <c r="E4535" s="51">
        <v>4535</v>
      </c>
      <c r="F4535">
        <v>7.0000000000000007E-2</v>
      </c>
      <c r="G4535" s="141">
        <f t="shared" si="211"/>
        <v>317.45000000000005</v>
      </c>
      <c r="I4535" s="51">
        <v>4535</v>
      </c>
      <c r="J4535">
        <v>0.125</v>
      </c>
      <c r="K4535" s="141">
        <f t="shared" si="212"/>
        <v>566.875</v>
      </c>
      <c r="M4535" s="51">
        <v>4535</v>
      </c>
      <c r="N4535">
        <v>899</v>
      </c>
    </row>
    <row r="4536" spans="1:14">
      <c r="A4536" s="51">
        <v>4536</v>
      </c>
      <c r="B4536" s="51">
        <v>4.4999999999999998E-2</v>
      </c>
      <c r="C4536" s="141">
        <f t="shared" si="210"/>
        <v>204.12</v>
      </c>
      <c r="E4536" s="51">
        <v>4536</v>
      </c>
      <c r="F4536">
        <v>7.0000000000000007E-2</v>
      </c>
      <c r="G4536" s="141">
        <f t="shared" si="211"/>
        <v>317.52000000000004</v>
      </c>
      <c r="I4536" s="51">
        <v>4536</v>
      </c>
      <c r="J4536">
        <v>0.125</v>
      </c>
      <c r="K4536" s="141">
        <f t="shared" si="212"/>
        <v>567</v>
      </c>
      <c r="M4536" s="51">
        <v>4536</v>
      </c>
      <c r="N4536">
        <v>899</v>
      </c>
    </row>
    <row r="4537" spans="1:14">
      <c r="A4537" s="51">
        <v>4537</v>
      </c>
      <c r="B4537" s="51">
        <v>4.4999999999999998E-2</v>
      </c>
      <c r="C4537" s="141">
        <f t="shared" si="210"/>
        <v>204.16499999999999</v>
      </c>
      <c r="E4537" s="51">
        <v>4537</v>
      </c>
      <c r="F4537">
        <v>7.0000000000000007E-2</v>
      </c>
      <c r="G4537" s="141">
        <f t="shared" si="211"/>
        <v>317.59000000000003</v>
      </c>
      <c r="I4537" s="51">
        <v>4537</v>
      </c>
      <c r="J4537">
        <v>0.125</v>
      </c>
      <c r="K4537" s="141">
        <f t="shared" si="212"/>
        <v>567.125</v>
      </c>
      <c r="M4537" s="51">
        <v>4537</v>
      </c>
      <c r="N4537">
        <v>899</v>
      </c>
    </row>
    <row r="4538" spans="1:14">
      <c r="A4538" s="51">
        <v>4538</v>
      </c>
      <c r="B4538" s="51">
        <v>4.4999999999999998E-2</v>
      </c>
      <c r="C4538" s="141">
        <f t="shared" si="210"/>
        <v>204.20999999999998</v>
      </c>
      <c r="E4538" s="51">
        <v>4538</v>
      </c>
      <c r="F4538">
        <v>7.0000000000000007E-2</v>
      </c>
      <c r="G4538" s="141">
        <f t="shared" si="211"/>
        <v>317.66000000000003</v>
      </c>
      <c r="I4538" s="51">
        <v>4538</v>
      </c>
      <c r="J4538">
        <v>0.125</v>
      </c>
      <c r="K4538" s="141">
        <f t="shared" si="212"/>
        <v>567.25</v>
      </c>
      <c r="M4538" s="51">
        <v>4538</v>
      </c>
      <c r="N4538">
        <v>899</v>
      </c>
    </row>
    <row r="4539" spans="1:14">
      <c r="A4539" s="51">
        <v>4539</v>
      </c>
      <c r="B4539" s="51">
        <v>4.4999999999999998E-2</v>
      </c>
      <c r="C4539" s="141">
        <f t="shared" si="210"/>
        <v>204.255</v>
      </c>
      <c r="E4539" s="51">
        <v>4539</v>
      </c>
      <c r="F4539">
        <v>7.0000000000000007E-2</v>
      </c>
      <c r="G4539" s="141">
        <f t="shared" si="211"/>
        <v>317.73</v>
      </c>
      <c r="I4539" s="51">
        <v>4539</v>
      </c>
      <c r="J4539">
        <v>0.125</v>
      </c>
      <c r="K4539" s="141">
        <f t="shared" si="212"/>
        <v>567.375</v>
      </c>
      <c r="M4539" s="51">
        <v>4539</v>
      </c>
      <c r="N4539">
        <v>899</v>
      </c>
    </row>
    <row r="4540" spans="1:14">
      <c r="A4540" s="51">
        <v>4540</v>
      </c>
      <c r="B4540" s="51">
        <v>4.4999999999999998E-2</v>
      </c>
      <c r="C4540" s="141">
        <f t="shared" si="210"/>
        <v>204.29999999999998</v>
      </c>
      <c r="E4540" s="51">
        <v>4540</v>
      </c>
      <c r="F4540">
        <v>7.0000000000000007E-2</v>
      </c>
      <c r="G4540" s="141">
        <f t="shared" si="211"/>
        <v>317.8</v>
      </c>
      <c r="I4540" s="51">
        <v>4540</v>
      </c>
      <c r="J4540">
        <v>0.125</v>
      </c>
      <c r="K4540" s="141">
        <f t="shared" si="212"/>
        <v>567.5</v>
      </c>
      <c r="M4540" s="51">
        <v>4540</v>
      </c>
      <c r="N4540">
        <v>899</v>
      </c>
    </row>
    <row r="4541" spans="1:14">
      <c r="A4541" s="51">
        <v>4541</v>
      </c>
      <c r="B4541" s="51">
        <v>4.4999999999999998E-2</v>
      </c>
      <c r="C4541" s="141">
        <f t="shared" si="210"/>
        <v>204.345</v>
      </c>
      <c r="E4541" s="51">
        <v>4541</v>
      </c>
      <c r="F4541">
        <v>7.0000000000000007E-2</v>
      </c>
      <c r="G4541" s="141">
        <f t="shared" si="211"/>
        <v>317.87</v>
      </c>
      <c r="I4541" s="51">
        <v>4541</v>
      </c>
      <c r="J4541">
        <v>0.125</v>
      </c>
      <c r="K4541" s="141">
        <f t="shared" si="212"/>
        <v>567.625</v>
      </c>
      <c r="M4541" s="51">
        <v>4541</v>
      </c>
      <c r="N4541">
        <v>899</v>
      </c>
    </row>
    <row r="4542" spans="1:14">
      <c r="A4542" s="51">
        <v>4542</v>
      </c>
      <c r="B4542" s="51">
        <v>4.4999999999999998E-2</v>
      </c>
      <c r="C4542" s="141">
        <f t="shared" si="210"/>
        <v>204.39</v>
      </c>
      <c r="E4542" s="51">
        <v>4542</v>
      </c>
      <c r="F4542">
        <v>7.0000000000000007E-2</v>
      </c>
      <c r="G4542" s="141">
        <f t="shared" si="211"/>
        <v>317.94000000000005</v>
      </c>
      <c r="I4542" s="51">
        <v>4542</v>
      </c>
      <c r="J4542">
        <v>0.125</v>
      </c>
      <c r="K4542" s="141">
        <f t="shared" si="212"/>
        <v>567.75</v>
      </c>
      <c r="M4542" s="51">
        <v>4542</v>
      </c>
      <c r="N4542">
        <v>899</v>
      </c>
    </row>
    <row r="4543" spans="1:14">
      <c r="A4543" s="51">
        <v>4543</v>
      </c>
      <c r="B4543" s="51">
        <v>4.4999999999999998E-2</v>
      </c>
      <c r="C4543" s="141">
        <f t="shared" si="210"/>
        <v>204.435</v>
      </c>
      <c r="E4543" s="51">
        <v>4543</v>
      </c>
      <c r="F4543">
        <v>7.0000000000000007E-2</v>
      </c>
      <c r="G4543" s="141">
        <f t="shared" si="211"/>
        <v>318.01000000000005</v>
      </c>
      <c r="I4543" s="51">
        <v>4543</v>
      </c>
      <c r="J4543">
        <v>0.125</v>
      </c>
      <c r="K4543" s="141">
        <f t="shared" si="212"/>
        <v>567.875</v>
      </c>
      <c r="M4543" s="51">
        <v>4543</v>
      </c>
      <c r="N4543">
        <v>899</v>
      </c>
    </row>
    <row r="4544" spans="1:14">
      <c r="A4544" s="51">
        <v>4544</v>
      </c>
      <c r="B4544" s="51">
        <v>4.4999999999999998E-2</v>
      </c>
      <c r="C4544" s="141">
        <f t="shared" si="210"/>
        <v>204.48</v>
      </c>
      <c r="E4544" s="51">
        <v>4544</v>
      </c>
      <c r="F4544">
        <v>7.0000000000000007E-2</v>
      </c>
      <c r="G4544" s="141">
        <f t="shared" si="211"/>
        <v>318.08000000000004</v>
      </c>
      <c r="I4544" s="51">
        <v>4544</v>
      </c>
      <c r="J4544">
        <v>0.125</v>
      </c>
      <c r="K4544" s="141">
        <f t="shared" si="212"/>
        <v>568</v>
      </c>
      <c r="M4544" s="51">
        <v>4544</v>
      </c>
      <c r="N4544">
        <v>899</v>
      </c>
    </row>
    <row r="4545" spans="1:14">
      <c r="A4545" s="51">
        <v>4545</v>
      </c>
      <c r="B4545" s="51">
        <v>4.4999999999999998E-2</v>
      </c>
      <c r="C4545" s="141">
        <f t="shared" si="210"/>
        <v>204.52500000000001</v>
      </c>
      <c r="E4545" s="51">
        <v>4545</v>
      </c>
      <c r="F4545">
        <v>7.0000000000000007E-2</v>
      </c>
      <c r="G4545" s="141">
        <f t="shared" si="211"/>
        <v>318.15000000000003</v>
      </c>
      <c r="I4545" s="51">
        <v>4545</v>
      </c>
      <c r="J4545">
        <v>0.125</v>
      </c>
      <c r="K4545" s="141">
        <f t="shared" si="212"/>
        <v>568.125</v>
      </c>
      <c r="M4545" s="51">
        <v>4545</v>
      </c>
      <c r="N4545">
        <v>899</v>
      </c>
    </row>
    <row r="4546" spans="1:14">
      <c r="A4546" s="51">
        <v>4546</v>
      </c>
      <c r="B4546" s="51">
        <v>4.4999999999999998E-2</v>
      </c>
      <c r="C4546" s="141">
        <f t="shared" ref="C4546:C4609" si="213">MAX(A4546*B4546, 8.99)</f>
        <v>204.57</v>
      </c>
      <c r="E4546" s="51">
        <v>4546</v>
      </c>
      <c r="F4546">
        <v>7.0000000000000007E-2</v>
      </c>
      <c r="G4546" s="141">
        <f t="shared" ref="G4546:G4609" si="214">MAX(E4546*F4546, 9.99)</f>
        <v>318.22000000000003</v>
      </c>
      <c r="I4546" s="51">
        <v>4546</v>
      </c>
      <c r="J4546">
        <v>0.125</v>
      </c>
      <c r="K4546" s="141">
        <f t="shared" ref="K4546:K4609" si="215">MAX(I4546*J4546, 19.99)</f>
        <v>568.25</v>
      </c>
      <c r="M4546" s="51">
        <v>4546</v>
      </c>
      <c r="N4546">
        <v>899</v>
      </c>
    </row>
    <row r="4547" spans="1:14">
      <c r="A4547" s="51">
        <v>4547</v>
      </c>
      <c r="B4547" s="51">
        <v>4.4999999999999998E-2</v>
      </c>
      <c r="C4547" s="141">
        <f t="shared" si="213"/>
        <v>204.61499999999998</v>
      </c>
      <c r="E4547" s="51">
        <v>4547</v>
      </c>
      <c r="F4547">
        <v>7.0000000000000007E-2</v>
      </c>
      <c r="G4547" s="141">
        <f t="shared" si="214"/>
        <v>318.29000000000002</v>
      </c>
      <c r="I4547" s="51">
        <v>4547</v>
      </c>
      <c r="J4547">
        <v>0.125</v>
      </c>
      <c r="K4547" s="141">
        <f t="shared" si="215"/>
        <v>568.375</v>
      </c>
      <c r="M4547" s="51">
        <v>4547</v>
      </c>
      <c r="N4547">
        <v>899</v>
      </c>
    </row>
    <row r="4548" spans="1:14">
      <c r="A4548" s="51">
        <v>4548</v>
      </c>
      <c r="B4548" s="51">
        <v>4.4999999999999998E-2</v>
      </c>
      <c r="C4548" s="141">
        <f t="shared" si="213"/>
        <v>204.66</v>
      </c>
      <c r="E4548" s="51">
        <v>4548</v>
      </c>
      <c r="F4548">
        <v>7.0000000000000007E-2</v>
      </c>
      <c r="G4548" s="141">
        <f t="shared" si="214"/>
        <v>318.36</v>
      </c>
      <c r="I4548" s="51">
        <v>4548</v>
      </c>
      <c r="J4548">
        <v>0.125</v>
      </c>
      <c r="K4548" s="141">
        <f t="shared" si="215"/>
        <v>568.5</v>
      </c>
      <c r="M4548" s="51">
        <v>4548</v>
      </c>
      <c r="N4548">
        <v>899</v>
      </c>
    </row>
    <row r="4549" spans="1:14">
      <c r="A4549" s="51">
        <v>4549</v>
      </c>
      <c r="B4549" s="51">
        <v>4.4999999999999998E-2</v>
      </c>
      <c r="C4549" s="141">
        <f t="shared" si="213"/>
        <v>204.70499999999998</v>
      </c>
      <c r="E4549" s="51">
        <v>4549</v>
      </c>
      <c r="F4549">
        <v>7.0000000000000007E-2</v>
      </c>
      <c r="G4549" s="141">
        <f t="shared" si="214"/>
        <v>318.43</v>
      </c>
      <c r="I4549" s="51">
        <v>4549</v>
      </c>
      <c r="J4549">
        <v>0.125</v>
      </c>
      <c r="K4549" s="141">
        <f t="shared" si="215"/>
        <v>568.625</v>
      </c>
      <c r="M4549" s="51">
        <v>4549</v>
      </c>
      <c r="N4549">
        <v>899</v>
      </c>
    </row>
    <row r="4550" spans="1:14">
      <c r="A4550" s="51">
        <v>4550</v>
      </c>
      <c r="B4550" s="51">
        <v>4.4999999999999998E-2</v>
      </c>
      <c r="C4550" s="141">
        <f t="shared" si="213"/>
        <v>204.75</v>
      </c>
      <c r="E4550" s="51">
        <v>4550</v>
      </c>
      <c r="F4550">
        <v>7.0000000000000007E-2</v>
      </c>
      <c r="G4550" s="141">
        <f t="shared" si="214"/>
        <v>318.50000000000006</v>
      </c>
      <c r="I4550" s="51">
        <v>4550</v>
      </c>
      <c r="J4550">
        <v>0.125</v>
      </c>
      <c r="K4550" s="141">
        <f t="shared" si="215"/>
        <v>568.75</v>
      </c>
      <c r="M4550" s="51">
        <v>4550</v>
      </c>
      <c r="N4550">
        <v>899</v>
      </c>
    </row>
    <row r="4551" spans="1:14">
      <c r="A4551" s="51">
        <v>4551</v>
      </c>
      <c r="B4551" s="51">
        <v>4.4999999999999998E-2</v>
      </c>
      <c r="C4551" s="141">
        <f t="shared" si="213"/>
        <v>204.79499999999999</v>
      </c>
      <c r="E4551" s="51">
        <v>4551</v>
      </c>
      <c r="F4551">
        <v>7.0000000000000007E-2</v>
      </c>
      <c r="G4551" s="141">
        <f t="shared" si="214"/>
        <v>318.57000000000005</v>
      </c>
      <c r="I4551" s="51">
        <v>4551</v>
      </c>
      <c r="J4551">
        <v>0.125</v>
      </c>
      <c r="K4551" s="141">
        <f t="shared" si="215"/>
        <v>568.875</v>
      </c>
      <c r="M4551" s="51">
        <v>4551</v>
      </c>
      <c r="N4551">
        <v>899</v>
      </c>
    </row>
    <row r="4552" spans="1:14">
      <c r="A4552" s="51">
        <v>4552</v>
      </c>
      <c r="B4552" s="51">
        <v>4.4999999999999998E-2</v>
      </c>
      <c r="C4552" s="141">
        <f t="shared" si="213"/>
        <v>204.84</v>
      </c>
      <c r="E4552" s="51">
        <v>4552</v>
      </c>
      <c r="F4552">
        <v>7.0000000000000007E-2</v>
      </c>
      <c r="G4552" s="141">
        <f t="shared" si="214"/>
        <v>318.64000000000004</v>
      </c>
      <c r="I4552" s="51">
        <v>4552</v>
      </c>
      <c r="J4552">
        <v>0.125</v>
      </c>
      <c r="K4552" s="141">
        <f t="shared" si="215"/>
        <v>569</v>
      </c>
      <c r="M4552" s="51">
        <v>4552</v>
      </c>
      <c r="N4552">
        <v>899</v>
      </c>
    </row>
    <row r="4553" spans="1:14">
      <c r="A4553" s="51">
        <v>4553</v>
      </c>
      <c r="B4553" s="51">
        <v>4.4999999999999998E-2</v>
      </c>
      <c r="C4553" s="141">
        <f t="shared" si="213"/>
        <v>204.88499999999999</v>
      </c>
      <c r="E4553" s="51">
        <v>4553</v>
      </c>
      <c r="F4553">
        <v>7.0000000000000007E-2</v>
      </c>
      <c r="G4553" s="141">
        <f t="shared" si="214"/>
        <v>318.71000000000004</v>
      </c>
      <c r="I4553" s="51">
        <v>4553</v>
      </c>
      <c r="J4553">
        <v>0.125</v>
      </c>
      <c r="K4553" s="141">
        <f t="shared" si="215"/>
        <v>569.125</v>
      </c>
      <c r="M4553" s="51">
        <v>4553</v>
      </c>
      <c r="N4553">
        <v>899</v>
      </c>
    </row>
    <row r="4554" spans="1:14">
      <c r="A4554" s="51">
        <v>4554</v>
      </c>
      <c r="B4554" s="51">
        <v>4.4999999999999998E-2</v>
      </c>
      <c r="C4554" s="141">
        <f t="shared" si="213"/>
        <v>204.92999999999998</v>
      </c>
      <c r="E4554" s="51">
        <v>4554</v>
      </c>
      <c r="F4554">
        <v>7.0000000000000007E-2</v>
      </c>
      <c r="G4554" s="141">
        <f t="shared" si="214"/>
        <v>318.78000000000003</v>
      </c>
      <c r="I4554" s="51">
        <v>4554</v>
      </c>
      <c r="J4554">
        <v>0.125</v>
      </c>
      <c r="K4554" s="141">
        <f t="shared" si="215"/>
        <v>569.25</v>
      </c>
      <c r="M4554" s="51">
        <v>4554</v>
      </c>
      <c r="N4554">
        <v>899</v>
      </c>
    </row>
    <row r="4555" spans="1:14">
      <c r="A4555" s="51">
        <v>4555</v>
      </c>
      <c r="B4555" s="51">
        <v>4.4999999999999998E-2</v>
      </c>
      <c r="C4555" s="141">
        <f t="shared" si="213"/>
        <v>204.97499999999999</v>
      </c>
      <c r="E4555" s="51">
        <v>4555</v>
      </c>
      <c r="F4555">
        <v>7.0000000000000007E-2</v>
      </c>
      <c r="G4555" s="141">
        <f t="shared" si="214"/>
        <v>318.85000000000002</v>
      </c>
      <c r="I4555" s="51">
        <v>4555</v>
      </c>
      <c r="J4555">
        <v>0.125</v>
      </c>
      <c r="K4555" s="141">
        <f t="shared" si="215"/>
        <v>569.375</v>
      </c>
      <c r="M4555" s="51">
        <v>4555</v>
      </c>
      <c r="N4555">
        <v>899</v>
      </c>
    </row>
    <row r="4556" spans="1:14">
      <c r="A4556" s="51">
        <v>4556</v>
      </c>
      <c r="B4556" s="51">
        <v>4.4999999999999998E-2</v>
      </c>
      <c r="C4556" s="141">
        <f t="shared" si="213"/>
        <v>205.01999999999998</v>
      </c>
      <c r="E4556" s="51">
        <v>4556</v>
      </c>
      <c r="F4556">
        <v>7.0000000000000007E-2</v>
      </c>
      <c r="G4556" s="141">
        <f t="shared" si="214"/>
        <v>318.92</v>
      </c>
      <c r="I4556" s="51">
        <v>4556</v>
      </c>
      <c r="J4556">
        <v>0.125</v>
      </c>
      <c r="K4556" s="141">
        <f t="shared" si="215"/>
        <v>569.5</v>
      </c>
      <c r="M4556" s="51">
        <v>4556</v>
      </c>
      <c r="N4556">
        <v>899</v>
      </c>
    </row>
    <row r="4557" spans="1:14">
      <c r="A4557" s="51">
        <v>4557</v>
      </c>
      <c r="B4557" s="51">
        <v>4.4999999999999998E-2</v>
      </c>
      <c r="C4557" s="141">
        <f t="shared" si="213"/>
        <v>205.065</v>
      </c>
      <c r="E4557" s="51">
        <v>4557</v>
      </c>
      <c r="F4557">
        <v>7.0000000000000007E-2</v>
      </c>
      <c r="G4557" s="141">
        <f t="shared" si="214"/>
        <v>318.99</v>
      </c>
      <c r="I4557" s="51">
        <v>4557</v>
      </c>
      <c r="J4557">
        <v>0.125</v>
      </c>
      <c r="K4557" s="141">
        <f t="shared" si="215"/>
        <v>569.625</v>
      </c>
      <c r="M4557" s="51">
        <v>4557</v>
      </c>
      <c r="N4557">
        <v>899</v>
      </c>
    </row>
    <row r="4558" spans="1:14">
      <c r="A4558" s="51">
        <v>4558</v>
      </c>
      <c r="B4558" s="51">
        <v>4.4999999999999998E-2</v>
      </c>
      <c r="C4558" s="141">
        <f t="shared" si="213"/>
        <v>205.10999999999999</v>
      </c>
      <c r="E4558" s="51">
        <v>4558</v>
      </c>
      <c r="F4558">
        <v>7.0000000000000007E-2</v>
      </c>
      <c r="G4558" s="141">
        <f t="shared" si="214"/>
        <v>319.06</v>
      </c>
      <c r="I4558" s="51">
        <v>4558</v>
      </c>
      <c r="J4558">
        <v>0.125</v>
      </c>
      <c r="K4558" s="141">
        <f t="shared" si="215"/>
        <v>569.75</v>
      </c>
      <c r="M4558" s="51">
        <v>4558</v>
      </c>
      <c r="N4558">
        <v>899</v>
      </c>
    </row>
    <row r="4559" spans="1:14">
      <c r="A4559" s="51">
        <v>4559</v>
      </c>
      <c r="B4559" s="51">
        <v>4.4999999999999998E-2</v>
      </c>
      <c r="C4559" s="141">
        <f t="shared" si="213"/>
        <v>205.155</v>
      </c>
      <c r="E4559" s="51">
        <v>4559</v>
      </c>
      <c r="F4559">
        <v>7.0000000000000007E-2</v>
      </c>
      <c r="G4559" s="141">
        <f t="shared" si="214"/>
        <v>319.13000000000005</v>
      </c>
      <c r="I4559" s="51">
        <v>4559</v>
      </c>
      <c r="J4559">
        <v>0.125</v>
      </c>
      <c r="K4559" s="141">
        <f t="shared" si="215"/>
        <v>569.875</v>
      </c>
      <c r="M4559" s="51">
        <v>4559</v>
      </c>
      <c r="N4559">
        <v>899</v>
      </c>
    </row>
    <row r="4560" spans="1:14">
      <c r="A4560" s="51">
        <v>4560</v>
      </c>
      <c r="B4560" s="51">
        <v>4.4999999999999998E-2</v>
      </c>
      <c r="C4560" s="141">
        <f t="shared" si="213"/>
        <v>205.2</v>
      </c>
      <c r="E4560" s="51">
        <v>4560</v>
      </c>
      <c r="F4560">
        <v>7.0000000000000007E-2</v>
      </c>
      <c r="G4560" s="141">
        <f t="shared" si="214"/>
        <v>319.20000000000005</v>
      </c>
      <c r="I4560" s="51">
        <v>4560</v>
      </c>
      <c r="J4560">
        <v>0.125</v>
      </c>
      <c r="K4560" s="141">
        <f t="shared" si="215"/>
        <v>570</v>
      </c>
      <c r="M4560" s="51">
        <v>4560</v>
      </c>
      <c r="N4560">
        <v>899</v>
      </c>
    </row>
    <row r="4561" spans="1:14">
      <c r="A4561" s="51">
        <v>4561</v>
      </c>
      <c r="B4561" s="51">
        <v>4.4999999999999998E-2</v>
      </c>
      <c r="C4561" s="141">
        <f t="shared" si="213"/>
        <v>205.245</v>
      </c>
      <c r="E4561" s="51">
        <v>4561</v>
      </c>
      <c r="F4561">
        <v>7.0000000000000007E-2</v>
      </c>
      <c r="G4561" s="141">
        <f t="shared" si="214"/>
        <v>319.27000000000004</v>
      </c>
      <c r="I4561" s="51">
        <v>4561</v>
      </c>
      <c r="J4561">
        <v>0.125</v>
      </c>
      <c r="K4561" s="141">
        <f t="shared" si="215"/>
        <v>570.125</v>
      </c>
      <c r="M4561" s="51">
        <v>4561</v>
      </c>
      <c r="N4561">
        <v>899</v>
      </c>
    </row>
    <row r="4562" spans="1:14">
      <c r="A4562" s="51">
        <v>4562</v>
      </c>
      <c r="B4562" s="51">
        <v>4.4999999999999998E-2</v>
      </c>
      <c r="C4562" s="141">
        <f t="shared" si="213"/>
        <v>205.29</v>
      </c>
      <c r="E4562" s="51">
        <v>4562</v>
      </c>
      <c r="F4562">
        <v>7.0000000000000007E-2</v>
      </c>
      <c r="G4562" s="141">
        <f t="shared" si="214"/>
        <v>319.34000000000003</v>
      </c>
      <c r="I4562" s="51">
        <v>4562</v>
      </c>
      <c r="J4562">
        <v>0.125</v>
      </c>
      <c r="K4562" s="141">
        <f t="shared" si="215"/>
        <v>570.25</v>
      </c>
      <c r="M4562" s="51">
        <v>4562</v>
      </c>
      <c r="N4562">
        <v>899</v>
      </c>
    </row>
    <row r="4563" spans="1:14">
      <c r="A4563" s="51">
        <v>4563</v>
      </c>
      <c r="B4563" s="51">
        <v>4.4999999999999998E-2</v>
      </c>
      <c r="C4563" s="141">
        <f t="shared" si="213"/>
        <v>205.33499999999998</v>
      </c>
      <c r="E4563" s="51">
        <v>4563</v>
      </c>
      <c r="F4563">
        <v>7.0000000000000007E-2</v>
      </c>
      <c r="G4563" s="141">
        <f t="shared" si="214"/>
        <v>319.41000000000003</v>
      </c>
      <c r="I4563" s="51">
        <v>4563</v>
      </c>
      <c r="J4563">
        <v>0.125</v>
      </c>
      <c r="K4563" s="141">
        <f t="shared" si="215"/>
        <v>570.375</v>
      </c>
      <c r="M4563" s="51">
        <v>4563</v>
      </c>
      <c r="N4563">
        <v>899</v>
      </c>
    </row>
    <row r="4564" spans="1:14">
      <c r="A4564" s="51">
        <v>4564</v>
      </c>
      <c r="B4564" s="51">
        <v>4.4999999999999998E-2</v>
      </c>
      <c r="C4564" s="141">
        <f t="shared" si="213"/>
        <v>205.38</v>
      </c>
      <c r="E4564" s="51">
        <v>4564</v>
      </c>
      <c r="F4564">
        <v>7.0000000000000007E-2</v>
      </c>
      <c r="G4564" s="141">
        <f t="shared" si="214"/>
        <v>319.48</v>
      </c>
      <c r="I4564" s="51">
        <v>4564</v>
      </c>
      <c r="J4564">
        <v>0.125</v>
      </c>
      <c r="K4564" s="141">
        <f t="shared" si="215"/>
        <v>570.5</v>
      </c>
      <c r="M4564" s="51">
        <v>4564</v>
      </c>
      <c r="N4564">
        <v>899</v>
      </c>
    </row>
    <row r="4565" spans="1:14">
      <c r="A4565" s="51">
        <v>4565</v>
      </c>
      <c r="B4565" s="51">
        <v>4.4999999999999998E-2</v>
      </c>
      <c r="C4565" s="141">
        <f t="shared" si="213"/>
        <v>205.42499999999998</v>
      </c>
      <c r="E4565" s="51">
        <v>4565</v>
      </c>
      <c r="F4565">
        <v>7.0000000000000007E-2</v>
      </c>
      <c r="G4565" s="141">
        <f t="shared" si="214"/>
        <v>319.55</v>
      </c>
      <c r="I4565" s="51">
        <v>4565</v>
      </c>
      <c r="J4565">
        <v>0.125</v>
      </c>
      <c r="K4565" s="141">
        <f t="shared" si="215"/>
        <v>570.625</v>
      </c>
      <c r="M4565" s="51">
        <v>4565</v>
      </c>
      <c r="N4565">
        <v>899</v>
      </c>
    </row>
    <row r="4566" spans="1:14">
      <c r="A4566" s="51">
        <v>4566</v>
      </c>
      <c r="B4566" s="51">
        <v>4.4999999999999998E-2</v>
      </c>
      <c r="C4566" s="141">
        <f t="shared" si="213"/>
        <v>205.47</v>
      </c>
      <c r="E4566" s="51">
        <v>4566</v>
      </c>
      <c r="F4566">
        <v>7.0000000000000007E-2</v>
      </c>
      <c r="G4566" s="141">
        <f t="shared" si="214"/>
        <v>319.62</v>
      </c>
      <c r="I4566" s="51">
        <v>4566</v>
      </c>
      <c r="J4566">
        <v>0.125</v>
      </c>
      <c r="K4566" s="141">
        <f t="shared" si="215"/>
        <v>570.75</v>
      </c>
      <c r="M4566" s="51">
        <v>4566</v>
      </c>
      <c r="N4566">
        <v>899</v>
      </c>
    </row>
    <row r="4567" spans="1:14">
      <c r="A4567" s="51">
        <v>4567</v>
      </c>
      <c r="B4567" s="51">
        <v>4.4999999999999998E-2</v>
      </c>
      <c r="C4567" s="141">
        <f t="shared" si="213"/>
        <v>205.51499999999999</v>
      </c>
      <c r="E4567" s="51">
        <v>4567</v>
      </c>
      <c r="F4567">
        <v>7.0000000000000007E-2</v>
      </c>
      <c r="G4567" s="141">
        <f t="shared" si="214"/>
        <v>319.69000000000005</v>
      </c>
      <c r="I4567" s="51">
        <v>4567</v>
      </c>
      <c r="J4567">
        <v>0.125</v>
      </c>
      <c r="K4567" s="141">
        <f t="shared" si="215"/>
        <v>570.875</v>
      </c>
      <c r="M4567" s="51">
        <v>4567</v>
      </c>
      <c r="N4567">
        <v>899</v>
      </c>
    </row>
    <row r="4568" spans="1:14">
      <c r="A4568" s="51">
        <v>4568</v>
      </c>
      <c r="B4568" s="51">
        <v>4.4999999999999998E-2</v>
      </c>
      <c r="C4568" s="141">
        <f t="shared" si="213"/>
        <v>205.56</v>
      </c>
      <c r="E4568" s="51">
        <v>4568</v>
      </c>
      <c r="F4568">
        <v>7.0000000000000007E-2</v>
      </c>
      <c r="G4568" s="141">
        <f t="shared" si="214"/>
        <v>319.76000000000005</v>
      </c>
      <c r="I4568" s="51">
        <v>4568</v>
      </c>
      <c r="J4568">
        <v>0.125</v>
      </c>
      <c r="K4568" s="141">
        <f t="shared" si="215"/>
        <v>571</v>
      </c>
      <c r="M4568" s="51">
        <v>4568</v>
      </c>
      <c r="N4568">
        <v>899</v>
      </c>
    </row>
    <row r="4569" spans="1:14">
      <c r="A4569" s="51">
        <v>4569</v>
      </c>
      <c r="B4569" s="51">
        <v>4.4999999999999998E-2</v>
      </c>
      <c r="C4569" s="141">
        <f t="shared" si="213"/>
        <v>205.60499999999999</v>
      </c>
      <c r="E4569" s="51">
        <v>4569</v>
      </c>
      <c r="F4569">
        <v>7.0000000000000007E-2</v>
      </c>
      <c r="G4569" s="141">
        <f t="shared" si="214"/>
        <v>319.83000000000004</v>
      </c>
      <c r="I4569" s="51">
        <v>4569</v>
      </c>
      <c r="J4569">
        <v>0.125</v>
      </c>
      <c r="K4569" s="141">
        <f t="shared" si="215"/>
        <v>571.125</v>
      </c>
      <c r="M4569" s="51">
        <v>4569</v>
      </c>
      <c r="N4569">
        <v>899</v>
      </c>
    </row>
    <row r="4570" spans="1:14">
      <c r="A4570" s="51">
        <v>4570</v>
      </c>
      <c r="B4570" s="51">
        <v>4.4999999999999998E-2</v>
      </c>
      <c r="C4570" s="141">
        <f t="shared" si="213"/>
        <v>205.65</v>
      </c>
      <c r="E4570" s="51">
        <v>4570</v>
      </c>
      <c r="F4570">
        <v>7.0000000000000007E-2</v>
      </c>
      <c r="G4570" s="141">
        <f t="shared" si="214"/>
        <v>319.90000000000003</v>
      </c>
      <c r="I4570" s="51">
        <v>4570</v>
      </c>
      <c r="J4570">
        <v>0.125</v>
      </c>
      <c r="K4570" s="141">
        <f t="shared" si="215"/>
        <v>571.25</v>
      </c>
      <c r="M4570" s="51">
        <v>4570</v>
      </c>
      <c r="N4570">
        <v>899</v>
      </c>
    </row>
    <row r="4571" spans="1:14">
      <c r="A4571" s="51">
        <v>4571</v>
      </c>
      <c r="B4571" s="51">
        <v>4.4999999999999998E-2</v>
      </c>
      <c r="C4571" s="141">
        <f t="shared" si="213"/>
        <v>205.69499999999999</v>
      </c>
      <c r="E4571" s="51">
        <v>4571</v>
      </c>
      <c r="F4571">
        <v>7.0000000000000007E-2</v>
      </c>
      <c r="G4571" s="141">
        <f t="shared" si="214"/>
        <v>319.97000000000003</v>
      </c>
      <c r="I4571" s="51">
        <v>4571</v>
      </c>
      <c r="J4571">
        <v>0.125</v>
      </c>
      <c r="K4571" s="141">
        <f t="shared" si="215"/>
        <v>571.375</v>
      </c>
      <c r="M4571" s="51">
        <v>4571</v>
      </c>
      <c r="N4571">
        <v>899</v>
      </c>
    </row>
    <row r="4572" spans="1:14">
      <c r="A4572" s="51">
        <v>4572</v>
      </c>
      <c r="B4572" s="51">
        <v>4.4999999999999998E-2</v>
      </c>
      <c r="C4572" s="141">
        <f t="shared" si="213"/>
        <v>205.73999999999998</v>
      </c>
      <c r="E4572" s="51">
        <v>4572</v>
      </c>
      <c r="F4572">
        <v>7.0000000000000007E-2</v>
      </c>
      <c r="G4572" s="141">
        <f t="shared" si="214"/>
        <v>320.04000000000002</v>
      </c>
      <c r="I4572" s="51">
        <v>4572</v>
      </c>
      <c r="J4572">
        <v>0.125</v>
      </c>
      <c r="K4572" s="141">
        <f t="shared" si="215"/>
        <v>571.5</v>
      </c>
      <c r="M4572" s="51">
        <v>4572</v>
      </c>
      <c r="N4572">
        <v>899</v>
      </c>
    </row>
    <row r="4573" spans="1:14">
      <c r="A4573" s="51">
        <v>4573</v>
      </c>
      <c r="B4573" s="51">
        <v>4.4999999999999998E-2</v>
      </c>
      <c r="C4573" s="141">
        <f t="shared" si="213"/>
        <v>205.785</v>
      </c>
      <c r="E4573" s="51">
        <v>4573</v>
      </c>
      <c r="F4573">
        <v>7.0000000000000007E-2</v>
      </c>
      <c r="G4573" s="141">
        <f t="shared" si="214"/>
        <v>320.11</v>
      </c>
      <c r="I4573" s="51">
        <v>4573</v>
      </c>
      <c r="J4573">
        <v>0.125</v>
      </c>
      <c r="K4573" s="141">
        <f t="shared" si="215"/>
        <v>571.625</v>
      </c>
      <c r="M4573" s="51">
        <v>4573</v>
      </c>
      <c r="N4573">
        <v>899</v>
      </c>
    </row>
    <row r="4574" spans="1:14">
      <c r="A4574" s="51">
        <v>4574</v>
      </c>
      <c r="B4574" s="51">
        <v>4.4999999999999998E-2</v>
      </c>
      <c r="C4574" s="141">
        <f t="shared" si="213"/>
        <v>205.82999999999998</v>
      </c>
      <c r="E4574" s="51">
        <v>4574</v>
      </c>
      <c r="F4574">
        <v>7.0000000000000007E-2</v>
      </c>
      <c r="G4574" s="141">
        <f t="shared" si="214"/>
        <v>320.18</v>
      </c>
      <c r="I4574" s="51">
        <v>4574</v>
      </c>
      <c r="J4574">
        <v>0.125</v>
      </c>
      <c r="K4574" s="141">
        <f t="shared" si="215"/>
        <v>571.75</v>
      </c>
      <c r="M4574" s="51">
        <v>4574</v>
      </c>
      <c r="N4574">
        <v>899</v>
      </c>
    </row>
    <row r="4575" spans="1:14">
      <c r="A4575" s="51">
        <v>4575</v>
      </c>
      <c r="B4575" s="51">
        <v>4.4999999999999998E-2</v>
      </c>
      <c r="C4575" s="141">
        <f t="shared" si="213"/>
        <v>205.875</v>
      </c>
      <c r="E4575" s="51">
        <v>4575</v>
      </c>
      <c r="F4575">
        <v>7.0000000000000007E-2</v>
      </c>
      <c r="G4575" s="141">
        <f t="shared" si="214"/>
        <v>320.25000000000006</v>
      </c>
      <c r="I4575" s="51">
        <v>4575</v>
      </c>
      <c r="J4575">
        <v>0.125</v>
      </c>
      <c r="K4575" s="141">
        <f t="shared" si="215"/>
        <v>571.875</v>
      </c>
      <c r="M4575" s="51">
        <v>4575</v>
      </c>
      <c r="N4575">
        <v>899</v>
      </c>
    </row>
    <row r="4576" spans="1:14">
      <c r="A4576" s="51">
        <v>4576</v>
      </c>
      <c r="B4576" s="51">
        <v>4.4999999999999998E-2</v>
      </c>
      <c r="C4576" s="141">
        <f t="shared" si="213"/>
        <v>205.92</v>
      </c>
      <c r="E4576" s="51">
        <v>4576</v>
      </c>
      <c r="F4576">
        <v>7.0000000000000007E-2</v>
      </c>
      <c r="G4576" s="141">
        <f t="shared" si="214"/>
        <v>320.32000000000005</v>
      </c>
      <c r="I4576" s="51">
        <v>4576</v>
      </c>
      <c r="J4576">
        <v>0.125</v>
      </c>
      <c r="K4576" s="141">
        <f t="shared" si="215"/>
        <v>572</v>
      </c>
      <c r="M4576" s="51">
        <v>4576</v>
      </c>
      <c r="N4576">
        <v>899</v>
      </c>
    </row>
    <row r="4577" spans="1:14">
      <c r="A4577" s="51">
        <v>4577</v>
      </c>
      <c r="B4577" s="51">
        <v>4.4999999999999998E-2</v>
      </c>
      <c r="C4577" s="141">
        <f t="shared" si="213"/>
        <v>205.965</v>
      </c>
      <c r="E4577" s="51">
        <v>4577</v>
      </c>
      <c r="F4577">
        <v>7.0000000000000007E-2</v>
      </c>
      <c r="G4577" s="141">
        <f t="shared" si="214"/>
        <v>320.39000000000004</v>
      </c>
      <c r="I4577" s="51">
        <v>4577</v>
      </c>
      <c r="J4577">
        <v>0.125</v>
      </c>
      <c r="K4577" s="141">
        <f t="shared" si="215"/>
        <v>572.125</v>
      </c>
      <c r="M4577" s="51">
        <v>4577</v>
      </c>
      <c r="N4577">
        <v>899</v>
      </c>
    </row>
    <row r="4578" spans="1:14">
      <c r="A4578" s="51">
        <v>4578</v>
      </c>
      <c r="B4578" s="51">
        <v>4.4999999999999998E-2</v>
      </c>
      <c r="C4578" s="141">
        <f t="shared" si="213"/>
        <v>206.01</v>
      </c>
      <c r="E4578" s="51">
        <v>4578</v>
      </c>
      <c r="F4578">
        <v>7.0000000000000007E-2</v>
      </c>
      <c r="G4578" s="141">
        <f t="shared" si="214"/>
        <v>320.46000000000004</v>
      </c>
      <c r="I4578" s="51">
        <v>4578</v>
      </c>
      <c r="J4578">
        <v>0.125</v>
      </c>
      <c r="K4578" s="141">
        <f t="shared" si="215"/>
        <v>572.25</v>
      </c>
      <c r="M4578" s="51">
        <v>4578</v>
      </c>
      <c r="N4578">
        <v>899</v>
      </c>
    </row>
    <row r="4579" spans="1:14">
      <c r="A4579" s="51">
        <v>4579</v>
      </c>
      <c r="B4579" s="51">
        <v>4.4999999999999998E-2</v>
      </c>
      <c r="C4579" s="141">
        <f t="shared" si="213"/>
        <v>206.05499999999998</v>
      </c>
      <c r="E4579" s="51">
        <v>4579</v>
      </c>
      <c r="F4579">
        <v>7.0000000000000007E-2</v>
      </c>
      <c r="G4579" s="141">
        <f t="shared" si="214"/>
        <v>320.53000000000003</v>
      </c>
      <c r="I4579" s="51">
        <v>4579</v>
      </c>
      <c r="J4579">
        <v>0.125</v>
      </c>
      <c r="K4579" s="141">
        <f t="shared" si="215"/>
        <v>572.375</v>
      </c>
      <c r="M4579" s="51">
        <v>4579</v>
      </c>
      <c r="N4579">
        <v>899</v>
      </c>
    </row>
    <row r="4580" spans="1:14">
      <c r="A4580" s="51">
        <v>4580</v>
      </c>
      <c r="B4580" s="51">
        <v>4.4999999999999998E-2</v>
      </c>
      <c r="C4580" s="141">
        <f t="shared" si="213"/>
        <v>206.1</v>
      </c>
      <c r="E4580" s="51">
        <v>4580</v>
      </c>
      <c r="F4580">
        <v>7.0000000000000007E-2</v>
      </c>
      <c r="G4580" s="141">
        <f t="shared" si="214"/>
        <v>320.60000000000002</v>
      </c>
      <c r="I4580" s="51">
        <v>4580</v>
      </c>
      <c r="J4580">
        <v>0.125</v>
      </c>
      <c r="K4580" s="141">
        <f t="shared" si="215"/>
        <v>572.5</v>
      </c>
      <c r="M4580" s="51">
        <v>4580</v>
      </c>
      <c r="N4580">
        <v>899</v>
      </c>
    </row>
    <row r="4581" spans="1:14">
      <c r="A4581" s="51">
        <v>4581</v>
      </c>
      <c r="B4581" s="51">
        <v>4.4999999999999998E-2</v>
      </c>
      <c r="C4581" s="141">
        <f t="shared" si="213"/>
        <v>206.14499999999998</v>
      </c>
      <c r="E4581" s="51">
        <v>4581</v>
      </c>
      <c r="F4581">
        <v>7.0000000000000007E-2</v>
      </c>
      <c r="G4581" s="141">
        <f t="shared" si="214"/>
        <v>320.67</v>
      </c>
      <c r="I4581" s="51">
        <v>4581</v>
      </c>
      <c r="J4581">
        <v>0.125</v>
      </c>
      <c r="K4581" s="141">
        <f t="shared" si="215"/>
        <v>572.625</v>
      </c>
      <c r="M4581" s="51">
        <v>4581</v>
      </c>
      <c r="N4581">
        <v>899</v>
      </c>
    </row>
    <row r="4582" spans="1:14">
      <c r="A4582" s="51">
        <v>4582</v>
      </c>
      <c r="B4582" s="51">
        <v>4.4999999999999998E-2</v>
      </c>
      <c r="C4582" s="141">
        <f t="shared" si="213"/>
        <v>206.19</v>
      </c>
      <c r="E4582" s="51">
        <v>4582</v>
      </c>
      <c r="F4582">
        <v>7.0000000000000007E-2</v>
      </c>
      <c r="G4582" s="141">
        <f t="shared" si="214"/>
        <v>320.74</v>
      </c>
      <c r="I4582" s="51">
        <v>4582</v>
      </c>
      <c r="J4582">
        <v>0.125</v>
      </c>
      <c r="K4582" s="141">
        <f t="shared" si="215"/>
        <v>572.75</v>
      </c>
      <c r="M4582" s="51">
        <v>4582</v>
      </c>
      <c r="N4582">
        <v>899</v>
      </c>
    </row>
    <row r="4583" spans="1:14">
      <c r="A4583" s="51">
        <v>4583</v>
      </c>
      <c r="B4583" s="51">
        <v>4.4999999999999998E-2</v>
      </c>
      <c r="C4583" s="141">
        <f t="shared" si="213"/>
        <v>206.23499999999999</v>
      </c>
      <c r="E4583" s="51">
        <v>4583</v>
      </c>
      <c r="F4583">
        <v>7.0000000000000007E-2</v>
      </c>
      <c r="G4583" s="141">
        <f t="shared" si="214"/>
        <v>320.81</v>
      </c>
      <c r="I4583" s="51">
        <v>4583</v>
      </c>
      <c r="J4583">
        <v>0.125</v>
      </c>
      <c r="K4583" s="141">
        <f t="shared" si="215"/>
        <v>572.875</v>
      </c>
      <c r="M4583" s="51">
        <v>4583</v>
      </c>
      <c r="N4583">
        <v>899</v>
      </c>
    </row>
    <row r="4584" spans="1:14">
      <c r="A4584" s="51">
        <v>4584</v>
      </c>
      <c r="B4584" s="51">
        <v>4.4999999999999998E-2</v>
      </c>
      <c r="C4584" s="141">
        <f t="shared" si="213"/>
        <v>206.28</v>
      </c>
      <c r="E4584" s="51">
        <v>4584</v>
      </c>
      <c r="F4584">
        <v>7.0000000000000007E-2</v>
      </c>
      <c r="G4584" s="141">
        <f t="shared" si="214"/>
        <v>320.88000000000005</v>
      </c>
      <c r="I4584" s="51">
        <v>4584</v>
      </c>
      <c r="J4584">
        <v>0.125</v>
      </c>
      <c r="K4584" s="141">
        <f t="shared" si="215"/>
        <v>573</v>
      </c>
      <c r="M4584" s="51">
        <v>4584</v>
      </c>
      <c r="N4584">
        <v>899</v>
      </c>
    </row>
    <row r="4585" spans="1:14">
      <c r="A4585" s="51">
        <v>4585</v>
      </c>
      <c r="B4585" s="51">
        <v>4.4999999999999998E-2</v>
      </c>
      <c r="C4585" s="141">
        <f t="shared" si="213"/>
        <v>206.32499999999999</v>
      </c>
      <c r="E4585" s="51">
        <v>4585</v>
      </c>
      <c r="F4585">
        <v>7.0000000000000007E-2</v>
      </c>
      <c r="G4585" s="141">
        <f t="shared" si="214"/>
        <v>320.95000000000005</v>
      </c>
      <c r="I4585" s="51">
        <v>4585</v>
      </c>
      <c r="J4585">
        <v>0.125</v>
      </c>
      <c r="K4585" s="141">
        <f t="shared" si="215"/>
        <v>573.125</v>
      </c>
      <c r="M4585" s="51">
        <v>4585</v>
      </c>
      <c r="N4585">
        <v>899</v>
      </c>
    </row>
    <row r="4586" spans="1:14">
      <c r="A4586" s="51">
        <v>4586</v>
      </c>
      <c r="B4586" s="51">
        <v>4.4999999999999998E-2</v>
      </c>
      <c r="C4586" s="141">
        <f t="shared" si="213"/>
        <v>206.37</v>
      </c>
      <c r="E4586" s="51">
        <v>4586</v>
      </c>
      <c r="F4586">
        <v>7.0000000000000007E-2</v>
      </c>
      <c r="G4586" s="141">
        <f t="shared" si="214"/>
        <v>321.02000000000004</v>
      </c>
      <c r="I4586" s="51">
        <v>4586</v>
      </c>
      <c r="J4586">
        <v>0.125</v>
      </c>
      <c r="K4586" s="141">
        <f t="shared" si="215"/>
        <v>573.25</v>
      </c>
      <c r="M4586" s="51">
        <v>4586</v>
      </c>
      <c r="N4586">
        <v>899</v>
      </c>
    </row>
    <row r="4587" spans="1:14">
      <c r="A4587" s="51">
        <v>4587</v>
      </c>
      <c r="B4587" s="51">
        <v>4.4999999999999998E-2</v>
      </c>
      <c r="C4587" s="141">
        <f t="shared" si="213"/>
        <v>206.41499999999999</v>
      </c>
      <c r="E4587" s="51">
        <v>4587</v>
      </c>
      <c r="F4587">
        <v>7.0000000000000007E-2</v>
      </c>
      <c r="G4587" s="141">
        <f t="shared" si="214"/>
        <v>321.09000000000003</v>
      </c>
      <c r="I4587" s="51">
        <v>4587</v>
      </c>
      <c r="J4587">
        <v>0.125</v>
      </c>
      <c r="K4587" s="141">
        <f t="shared" si="215"/>
        <v>573.375</v>
      </c>
      <c r="M4587" s="51">
        <v>4587</v>
      </c>
      <c r="N4587">
        <v>899</v>
      </c>
    </row>
    <row r="4588" spans="1:14">
      <c r="A4588" s="51">
        <v>4588</v>
      </c>
      <c r="B4588" s="51">
        <v>4.4999999999999998E-2</v>
      </c>
      <c r="C4588" s="141">
        <f t="shared" si="213"/>
        <v>206.45999999999998</v>
      </c>
      <c r="E4588" s="51">
        <v>4588</v>
      </c>
      <c r="F4588">
        <v>7.0000000000000007E-2</v>
      </c>
      <c r="G4588" s="141">
        <f t="shared" si="214"/>
        <v>321.16000000000003</v>
      </c>
      <c r="I4588" s="51">
        <v>4588</v>
      </c>
      <c r="J4588">
        <v>0.125</v>
      </c>
      <c r="K4588" s="141">
        <f t="shared" si="215"/>
        <v>573.5</v>
      </c>
      <c r="M4588" s="51">
        <v>4588</v>
      </c>
      <c r="N4588">
        <v>899</v>
      </c>
    </row>
    <row r="4589" spans="1:14">
      <c r="A4589" s="51">
        <v>4589</v>
      </c>
      <c r="B4589" s="51">
        <v>4.4999999999999998E-2</v>
      </c>
      <c r="C4589" s="141">
        <f t="shared" si="213"/>
        <v>206.505</v>
      </c>
      <c r="E4589" s="51">
        <v>4589</v>
      </c>
      <c r="F4589">
        <v>7.0000000000000007E-2</v>
      </c>
      <c r="G4589" s="141">
        <f t="shared" si="214"/>
        <v>321.23</v>
      </c>
      <c r="I4589" s="51">
        <v>4589</v>
      </c>
      <c r="J4589">
        <v>0.125</v>
      </c>
      <c r="K4589" s="141">
        <f t="shared" si="215"/>
        <v>573.625</v>
      </c>
      <c r="M4589" s="51">
        <v>4589</v>
      </c>
      <c r="N4589">
        <v>899</v>
      </c>
    </row>
    <row r="4590" spans="1:14">
      <c r="A4590" s="51">
        <v>4590</v>
      </c>
      <c r="B4590" s="51">
        <v>4.4999999999999998E-2</v>
      </c>
      <c r="C4590" s="141">
        <f t="shared" si="213"/>
        <v>206.54999999999998</v>
      </c>
      <c r="E4590" s="51">
        <v>4590</v>
      </c>
      <c r="F4590">
        <v>7.0000000000000007E-2</v>
      </c>
      <c r="G4590" s="141">
        <f t="shared" si="214"/>
        <v>321.3</v>
      </c>
      <c r="I4590" s="51">
        <v>4590</v>
      </c>
      <c r="J4590">
        <v>0.125</v>
      </c>
      <c r="K4590" s="141">
        <f t="shared" si="215"/>
        <v>573.75</v>
      </c>
      <c r="M4590" s="51">
        <v>4590</v>
      </c>
      <c r="N4590">
        <v>899</v>
      </c>
    </row>
    <row r="4591" spans="1:14">
      <c r="A4591" s="51">
        <v>4591</v>
      </c>
      <c r="B4591" s="51">
        <v>4.4999999999999998E-2</v>
      </c>
      <c r="C4591" s="141">
        <f t="shared" si="213"/>
        <v>206.595</v>
      </c>
      <c r="E4591" s="51">
        <v>4591</v>
      </c>
      <c r="F4591">
        <v>7.0000000000000007E-2</v>
      </c>
      <c r="G4591" s="141">
        <f t="shared" si="214"/>
        <v>321.37</v>
      </c>
      <c r="I4591" s="51">
        <v>4591</v>
      </c>
      <c r="J4591">
        <v>0.125</v>
      </c>
      <c r="K4591" s="141">
        <f t="shared" si="215"/>
        <v>573.875</v>
      </c>
      <c r="M4591" s="51">
        <v>4591</v>
      </c>
      <c r="N4591">
        <v>899</v>
      </c>
    </row>
    <row r="4592" spans="1:14">
      <c r="A4592" s="51">
        <v>4592</v>
      </c>
      <c r="B4592" s="51">
        <v>4.4999999999999998E-2</v>
      </c>
      <c r="C4592" s="141">
        <f t="shared" si="213"/>
        <v>206.64</v>
      </c>
      <c r="E4592" s="51">
        <v>4592</v>
      </c>
      <c r="F4592">
        <v>7.0000000000000007E-2</v>
      </c>
      <c r="G4592" s="141">
        <f t="shared" si="214"/>
        <v>321.44000000000005</v>
      </c>
      <c r="I4592" s="51">
        <v>4592</v>
      </c>
      <c r="J4592">
        <v>0.125</v>
      </c>
      <c r="K4592" s="141">
        <f t="shared" si="215"/>
        <v>574</v>
      </c>
      <c r="M4592" s="51">
        <v>4592</v>
      </c>
      <c r="N4592">
        <v>899</v>
      </c>
    </row>
    <row r="4593" spans="1:14">
      <c r="A4593" s="51">
        <v>4593</v>
      </c>
      <c r="B4593" s="51">
        <v>4.4999999999999998E-2</v>
      </c>
      <c r="C4593" s="141">
        <f t="shared" si="213"/>
        <v>206.685</v>
      </c>
      <c r="E4593" s="51">
        <v>4593</v>
      </c>
      <c r="F4593">
        <v>7.0000000000000007E-2</v>
      </c>
      <c r="G4593" s="141">
        <f t="shared" si="214"/>
        <v>321.51000000000005</v>
      </c>
      <c r="I4593" s="51">
        <v>4593</v>
      </c>
      <c r="J4593">
        <v>0.125</v>
      </c>
      <c r="K4593" s="141">
        <f t="shared" si="215"/>
        <v>574.125</v>
      </c>
      <c r="M4593" s="51">
        <v>4593</v>
      </c>
      <c r="N4593">
        <v>899</v>
      </c>
    </row>
    <row r="4594" spans="1:14">
      <c r="A4594" s="51">
        <v>4594</v>
      </c>
      <c r="B4594" s="51">
        <v>4.4999999999999998E-2</v>
      </c>
      <c r="C4594" s="141">
        <f t="shared" si="213"/>
        <v>206.73</v>
      </c>
      <c r="E4594" s="51">
        <v>4594</v>
      </c>
      <c r="F4594">
        <v>7.0000000000000007E-2</v>
      </c>
      <c r="G4594" s="141">
        <f t="shared" si="214"/>
        <v>321.58000000000004</v>
      </c>
      <c r="I4594" s="51">
        <v>4594</v>
      </c>
      <c r="J4594">
        <v>0.125</v>
      </c>
      <c r="K4594" s="141">
        <f t="shared" si="215"/>
        <v>574.25</v>
      </c>
      <c r="M4594" s="51">
        <v>4594</v>
      </c>
      <c r="N4594">
        <v>899</v>
      </c>
    </row>
    <row r="4595" spans="1:14">
      <c r="A4595" s="51">
        <v>4595</v>
      </c>
      <c r="B4595" s="51">
        <v>4.4999999999999998E-2</v>
      </c>
      <c r="C4595" s="141">
        <f t="shared" si="213"/>
        <v>206.77500000000001</v>
      </c>
      <c r="E4595" s="51">
        <v>4595</v>
      </c>
      <c r="F4595">
        <v>7.0000000000000007E-2</v>
      </c>
      <c r="G4595" s="141">
        <f t="shared" si="214"/>
        <v>321.65000000000003</v>
      </c>
      <c r="I4595" s="51">
        <v>4595</v>
      </c>
      <c r="J4595">
        <v>0.125</v>
      </c>
      <c r="K4595" s="141">
        <f t="shared" si="215"/>
        <v>574.375</v>
      </c>
      <c r="M4595" s="51">
        <v>4595</v>
      </c>
      <c r="N4595">
        <v>899</v>
      </c>
    </row>
    <row r="4596" spans="1:14">
      <c r="A4596" s="51">
        <v>4596</v>
      </c>
      <c r="B4596" s="51">
        <v>4.4999999999999998E-2</v>
      </c>
      <c r="C4596" s="141">
        <f t="shared" si="213"/>
        <v>206.82</v>
      </c>
      <c r="E4596" s="51">
        <v>4596</v>
      </c>
      <c r="F4596">
        <v>7.0000000000000007E-2</v>
      </c>
      <c r="G4596" s="141">
        <f t="shared" si="214"/>
        <v>321.72000000000003</v>
      </c>
      <c r="I4596" s="51">
        <v>4596</v>
      </c>
      <c r="J4596">
        <v>0.125</v>
      </c>
      <c r="K4596" s="141">
        <f t="shared" si="215"/>
        <v>574.5</v>
      </c>
      <c r="M4596" s="51">
        <v>4596</v>
      </c>
      <c r="N4596">
        <v>899</v>
      </c>
    </row>
    <row r="4597" spans="1:14">
      <c r="A4597" s="51">
        <v>4597</v>
      </c>
      <c r="B4597" s="51">
        <v>4.4999999999999998E-2</v>
      </c>
      <c r="C4597" s="141">
        <f t="shared" si="213"/>
        <v>206.86499999999998</v>
      </c>
      <c r="E4597" s="51">
        <v>4597</v>
      </c>
      <c r="F4597">
        <v>7.0000000000000007E-2</v>
      </c>
      <c r="G4597" s="141">
        <f t="shared" si="214"/>
        <v>321.79000000000002</v>
      </c>
      <c r="I4597" s="51">
        <v>4597</v>
      </c>
      <c r="J4597">
        <v>0.125</v>
      </c>
      <c r="K4597" s="141">
        <f t="shared" si="215"/>
        <v>574.625</v>
      </c>
      <c r="M4597" s="51">
        <v>4597</v>
      </c>
      <c r="N4597">
        <v>899</v>
      </c>
    </row>
    <row r="4598" spans="1:14">
      <c r="A4598" s="51">
        <v>4598</v>
      </c>
      <c r="B4598" s="51">
        <v>4.4999999999999998E-2</v>
      </c>
      <c r="C4598" s="141">
        <f t="shared" si="213"/>
        <v>206.91</v>
      </c>
      <c r="E4598" s="51">
        <v>4598</v>
      </c>
      <c r="F4598">
        <v>7.0000000000000007E-2</v>
      </c>
      <c r="G4598" s="141">
        <f t="shared" si="214"/>
        <v>321.86</v>
      </c>
      <c r="I4598" s="51">
        <v>4598</v>
      </c>
      <c r="J4598">
        <v>0.125</v>
      </c>
      <c r="K4598" s="141">
        <f t="shared" si="215"/>
        <v>574.75</v>
      </c>
      <c r="M4598" s="51">
        <v>4598</v>
      </c>
      <c r="N4598">
        <v>899</v>
      </c>
    </row>
    <row r="4599" spans="1:14">
      <c r="A4599" s="51">
        <v>4599</v>
      </c>
      <c r="B4599" s="51">
        <v>4.4999999999999998E-2</v>
      </c>
      <c r="C4599" s="141">
        <f t="shared" si="213"/>
        <v>206.95499999999998</v>
      </c>
      <c r="E4599" s="51">
        <v>4599</v>
      </c>
      <c r="F4599">
        <v>7.0000000000000007E-2</v>
      </c>
      <c r="G4599" s="141">
        <f t="shared" si="214"/>
        <v>321.93</v>
      </c>
      <c r="I4599" s="51">
        <v>4599</v>
      </c>
      <c r="J4599">
        <v>0.125</v>
      </c>
      <c r="K4599" s="141">
        <f t="shared" si="215"/>
        <v>574.875</v>
      </c>
      <c r="M4599" s="51">
        <v>4599</v>
      </c>
      <c r="N4599">
        <v>899</v>
      </c>
    </row>
    <row r="4600" spans="1:14">
      <c r="A4600" s="51">
        <v>4600</v>
      </c>
      <c r="B4600" s="51">
        <v>4.4999999999999998E-2</v>
      </c>
      <c r="C4600" s="141">
        <f t="shared" si="213"/>
        <v>207</v>
      </c>
      <c r="E4600" s="51">
        <v>4600</v>
      </c>
      <c r="F4600">
        <v>7.0000000000000007E-2</v>
      </c>
      <c r="G4600" s="141">
        <f t="shared" si="214"/>
        <v>322.00000000000006</v>
      </c>
      <c r="I4600" s="51">
        <v>4600</v>
      </c>
      <c r="J4600">
        <v>0.125</v>
      </c>
      <c r="K4600" s="141">
        <f t="shared" si="215"/>
        <v>575</v>
      </c>
      <c r="M4600" s="51">
        <v>4600</v>
      </c>
      <c r="N4600">
        <v>899</v>
      </c>
    </row>
    <row r="4601" spans="1:14">
      <c r="A4601" s="51">
        <v>4601</v>
      </c>
      <c r="B4601" s="51">
        <v>4.4999999999999998E-2</v>
      </c>
      <c r="C4601" s="141">
        <f t="shared" si="213"/>
        <v>207.04499999999999</v>
      </c>
      <c r="E4601" s="51">
        <v>4601</v>
      </c>
      <c r="F4601">
        <v>7.0000000000000007E-2</v>
      </c>
      <c r="G4601" s="141">
        <f t="shared" si="214"/>
        <v>322.07000000000005</v>
      </c>
      <c r="I4601" s="51">
        <v>4601</v>
      </c>
      <c r="J4601">
        <v>0.125</v>
      </c>
      <c r="K4601" s="141">
        <f t="shared" si="215"/>
        <v>575.125</v>
      </c>
      <c r="M4601" s="51">
        <v>4601</v>
      </c>
      <c r="N4601">
        <v>899</v>
      </c>
    </row>
    <row r="4602" spans="1:14">
      <c r="A4602" s="51">
        <v>4602</v>
      </c>
      <c r="B4602" s="51">
        <v>4.4999999999999998E-2</v>
      </c>
      <c r="C4602" s="141">
        <f t="shared" si="213"/>
        <v>207.09</v>
      </c>
      <c r="E4602" s="51">
        <v>4602</v>
      </c>
      <c r="F4602">
        <v>7.0000000000000007E-2</v>
      </c>
      <c r="G4602" s="141">
        <f t="shared" si="214"/>
        <v>322.14000000000004</v>
      </c>
      <c r="I4602" s="51">
        <v>4602</v>
      </c>
      <c r="J4602">
        <v>0.125</v>
      </c>
      <c r="K4602" s="141">
        <f t="shared" si="215"/>
        <v>575.25</v>
      </c>
      <c r="M4602" s="51">
        <v>4602</v>
      </c>
      <c r="N4602">
        <v>899</v>
      </c>
    </row>
    <row r="4603" spans="1:14">
      <c r="A4603" s="51">
        <v>4603</v>
      </c>
      <c r="B4603" s="51">
        <v>4.4999999999999998E-2</v>
      </c>
      <c r="C4603" s="141">
        <f t="shared" si="213"/>
        <v>207.13499999999999</v>
      </c>
      <c r="E4603" s="51">
        <v>4603</v>
      </c>
      <c r="F4603">
        <v>7.0000000000000007E-2</v>
      </c>
      <c r="G4603" s="141">
        <f t="shared" si="214"/>
        <v>322.21000000000004</v>
      </c>
      <c r="I4603" s="51">
        <v>4603</v>
      </c>
      <c r="J4603">
        <v>0.125</v>
      </c>
      <c r="K4603" s="141">
        <f t="shared" si="215"/>
        <v>575.375</v>
      </c>
      <c r="M4603" s="51">
        <v>4603</v>
      </c>
      <c r="N4603">
        <v>899</v>
      </c>
    </row>
    <row r="4604" spans="1:14">
      <c r="A4604" s="51">
        <v>4604</v>
      </c>
      <c r="B4604" s="51">
        <v>4.4999999999999998E-2</v>
      </c>
      <c r="C4604" s="141">
        <f t="shared" si="213"/>
        <v>207.17999999999998</v>
      </c>
      <c r="E4604" s="51">
        <v>4604</v>
      </c>
      <c r="F4604">
        <v>7.0000000000000007E-2</v>
      </c>
      <c r="G4604" s="141">
        <f t="shared" si="214"/>
        <v>322.28000000000003</v>
      </c>
      <c r="I4604" s="51">
        <v>4604</v>
      </c>
      <c r="J4604">
        <v>0.125</v>
      </c>
      <c r="K4604" s="141">
        <f t="shared" si="215"/>
        <v>575.5</v>
      </c>
      <c r="M4604" s="51">
        <v>4604</v>
      </c>
      <c r="N4604">
        <v>899</v>
      </c>
    </row>
    <row r="4605" spans="1:14">
      <c r="A4605" s="51">
        <v>4605</v>
      </c>
      <c r="B4605" s="51">
        <v>4.4999999999999998E-2</v>
      </c>
      <c r="C4605" s="141">
        <f t="shared" si="213"/>
        <v>207.22499999999999</v>
      </c>
      <c r="E4605" s="51">
        <v>4605</v>
      </c>
      <c r="F4605">
        <v>7.0000000000000007E-2</v>
      </c>
      <c r="G4605" s="141">
        <f t="shared" si="214"/>
        <v>322.35000000000002</v>
      </c>
      <c r="I4605" s="51">
        <v>4605</v>
      </c>
      <c r="J4605">
        <v>0.125</v>
      </c>
      <c r="K4605" s="141">
        <f t="shared" si="215"/>
        <v>575.625</v>
      </c>
      <c r="M4605" s="51">
        <v>4605</v>
      </c>
      <c r="N4605">
        <v>899</v>
      </c>
    </row>
    <row r="4606" spans="1:14">
      <c r="A4606" s="51">
        <v>4606</v>
      </c>
      <c r="B4606" s="51">
        <v>4.4999999999999998E-2</v>
      </c>
      <c r="C4606" s="141">
        <f t="shared" si="213"/>
        <v>207.26999999999998</v>
      </c>
      <c r="E4606" s="51">
        <v>4606</v>
      </c>
      <c r="F4606">
        <v>7.0000000000000007E-2</v>
      </c>
      <c r="G4606" s="141">
        <f t="shared" si="214"/>
        <v>322.42</v>
      </c>
      <c r="I4606" s="51">
        <v>4606</v>
      </c>
      <c r="J4606">
        <v>0.125</v>
      </c>
      <c r="K4606" s="141">
        <f t="shared" si="215"/>
        <v>575.75</v>
      </c>
      <c r="M4606" s="51">
        <v>4606</v>
      </c>
      <c r="N4606">
        <v>899</v>
      </c>
    </row>
    <row r="4607" spans="1:14">
      <c r="A4607" s="51">
        <v>4607</v>
      </c>
      <c r="B4607" s="51">
        <v>4.4999999999999998E-2</v>
      </c>
      <c r="C4607" s="141">
        <f t="shared" si="213"/>
        <v>207.315</v>
      </c>
      <c r="E4607" s="51">
        <v>4607</v>
      </c>
      <c r="F4607">
        <v>7.0000000000000007E-2</v>
      </c>
      <c r="G4607" s="141">
        <f t="shared" si="214"/>
        <v>322.49</v>
      </c>
      <c r="I4607" s="51">
        <v>4607</v>
      </c>
      <c r="J4607">
        <v>0.125</v>
      </c>
      <c r="K4607" s="141">
        <f t="shared" si="215"/>
        <v>575.875</v>
      </c>
      <c r="M4607" s="51">
        <v>4607</v>
      </c>
      <c r="N4607">
        <v>899</v>
      </c>
    </row>
    <row r="4608" spans="1:14">
      <c r="A4608" s="51">
        <v>4608</v>
      </c>
      <c r="B4608" s="51">
        <v>4.4999999999999998E-2</v>
      </c>
      <c r="C4608" s="141">
        <f t="shared" si="213"/>
        <v>207.35999999999999</v>
      </c>
      <c r="E4608" s="51">
        <v>4608</v>
      </c>
      <c r="F4608">
        <v>7.0000000000000007E-2</v>
      </c>
      <c r="G4608" s="141">
        <f t="shared" si="214"/>
        <v>322.56000000000006</v>
      </c>
      <c r="I4608" s="51">
        <v>4608</v>
      </c>
      <c r="J4608">
        <v>0.125</v>
      </c>
      <c r="K4608" s="141">
        <f t="shared" si="215"/>
        <v>576</v>
      </c>
      <c r="M4608" s="51">
        <v>4608</v>
      </c>
      <c r="N4608">
        <v>899</v>
      </c>
    </row>
    <row r="4609" spans="1:14">
      <c r="A4609" s="51">
        <v>4609</v>
      </c>
      <c r="B4609" s="51">
        <v>4.4999999999999998E-2</v>
      </c>
      <c r="C4609" s="141">
        <f t="shared" si="213"/>
        <v>207.405</v>
      </c>
      <c r="E4609" s="51">
        <v>4609</v>
      </c>
      <c r="F4609">
        <v>7.0000000000000007E-2</v>
      </c>
      <c r="G4609" s="141">
        <f t="shared" si="214"/>
        <v>322.63000000000005</v>
      </c>
      <c r="I4609" s="51">
        <v>4609</v>
      </c>
      <c r="J4609">
        <v>0.125</v>
      </c>
      <c r="K4609" s="141">
        <f t="shared" si="215"/>
        <v>576.125</v>
      </c>
      <c r="M4609" s="51">
        <v>4609</v>
      </c>
      <c r="N4609">
        <v>899</v>
      </c>
    </row>
    <row r="4610" spans="1:14">
      <c r="A4610" s="51">
        <v>4610</v>
      </c>
      <c r="B4610" s="51">
        <v>4.4999999999999998E-2</v>
      </c>
      <c r="C4610" s="141">
        <f t="shared" ref="C4610:C4673" si="216">MAX(A4610*B4610, 8.99)</f>
        <v>207.45</v>
      </c>
      <c r="E4610" s="51">
        <v>4610</v>
      </c>
      <c r="F4610">
        <v>7.0000000000000007E-2</v>
      </c>
      <c r="G4610" s="141">
        <f t="shared" ref="G4610:G4673" si="217">MAX(E4610*F4610, 9.99)</f>
        <v>322.70000000000005</v>
      </c>
      <c r="I4610" s="51">
        <v>4610</v>
      </c>
      <c r="J4610">
        <v>0.125</v>
      </c>
      <c r="K4610" s="141">
        <f t="shared" ref="K4610:K4673" si="218">MAX(I4610*J4610, 19.99)</f>
        <v>576.25</v>
      </c>
      <c r="M4610" s="51">
        <v>4610</v>
      </c>
      <c r="N4610">
        <v>899</v>
      </c>
    </row>
    <row r="4611" spans="1:14">
      <c r="A4611" s="51">
        <v>4611</v>
      </c>
      <c r="B4611" s="51">
        <v>4.4999999999999998E-2</v>
      </c>
      <c r="C4611" s="141">
        <f t="shared" si="216"/>
        <v>207.495</v>
      </c>
      <c r="E4611" s="51">
        <v>4611</v>
      </c>
      <c r="F4611">
        <v>7.0000000000000007E-2</v>
      </c>
      <c r="G4611" s="141">
        <f t="shared" si="217"/>
        <v>322.77000000000004</v>
      </c>
      <c r="I4611" s="51">
        <v>4611</v>
      </c>
      <c r="J4611">
        <v>0.125</v>
      </c>
      <c r="K4611" s="141">
        <f t="shared" si="218"/>
        <v>576.375</v>
      </c>
      <c r="M4611" s="51">
        <v>4611</v>
      </c>
      <c r="N4611">
        <v>899</v>
      </c>
    </row>
    <row r="4612" spans="1:14">
      <c r="A4612" s="51">
        <v>4612</v>
      </c>
      <c r="B4612" s="51">
        <v>4.4999999999999998E-2</v>
      </c>
      <c r="C4612" s="141">
        <f t="shared" si="216"/>
        <v>207.54</v>
      </c>
      <c r="E4612" s="51">
        <v>4612</v>
      </c>
      <c r="F4612">
        <v>7.0000000000000007E-2</v>
      </c>
      <c r="G4612" s="141">
        <f t="shared" si="217"/>
        <v>322.84000000000003</v>
      </c>
      <c r="I4612" s="51">
        <v>4612</v>
      </c>
      <c r="J4612">
        <v>0.125</v>
      </c>
      <c r="K4612" s="141">
        <f t="shared" si="218"/>
        <v>576.5</v>
      </c>
      <c r="M4612" s="51">
        <v>4612</v>
      </c>
      <c r="N4612">
        <v>899</v>
      </c>
    </row>
    <row r="4613" spans="1:14">
      <c r="A4613" s="51">
        <v>4613</v>
      </c>
      <c r="B4613" s="51">
        <v>4.4999999999999998E-2</v>
      </c>
      <c r="C4613" s="141">
        <f t="shared" si="216"/>
        <v>207.58499999999998</v>
      </c>
      <c r="E4613" s="51">
        <v>4613</v>
      </c>
      <c r="F4613">
        <v>7.0000000000000007E-2</v>
      </c>
      <c r="G4613" s="141">
        <f t="shared" si="217"/>
        <v>322.91000000000003</v>
      </c>
      <c r="I4613" s="51">
        <v>4613</v>
      </c>
      <c r="J4613">
        <v>0.125</v>
      </c>
      <c r="K4613" s="141">
        <f t="shared" si="218"/>
        <v>576.625</v>
      </c>
      <c r="M4613" s="51">
        <v>4613</v>
      </c>
      <c r="N4613">
        <v>899</v>
      </c>
    </row>
    <row r="4614" spans="1:14">
      <c r="A4614" s="51">
        <v>4614</v>
      </c>
      <c r="B4614" s="51">
        <v>4.4999999999999998E-2</v>
      </c>
      <c r="C4614" s="141">
        <f t="shared" si="216"/>
        <v>207.63</v>
      </c>
      <c r="E4614" s="51">
        <v>4614</v>
      </c>
      <c r="F4614">
        <v>7.0000000000000007E-2</v>
      </c>
      <c r="G4614" s="141">
        <f t="shared" si="217"/>
        <v>322.98</v>
      </c>
      <c r="I4614" s="51">
        <v>4614</v>
      </c>
      <c r="J4614">
        <v>0.125</v>
      </c>
      <c r="K4614" s="141">
        <f t="shared" si="218"/>
        <v>576.75</v>
      </c>
      <c r="M4614" s="51">
        <v>4614</v>
      </c>
      <c r="N4614">
        <v>899</v>
      </c>
    </row>
    <row r="4615" spans="1:14">
      <c r="A4615" s="51">
        <v>4615</v>
      </c>
      <c r="B4615" s="51">
        <v>4.4999999999999998E-2</v>
      </c>
      <c r="C4615" s="141">
        <f t="shared" si="216"/>
        <v>207.67499999999998</v>
      </c>
      <c r="E4615" s="51">
        <v>4615</v>
      </c>
      <c r="F4615">
        <v>7.0000000000000007E-2</v>
      </c>
      <c r="G4615" s="141">
        <f t="shared" si="217"/>
        <v>323.05</v>
      </c>
      <c r="I4615" s="51">
        <v>4615</v>
      </c>
      <c r="J4615">
        <v>0.125</v>
      </c>
      <c r="K4615" s="141">
        <f t="shared" si="218"/>
        <v>576.875</v>
      </c>
      <c r="M4615" s="51">
        <v>4615</v>
      </c>
      <c r="N4615">
        <v>899</v>
      </c>
    </row>
    <row r="4616" spans="1:14">
      <c r="A4616" s="51">
        <v>4616</v>
      </c>
      <c r="B4616" s="51">
        <v>4.4999999999999998E-2</v>
      </c>
      <c r="C4616" s="141">
        <f t="shared" si="216"/>
        <v>207.72</v>
      </c>
      <c r="E4616" s="51">
        <v>4616</v>
      </c>
      <c r="F4616">
        <v>7.0000000000000007E-2</v>
      </c>
      <c r="G4616" s="141">
        <f t="shared" si="217"/>
        <v>323.12</v>
      </c>
      <c r="I4616" s="51">
        <v>4616</v>
      </c>
      <c r="J4616">
        <v>0.125</v>
      </c>
      <c r="K4616" s="141">
        <f t="shared" si="218"/>
        <v>577</v>
      </c>
      <c r="M4616" s="51">
        <v>4616</v>
      </c>
      <c r="N4616">
        <v>899</v>
      </c>
    </row>
    <row r="4617" spans="1:14">
      <c r="A4617" s="51">
        <v>4617</v>
      </c>
      <c r="B4617" s="51">
        <v>4.4999999999999998E-2</v>
      </c>
      <c r="C4617" s="141">
        <f t="shared" si="216"/>
        <v>207.76499999999999</v>
      </c>
      <c r="E4617" s="51">
        <v>4617</v>
      </c>
      <c r="F4617">
        <v>7.0000000000000007E-2</v>
      </c>
      <c r="G4617" s="141">
        <f t="shared" si="217"/>
        <v>323.19000000000005</v>
      </c>
      <c r="I4617" s="51">
        <v>4617</v>
      </c>
      <c r="J4617">
        <v>0.125</v>
      </c>
      <c r="K4617" s="141">
        <f t="shared" si="218"/>
        <v>577.125</v>
      </c>
      <c r="M4617" s="51">
        <v>4617</v>
      </c>
      <c r="N4617">
        <v>899</v>
      </c>
    </row>
    <row r="4618" spans="1:14">
      <c r="A4618" s="51">
        <v>4618</v>
      </c>
      <c r="B4618" s="51">
        <v>4.4999999999999998E-2</v>
      </c>
      <c r="C4618" s="141">
        <f t="shared" si="216"/>
        <v>207.81</v>
      </c>
      <c r="E4618" s="51">
        <v>4618</v>
      </c>
      <c r="F4618">
        <v>7.0000000000000007E-2</v>
      </c>
      <c r="G4618" s="141">
        <f t="shared" si="217"/>
        <v>323.26000000000005</v>
      </c>
      <c r="I4618" s="51">
        <v>4618</v>
      </c>
      <c r="J4618">
        <v>0.125</v>
      </c>
      <c r="K4618" s="141">
        <f t="shared" si="218"/>
        <v>577.25</v>
      </c>
      <c r="M4618" s="51">
        <v>4618</v>
      </c>
      <c r="N4618">
        <v>899</v>
      </c>
    </row>
    <row r="4619" spans="1:14">
      <c r="A4619" s="51">
        <v>4619</v>
      </c>
      <c r="B4619" s="51">
        <v>4.4999999999999998E-2</v>
      </c>
      <c r="C4619" s="141">
        <f t="shared" si="216"/>
        <v>207.85499999999999</v>
      </c>
      <c r="E4619" s="51">
        <v>4619</v>
      </c>
      <c r="F4619">
        <v>7.0000000000000007E-2</v>
      </c>
      <c r="G4619" s="141">
        <f t="shared" si="217"/>
        <v>323.33000000000004</v>
      </c>
      <c r="I4619" s="51">
        <v>4619</v>
      </c>
      <c r="J4619">
        <v>0.125</v>
      </c>
      <c r="K4619" s="141">
        <f t="shared" si="218"/>
        <v>577.375</v>
      </c>
      <c r="M4619" s="51">
        <v>4619</v>
      </c>
      <c r="N4619">
        <v>899</v>
      </c>
    </row>
    <row r="4620" spans="1:14">
      <c r="A4620" s="51">
        <v>4620</v>
      </c>
      <c r="B4620" s="51">
        <v>4.4999999999999998E-2</v>
      </c>
      <c r="C4620" s="141">
        <f t="shared" si="216"/>
        <v>207.9</v>
      </c>
      <c r="E4620" s="51">
        <v>4620</v>
      </c>
      <c r="F4620">
        <v>7.0000000000000007E-2</v>
      </c>
      <c r="G4620" s="141">
        <f t="shared" si="217"/>
        <v>323.40000000000003</v>
      </c>
      <c r="I4620" s="51">
        <v>4620</v>
      </c>
      <c r="J4620">
        <v>0.125</v>
      </c>
      <c r="K4620" s="141">
        <f t="shared" si="218"/>
        <v>577.5</v>
      </c>
      <c r="M4620" s="51">
        <v>4620</v>
      </c>
      <c r="N4620">
        <v>899</v>
      </c>
    </row>
    <row r="4621" spans="1:14">
      <c r="A4621" s="51">
        <v>4621</v>
      </c>
      <c r="B4621" s="51">
        <v>4.4999999999999998E-2</v>
      </c>
      <c r="C4621" s="141">
        <f t="shared" si="216"/>
        <v>207.94499999999999</v>
      </c>
      <c r="E4621" s="51">
        <v>4621</v>
      </c>
      <c r="F4621">
        <v>7.0000000000000007E-2</v>
      </c>
      <c r="G4621" s="141">
        <f t="shared" si="217"/>
        <v>323.47000000000003</v>
      </c>
      <c r="I4621" s="51">
        <v>4621</v>
      </c>
      <c r="J4621">
        <v>0.125</v>
      </c>
      <c r="K4621" s="141">
        <f t="shared" si="218"/>
        <v>577.625</v>
      </c>
      <c r="M4621" s="51">
        <v>4621</v>
      </c>
      <c r="N4621">
        <v>899</v>
      </c>
    </row>
    <row r="4622" spans="1:14">
      <c r="A4622" s="51">
        <v>4622</v>
      </c>
      <c r="B4622" s="51">
        <v>4.4999999999999998E-2</v>
      </c>
      <c r="C4622" s="141">
        <f t="shared" si="216"/>
        <v>207.98999999999998</v>
      </c>
      <c r="E4622" s="51">
        <v>4622</v>
      </c>
      <c r="F4622">
        <v>7.0000000000000007E-2</v>
      </c>
      <c r="G4622" s="141">
        <f t="shared" si="217"/>
        <v>323.54000000000002</v>
      </c>
      <c r="I4622" s="51">
        <v>4622</v>
      </c>
      <c r="J4622">
        <v>0.125</v>
      </c>
      <c r="K4622" s="141">
        <f t="shared" si="218"/>
        <v>577.75</v>
      </c>
      <c r="M4622" s="51">
        <v>4622</v>
      </c>
      <c r="N4622">
        <v>899</v>
      </c>
    </row>
    <row r="4623" spans="1:14">
      <c r="A4623" s="51">
        <v>4623</v>
      </c>
      <c r="B4623" s="51">
        <v>4.4999999999999998E-2</v>
      </c>
      <c r="C4623" s="141">
        <f t="shared" si="216"/>
        <v>208.035</v>
      </c>
      <c r="E4623" s="51">
        <v>4623</v>
      </c>
      <c r="F4623">
        <v>7.0000000000000007E-2</v>
      </c>
      <c r="G4623" s="141">
        <f t="shared" si="217"/>
        <v>323.61</v>
      </c>
      <c r="I4623" s="51">
        <v>4623</v>
      </c>
      <c r="J4623">
        <v>0.125</v>
      </c>
      <c r="K4623" s="141">
        <f t="shared" si="218"/>
        <v>577.875</v>
      </c>
      <c r="M4623" s="51">
        <v>4623</v>
      </c>
      <c r="N4623">
        <v>899</v>
      </c>
    </row>
    <row r="4624" spans="1:14">
      <c r="A4624" s="51">
        <v>4624</v>
      </c>
      <c r="B4624" s="51">
        <v>4.4999999999999998E-2</v>
      </c>
      <c r="C4624" s="141">
        <f t="shared" si="216"/>
        <v>208.07999999999998</v>
      </c>
      <c r="E4624" s="51">
        <v>4624</v>
      </c>
      <c r="F4624">
        <v>7.0000000000000007E-2</v>
      </c>
      <c r="G4624" s="141">
        <f t="shared" si="217"/>
        <v>323.68</v>
      </c>
      <c r="I4624" s="51">
        <v>4624</v>
      </c>
      <c r="J4624">
        <v>0.125</v>
      </c>
      <c r="K4624" s="141">
        <f t="shared" si="218"/>
        <v>578</v>
      </c>
      <c r="M4624" s="51">
        <v>4624</v>
      </c>
      <c r="N4624">
        <v>899</v>
      </c>
    </row>
    <row r="4625" spans="1:14">
      <c r="A4625" s="51">
        <v>4625</v>
      </c>
      <c r="B4625" s="51">
        <v>4.4999999999999998E-2</v>
      </c>
      <c r="C4625" s="141">
        <f t="shared" si="216"/>
        <v>208.125</v>
      </c>
      <c r="E4625" s="51">
        <v>4625</v>
      </c>
      <c r="F4625">
        <v>7.0000000000000007E-2</v>
      </c>
      <c r="G4625" s="141">
        <f t="shared" si="217"/>
        <v>323.75000000000006</v>
      </c>
      <c r="I4625" s="51">
        <v>4625</v>
      </c>
      <c r="J4625">
        <v>0.125</v>
      </c>
      <c r="K4625" s="141">
        <f t="shared" si="218"/>
        <v>578.125</v>
      </c>
      <c r="M4625" s="51">
        <v>4625</v>
      </c>
      <c r="N4625">
        <v>899</v>
      </c>
    </row>
    <row r="4626" spans="1:14">
      <c r="A4626" s="51">
        <v>4626</v>
      </c>
      <c r="B4626" s="51">
        <v>4.4999999999999998E-2</v>
      </c>
      <c r="C4626" s="141">
        <f t="shared" si="216"/>
        <v>208.17</v>
      </c>
      <c r="E4626" s="51">
        <v>4626</v>
      </c>
      <c r="F4626">
        <v>7.0000000000000007E-2</v>
      </c>
      <c r="G4626" s="141">
        <f t="shared" si="217"/>
        <v>323.82000000000005</v>
      </c>
      <c r="I4626" s="51">
        <v>4626</v>
      </c>
      <c r="J4626">
        <v>0.125</v>
      </c>
      <c r="K4626" s="141">
        <f t="shared" si="218"/>
        <v>578.25</v>
      </c>
      <c r="M4626" s="51">
        <v>4626</v>
      </c>
      <c r="N4626">
        <v>899</v>
      </c>
    </row>
    <row r="4627" spans="1:14">
      <c r="A4627" s="51">
        <v>4627</v>
      </c>
      <c r="B4627" s="51">
        <v>4.4999999999999998E-2</v>
      </c>
      <c r="C4627" s="141">
        <f t="shared" si="216"/>
        <v>208.215</v>
      </c>
      <c r="E4627" s="51">
        <v>4627</v>
      </c>
      <c r="F4627">
        <v>7.0000000000000007E-2</v>
      </c>
      <c r="G4627" s="141">
        <f t="shared" si="217"/>
        <v>323.89000000000004</v>
      </c>
      <c r="I4627" s="51">
        <v>4627</v>
      </c>
      <c r="J4627">
        <v>0.125</v>
      </c>
      <c r="K4627" s="141">
        <f t="shared" si="218"/>
        <v>578.375</v>
      </c>
      <c r="M4627" s="51">
        <v>4627</v>
      </c>
      <c r="N4627">
        <v>899</v>
      </c>
    </row>
    <row r="4628" spans="1:14">
      <c r="A4628" s="51">
        <v>4628</v>
      </c>
      <c r="B4628" s="51">
        <v>4.4999999999999998E-2</v>
      </c>
      <c r="C4628" s="141">
        <f t="shared" si="216"/>
        <v>208.26</v>
      </c>
      <c r="E4628" s="51">
        <v>4628</v>
      </c>
      <c r="F4628">
        <v>7.0000000000000007E-2</v>
      </c>
      <c r="G4628" s="141">
        <f t="shared" si="217"/>
        <v>323.96000000000004</v>
      </c>
      <c r="I4628" s="51">
        <v>4628</v>
      </c>
      <c r="J4628">
        <v>0.125</v>
      </c>
      <c r="K4628" s="141">
        <f t="shared" si="218"/>
        <v>578.5</v>
      </c>
      <c r="M4628" s="51">
        <v>4628</v>
      </c>
      <c r="N4628">
        <v>899</v>
      </c>
    </row>
    <row r="4629" spans="1:14">
      <c r="A4629" s="51">
        <v>4629</v>
      </c>
      <c r="B4629" s="51">
        <v>4.4999999999999998E-2</v>
      </c>
      <c r="C4629" s="141">
        <f t="shared" si="216"/>
        <v>208.30499999999998</v>
      </c>
      <c r="E4629" s="51">
        <v>4629</v>
      </c>
      <c r="F4629">
        <v>7.0000000000000007E-2</v>
      </c>
      <c r="G4629" s="141">
        <f t="shared" si="217"/>
        <v>324.03000000000003</v>
      </c>
      <c r="I4629" s="51">
        <v>4629</v>
      </c>
      <c r="J4629">
        <v>0.125</v>
      </c>
      <c r="K4629" s="141">
        <f t="shared" si="218"/>
        <v>578.625</v>
      </c>
      <c r="M4629" s="51">
        <v>4629</v>
      </c>
      <c r="N4629">
        <v>899</v>
      </c>
    </row>
    <row r="4630" spans="1:14">
      <c r="A4630" s="51">
        <v>4630</v>
      </c>
      <c r="B4630" s="51">
        <v>4.4999999999999998E-2</v>
      </c>
      <c r="C4630" s="141">
        <f t="shared" si="216"/>
        <v>208.35</v>
      </c>
      <c r="E4630" s="51">
        <v>4630</v>
      </c>
      <c r="F4630">
        <v>7.0000000000000007E-2</v>
      </c>
      <c r="G4630" s="141">
        <f t="shared" si="217"/>
        <v>324.10000000000002</v>
      </c>
      <c r="I4630" s="51">
        <v>4630</v>
      </c>
      <c r="J4630">
        <v>0.125</v>
      </c>
      <c r="K4630" s="141">
        <f t="shared" si="218"/>
        <v>578.75</v>
      </c>
      <c r="M4630" s="51">
        <v>4630</v>
      </c>
      <c r="N4630">
        <v>899</v>
      </c>
    </row>
    <row r="4631" spans="1:14">
      <c r="A4631" s="51">
        <v>4631</v>
      </c>
      <c r="B4631" s="51">
        <v>4.4999999999999998E-2</v>
      </c>
      <c r="C4631" s="141">
        <f t="shared" si="216"/>
        <v>208.39499999999998</v>
      </c>
      <c r="E4631" s="51">
        <v>4631</v>
      </c>
      <c r="F4631">
        <v>7.0000000000000007E-2</v>
      </c>
      <c r="G4631" s="141">
        <f t="shared" si="217"/>
        <v>324.17</v>
      </c>
      <c r="I4631" s="51">
        <v>4631</v>
      </c>
      <c r="J4631">
        <v>0.125</v>
      </c>
      <c r="K4631" s="141">
        <f t="shared" si="218"/>
        <v>578.875</v>
      </c>
      <c r="M4631" s="51">
        <v>4631</v>
      </c>
      <c r="N4631">
        <v>899</v>
      </c>
    </row>
    <row r="4632" spans="1:14">
      <c r="A4632" s="51">
        <v>4632</v>
      </c>
      <c r="B4632" s="51">
        <v>4.4999999999999998E-2</v>
      </c>
      <c r="C4632" s="141">
        <f t="shared" si="216"/>
        <v>208.44</v>
      </c>
      <c r="E4632" s="51">
        <v>4632</v>
      </c>
      <c r="F4632">
        <v>7.0000000000000007E-2</v>
      </c>
      <c r="G4632" s="141">
        <f t="shared" si="217"/>
        <v>324.24</v>
      </c>
      <c r="I4632" s="51">
        <v>4632</v>
      </c>
      <c r="J4632">
        <v>0.125</v>
      </c>
      <c r="K4632" s="141">
        <f t="shared" si="218"/>
        <v>579</v>
      </c>
      <c r="M4632" s="51">
        <v>4632</v>
      </c>
      <c r="N4632">
        <v>899</v>
      </c>
    </row>
    <row r="4633" spans="1:14">
      <c r="A4633" s="51">
        <v>4633</v>
      </c>
      <c r="B4633" s="51">
        <v>4.4999999999999998E-2</v>
      </c>
      <c r="C4633" s="141">
        <f t="shared" si="216"/>
        <v>208.48499999999999</v>
      </c>
      <c r="E4633" s="51">
        <v>4633</v>
      </c>
      <c r="F4633">
        <v>7.0000000000000007E-2</v>
      </c>
      <c r="G4633" s="141">
        <f t="shared" si="217"/>
        <v>324.31000000000006</v>
      </c>
      <c r="I4633" s="51">
        <v>4633</v>
      </c>
      <c r="J4633">
        <v>0.125</v>
      </c>
      <c r="K4633" s="141">
        <f t="shared" si="218"/>
        <v>579.125</v>
      </c>
      <c r="M4633" s="51">
        <v>4633</v>
      </c>
      <c r="N4633">
        <v>899</v>
      </c>
    </row>
    <row r="4634" spans="1:14">
      <c r="A4634" s="51">
        <v>4634</v>
      </c>
      <c r="B4634" s="51">
        <v>4.4999999999999998E-2</v>
      </c>
      <c r="C4634" s="141">
        <f t="shared" si="216"/>
        <v>208.53</v>
      </c>
      <c r="E4634" s="51">
        <v>4634</v>
      </c>
      <c r="F4634">
        <v>7.0000000000000007E-2</v>
      </c>
      <c r="G4634" s="141">
        <f t="shared" si="217"/>
        <v>324.38000000000005</v>
      </c>
      <c r="I4634" s="51">
        <v>4634</v>
      </c>
      <c r="J4634">
        <v>0.125</v>
      </c>
      <c r="K4634" s="141">
        <f t="shared" si="218"/>
        <v>579.25</v>
      </c>
      <c r="M4634" s="51">
        <v>4634</v>
      </c>
      <c r="N4634">
        <v>899</v>
      </c>
    </row>
    <row r="4635" spans="1:14">
      <c r="A4635" s="51">
        <v>4635</v>
      </c>
      <c r="B4635" s="51">
        <v>4.4999999999999998E-2</v>
      </c>
      <c r="C4635" s="141">
        <f t="shared" si="216"/>
        <v>208.57499999999999</v>
      </c>
      <c r="E4635" s="51">
        <v>4635</v>
      </c>
      <c r="F4635">
        <v>7.0000000000000007E-2</v>
      </c>
      <c r="G4635" s="141">
        <f t="shared" si="217"/>
        <v>324.45000000000005</v>
      </c>
      <c r="I4635" s="51">
        <v>4635</v>
      </c>
      <c r="J4635">
        <v>0.125</v>
      </c>
      <c r="K4635" s="141">
        <f t="shared" si="218"/>
        <v>579.375</v>
      </c>
      <c r="M4635" s="51">
        <v>4635</v>
      </c>
      <c r="N4635">
        <v>899</v>
      </c>
    </row>
    <row r="4636" spans="1:14">
      <c r="A4636" s="51">
        <v>4636</v>
      </c>
      <c r="B4636" s="51">
        <v>4.4999999999999998E-2</v>
      </c>
      <c r="C4636" s="141">
        <f t="shared" si="216"/>
        <v>208.62</v>
      </c>
      <c r="E4636" s="51">
        <v>4636</v>
      </c>
      <c r="F4636">
        <v>7.0000000000000007E-2</v>
      </c>
      <c r="G4636" s="141">
        <f t="shared" si="217"/>
        <v>324.52000000000004</v>
      </c>
      <c r="I4636" s="51">
        <v>4636</v>
      </c>
      <c r="J4636">
        <v>0.125</v>
      </c>
      <c r="K4636" s="141">
        <f t="shared" si="218"/>
        <v>579.5</v>
      </c>
      <c r="M4636" s="51">
        <v>4636</v>
      </c>
      <c r="N4636">
        <v>899</v>
      </c>
    </row>
    <row r="4637" spans="1:14">
      <c r="A4637" s="51">
        <v>4637</v>
      </c>
      <c r="B4637" s="51">
        <v>4.4999999999999998E-2</v>
      </c>
      <c r="C4637" s="141">
        <f t="shared" si="216"/>
        <v>208.66499999999999</v>
      </c>
      <c r="E4637" s="51">
        <v>4637</v>
      </c>
      <c r="F4637">
        <v>7.0000000000000007E-2</v>
      </c>
      <c r="G4637" s="141">
        <f t="shared" si="217"/>
        <v>324.59000000000003</v>
      </c>
      <c r="I4637" s="51">
        <v>4637</v>
      </c>
      <c r="J4637">
        <v>0.125</v>
      </c>
      <c r="K4637" s="141">
        <f t="shared" si="218"/>
        <v>579.625</v>
      </c>
      <c r="M4637" s="51">
        <v>4637</v>
      </c>
      <c r="N4637">
        <v>899</v>
      </c>
    </row>
    <row r="4638" spans="1:14">
      <c r="A4638" s="51">
        <v>4638</v>
      </c>
      <c r="B4638" s="51">
        <v>4.4999999999999998E-2</v>
      </c>
      <c r="C4638" s="141">
        <f t="shared" si="216"/>
        <v>208.70999999999998</v>
      </c>
      <c r="E4638" s="51">
        <v>4638</v>
      </c>
      <c r="F4638">
        <v>7.0000000000000007E-2</v>
      </c>
      <c r="G4638" s="141">
        <f t="shared" si="217"/>
        <v>324.66000000000003</v>
      </c>
      <c r="I4638" s="51">
        <v>4638</v>
      </c>
      <c r="J4638">
        <v>0.125</v>
      </c>
      <c r="K4638" s="141">
        <f t="shared" si="218"/>
        <v>579.75</v>
      </c>
      <c r="M4638" s="51">
        <v>4638</v>
      </c>
      <c r="N4638">
        <v>899</v>
      </c>
    </row>
    <row r="4639" spans="1:14">
      <c r="A4639" s="51">
        <v>4639</v>
      </c>
      <c r="B4639" s="51">
        <v>4.4999999999999998E-2</v>
      </c>
      <c r="C4639" s="141">
        <f t="shared" si="216"/>
        <v>208.755</v>
      </c>
      <c r="E4639" s="51">
        <v>4639</v>
      </c>
      <c r="F4639">
        <v>7.0000000000000007E-2</v>
      </c>
      <c r="G4639" s="141">
        <f t="shared" si="217"/>
        <v>324.73</v>
      </c>
      <c r="I4639" s="51">
        <v>4639</v>
      </c>
      <c r="J4639">
        <v>0.125</v>
      </c>
      <c r="K4639" s="141">
        <f t="shared" si="218"/>
        <v>579.875</v>
      </c>
      <c r="M4639" s="51">
        <v>4639</v>
      </c>
      <c r="N4639">
        <v>899</v>
      </c>
    </row>
    <row r="4640" spans="1:14">
      <c r="A4640" s="51">
        <v>4640</v>
      </c>
      <c r="B4640" s="51">
        <v>4.4999999999999998E-2</v>
      </c>
      <c r="C4640" s="141">
        <f t="shared" si="216"/>
        <v>208.79999999999998</v>
      </c>
      <c r="E4640" s="51">
        <v>4640</v>
      </c>
      <c r="F4640">
        <v>7.0000000000000007E-2</v>
      </c>
      <c r="G4640" s="141">
        <f t="shared" si="217"/>
        <v>324.8</v>
      </c>
      <c r="I4640" s="51">
        <v>4640</v>
      </c>
      <c r="J4640">
        <v>0.125</v>
      </c>
      <c r="K4640" s="141">
        <f t="shared" si="218"/>
        <v>580</v>
      </c>
      <c r="M4640" s="51">
        <v>4640</v>
      </c>
      <c r="N4640">
        <v>899</v>
      </c>
    </row>
    <row r="4641" spans="1:14">
      <c r="A4641" s="51">
        <v>4641</v>
      </c>
      <c r="B4641" s="51">
        <v>4.4999999999999998E-2</v>
      </c>
      <c r="C4641" s="141">
        <f t="shared" si="216"/>
        <v>208.845</v>
      </c>
      <c r="E4641" s="51">
        <v>4641</v>
      </c>
      <c r="F4641">
        <v>7.0000000000000007E-2</v>
      </c>
      <c r="G4641" s="141">
        <f t="shared" si="217"/>
        <v>324.87</v>
      </c>
      <c r="I4641" s="51">
        <v>4641</v>
      </c>
      <c r="J4641">
        <v>0.125</v>
      </c>
      <c r="K4641" s="141">
        <f t="shared" si="218"/>
        <v>580.125</v>
      </c>
      <c r="M4641" s="51">
        <v>4641</v>
      </c>
      <c r="N4641">
        <v>899</v>
      </c>
    </row>
    <row r="4642" spans="1:14">
      <c r="A4642" s="51">
        <v>4642</v>
      </c>
      <c r="B4642" s="51">
        <v>4.4999999999999998E-2</v>
      </c>
      <c r="C4642" s="141">
        <f t="shared" si="216"/>
        <v>208.89</v>
      </c>
      <c r="E4642" s="51">
        <v>4642</v>
      </c>
      <c r="F4642">
        <v>7.0000000000000007E-2</v>
      </c>
      <c r="G4642" s="141">
        <f t="shared" si="217"/>
        <v>324.94000000000005</v>
      </c>
      <c r="I4642" s="51">
        <v>4642</v>
      </c>
      <c r="J4642">
        <v>0.125</v>
      </c>
      <c r="K4642" s="141">
        <f t="shared" si="218"/>
        <v>580.25</v>
      </c>
      <c r="M4642" s="51">
        <v>4642</v>
      </c>
      <c r="N4642">
        <v>899</v>
      </c>
    </row>
    <row r="4643" spans="1:14">
      <c r="A4643" s="51">
        <v>4643</v>
      </c>
      <c r="B4643" s="51">
        <v>4.4999999999999998E-2</v>
      </c>
      <c r="C4643" s="141">
        <f t="shared" si="216"/>
        <v>208.935</v>
      </c>
      <c r="E4643" s="51">
        <v>4643</v>
      </c>
      <c r="F4643">
        <v>7.0000000000000007E-2</v>
      </c>
      <c r="G4643" s="141">
        <f t="shared" si="217"/>
        <v>325.01000000000005</v>
      </c>
      <c r="I4643" s="51">
        <v>4643</v>
      </c>
      <c r="J4643">
        <v>0.125</v>
      </c>
      <c r="K4643" s="141">
        <f t="shared" si="218"/>
        <v>580.375</v>
      </c>
      <c r="M4643" s="51">
        <v>4643</v>
      </c>
      <c r="N4643">
        <v>899</v>
      </c>
    </row>
    <row r="4644" spans="1:14">
      <c r="A4644" s="51">
        <v>4644</v>
      </c>
      <c r="B4644" s="51">
        <v>4.4999999999999998E-2</v>
      </c>
      <c r="C4644" s="141">
        <f t="shared" si="216"/>
        <v>208.98</v>
      </c>
      <c r="E4644" s="51">
        <v>4644</v>
      </c>
      <c r="F4644">
        <v>7.0000000000000007E-2</v>
      </c>
      <c r="G4644" s="141">
        <f t="shared" si="217"/>
        <v>325.08000000000004</v>
      </c>
      <c r="I4644" s="51">
        <v>4644</v>
      </c>
      <c r="J4644">
        <v>0.125</v>
      </c>
      <c r="K4644" s="141">
        <f t="shared" si="218"/>
        <v>580.5</v>
      </c>
      <c r="M4644" s="51">
        <v>4644</v>
      </c>
      <c r="N4644">
        <v>899</v>
      </c>
    </row>
    <row r="4645" spans="1:14">
      <c r="A4645" s="51">
        <v>4645</v>
      </c>
      <c r="B4645" s="51">
        <v>4.4999999999999998E-2</v>
      </c>
      <c r="C4645" s="141">
        <f t="shared" si="216"/>
        <v>209.02500000000001</v>
      </c>
      <c r="E4645" s="51">
        <v>4645</v>
      </c>
      <c r="F4645">
        <v>7.0000000000000007E-2</v>
      </c>
      <c r="G4645" s="141">
        <f t="shared" si="217"/>
        <v>325.15000000000003</v>
      </c>
      <c r="I4645" s="51">
        <v>4645</v>
      </c>
      <c r="J4645">
        <v>0.125</v>
      </c>
      <c r="K4645" s="141">
        <f t="shared" si="218"/>
        <v>580.625</v>
      </c>
      <c r="M4645" s="51">
        <v>4645</v>
      </c>
      <c r="N4645">
        <v>899</v>
      </c>
    </row>
    <row r="4646" spans="1:14">
      <c r="A4646" s="51">
        <v>4646</v>
      </c>
      <c r="B4646" s="51">
        <v>4.4999999999999998E-2</v>
      </c>
      <c r="C4646" s="141">
        <f t="shared" si="216"/>
        <v>209.07</v>
      </c>
      <c r="E4646" s="51">
        <v>4646</v>
      </c>
      <c r="F4646">
        <v>7.0000000000000007E-2</v>
      </c>
      <c r="G4646" s="141">
        <f t="shared" si="217"/>
        <v>325.22000000000003</v>
      </c>
      <c r="I4646" s="51">
        <v>4646</v>
      </c>
      <c r="J4646">
        <v>0.125</v>
      </c>
      <c r="K4646" s="141">
        <f t="shared" si="218"/>
        <v>580.75</v>
      </c>
      <c r="M4646" s="51">
        <v>4646</v>
      </c>
      <c r="N4646">
        <v>899</v>
      </c>
    </row>
    <row r="4647" spans="1:14">
      <c r="A4647" s="51">
        <v>4647</v>
      </c>
      <c r="B4647" s="51">
        <v>4.4999999999999998E-2</v>
      </c>
      <c r="C4647" s="141">
        <f t="shared" si="216"/>
        <v>209.11499999999998</v>
      </c>
      <c r="E4647" s="51">
        <v>4647</v>
      </c>
      <c r="F4647">
        <v>7.0000000000000007E-2</v>
      </c>
      <c r="G4647" s="141">
        <f t="shared" si="217"/>
        <v>325.29000000000002</v>
      </c>
      <c r="I4647" s="51">
        <v>4647</v>
      </c>
      <c r="J4647">
        <v>0.125</v>
      </c>
      <c r="K4647" s="141">
        <f t="shared" si="218"/>
        <v>580.875</v>
      </c>
      <c r="M4647" s="51">
        <v>4647</v>
      </c>
      <c r="N4647">
        <v>899</v>
      </c>
    </row>
    <row r="4648" spans="1:14">
      <c r="A4648" s="51">
        <v>4648</v>
      </c>
      <c r="B4648" s="51">
        <v>4.4999999999999998E-2</v>
      </c>
      <c r="C4648" s="141">
        <f t="shared" si="216"/>
        <v>209.16</v>
      </c>
      <c r="E4648" s="51">
        <v>4648</v>
      </c>
      <c r="F4648">
        <v>7.0000000000000007E-2</v>
      </c>
      <c r="G4648" s="141">
        <f t="shared" si="217"/>
        <v>325.36</v>
      </c>
      <c r="I4648" s="51">
        <v>4648</v>
      </c>
      <c r="J4648">
        <v>0.125</v>
      </c>
      <c r="K4648" s="141">
        <f t="shared" si="218"/>
        <v>581</v>
      </c>
      <c r="M4648" s="51">
        <v>4648</v>
      </c>
      <c r="N4648">
        <v>899</v>
      </c>
    </row>
    <row r="4649" spans="1:14">
      <c r="A4649" s="51">
        <v>4649</v>
      </c>
      <c r="B4649" s="51">
        <v>4.4999999999999998E-2</v>
      </c>
      <c r="C4649" s="141">
        <f t="shared" si="216"/>
        <v>209.20499999999998</v>
      </c>
      <c r="E4649" s="51">
        <v>4649</v>
      </c>
      <c r="F4649">
        <v>7.0000000000000007E-2</v>
      </c>
      <c r="G4649" s="141">
        <f t="shared" si="217"/>
        <v>325.43</v>
      </c>
      <c r="I4649" s="51">
        <v>4649</v>
      </c>
      <c r="J4649">
        <v>0.125</v>
      </c>
      <c r="K4649" s="141">
        <f t="shared" si="218"/>
        <v>581.125</v>
      </c>
      <c r="M4649" s="51">
        <v>4649</v>
      </c>
      <c r="N4649">
        <v>899</v>
      </c>
    </row>
    <row r="4650" spans="1:14">
      <c r="A4650" s="51">
        <v>4650</v>
      </c>
      <c r="B4650" s="51">
        <v>4.4999999999999998E-2</v>
      </c>
      <c r="C4650" s="141">
        <f t="shared" si="216"/>
        <v>209.25</v>
      </c>
      <c r="E4650" s="51">
        <v>4650</v>
      </c>
      <c r="F4650">
        <v>7.0000000000000007E-2</v>
      </c>
      <c r="G4650" s="141">
        <f t="shared" si="217"/>
        <v>325.50000000000006</v>
      </c>
      <c r="I4650" s="51">
        <v>4650</v>
      </c>
      <c r="J4650">
        <v>0.125</v>
      </c>
      <c r="K4650" s="141">
        <f t="shared" si="218"/>
        <v>581.25</v>
      </c>
      <c r="M4650" s="51">
        <v>4650</v>
      </c>
      <c r="N4650">
        <v>899</v>
      </c>
    </row>
    <row r="4651" spans="1:14">
      <c r="A4651" s="51">
        <v>4651</v>
      </c>
      <c r="B4651" s="51">
        <v>4.4999999999999998E-2</v>
      </c>
      <c r="C4651" s="141">
        <f t="shared" si="216"/>
        <v>209.29499999999999</v>
      </c>
      <c r="E4651" s="51">
        <v>4651</v>
      </c>
      <c r="F4651">
        <v>7.0000000000000007E-2</v>
      </c>
      <c r="G4651" s="141">
        <f t="shared" si="217"/>
        <v>325.57000000000005</v>
      </c>
      <c r="I4651" s="51">
        <v>4651</v>
      </c>
      <c r="J4651">
        <v>0.125</v>
      </c>
      <c r="K4651" s="141">
        <f t="shared" si="218"/>
        <v>581.375</v>
      </c>
      <c r="M4651" s="51">
        <v>4651</v>
      </c>
      <c r="N4651">
        <v>899</v>
      </c>
    </row>
    <row r="4652" spans="1:14">
      <c r="A4652" s="51">
        <v>4652</v>
      </c>
      <c r="B4652" s="51">
        <v>4.4999999999999998E-2</v>
      </c>
      <c r="C4652" s="141">
        <f t="shared" si="216"/>
        <v>209.34</v>
      </c>
      <c r="E4652" s="51">
        <v>4652</v>
      </c>
      <c r="F4652">
        <v>7.0000000000000007E-2</v>
      </c>
      <c r="G4652" s="141">
        <f t="shared" si="217"/>
        <v>325.64000000000004</v>
      </c>
      <c r="I4652" s="51">
        <v>4652</v>
      </c>
      <c r="J4652">
        <v>0.125</v>
      </c>
      <c r="K4652" s="141">
        <f t="shared" si="218"/>
        <v>581.5</v>
      </c>
      <c r="M4652" s="51">
        <v>4652</v>
      </c>
      <c r="N4652">
        <v>899</v>
      </c>
    </row>
    <row r="4653" spans="1:14">
      <c r="A4653" s="51">
        <v>4653</v>
      </c>
      <c r="B4653" s="51">
        <v>4.4999999999999998E-2</v>
      </c>
      <c r="C4653" s="141">
        <f t="shared" si="216"/>
        <v>209.38499999999999</v>
      </c>
      <c r="E4653" s="51">
        <v>4653</v>
      </c>
      <c r="F4653">
        <v>7.0000000000000007E-2</v>
      </c>
      <c r="G4653" s="141">
        <f t="shared" si="217"/>
        <v>325.71000000000004</v>
      </c>
      <c r="I4653" s="51">
        <v>4653</v>
      </c>
      <c r="J4653">
        <v>0.125</v>
      </c>
      <c r="K4653" s="141">
        <f t="shared" si="218"/>
        <v>581.625</v>
      </c>
      <c r="M4653" s="51">
        <v>4653</v>
      </c>
      <c r="N4653">
        <v>899</v>
      </c>
    </row>
    <row r="4654" spans="1:14">
      <c r="A4654" s="51">
        <v>4654</v>
      </c>
      <c r="B4654" s="51">
        <v>4.4999999999999998E-2</v>
      </c>
      <c r="C4654" s="141">
        <f t="shared" si="216"/>
        <v>209.42999999999998</v>
      </c>
      <c r="E4654" s="51">
        <v>4654</v>
      </c>
      <c r="F4654">
        <v>7.0000000000000007E-2</v>
      </c>
      <c r="G4654" s="141">
        <f t="shared" si="217"/>
        <v>325.78000000000003</v>
      </c>
      <c r="I4654" s="51">
        <v>4654</v>
      </c>
      <c r="J4654">
        <v>0.125</v>
      </c>
      <c r="K4654" s="141">
        <f t="shared" si="218"/>
        <v>581.75</v>
      </c>
      <c r="M4654" s="51">
        <v>4654</v>
      </c>
      <c r="N4654">
        <v>899</v>
      </c>
    </row>
    <row r="4655" spans="1:14">
      <c r="A4655" s="51">
        <v>4655</v>
      </c>
      <c r="B4655" s="51">
        <v>4.4999999999999998E-2</v>
      </c>
      <c r="C4655" s="141">
        <f t="shared" si="216"/>
        <v>209.47499999999999</v>
      </c>
      <c r="E4655" s="51">
        <v>4655</v>
      </c>
      <c r="F4655">
        <v>7.0000000000000007E-2</v>
      </c>
      <c r="G4655" s="141">
        <f t="shared" si="217"/>
        <v>325.85000000000002</v>
      </c>
      <c r="I4655" s="51">
        <v>4655</v>
      </c>
      <c r="J4655">
        <v>0.125</v>
      </c>
      <c r="K4655" s="141">
        <f t="shared" si="218"/>
        <v>581.875</v>
      </c>
      <c r="M4655" s="51">
        <v>4655</v>
      </c>
      <c r="N4655">
        <v>899</v>
      </c>
    </row>
    <row r="4656" spans="1:14">
      <c r="A4656" s="51">
        <v>4656</v>
      </c>
      <c r="B4656" s="51">
        <v>4.4999999999999998E-2</v>
      </c>
      <c r="C4656" s="141">
        <f t="shared" si="216"/>
        <v>209.51999999999998</v>
      </c>
      <c r="E4656" s="51">
        <v>4656</v>
      </c>
      <c r="F4656">
        <v>7.0000000000000007E-2</v>
      </c>
      <c r="G4656" s="141">
        <f t="shared" si="217"/>
        <v>325.92</v>
      </c>
      <c r="I4656" s="51">
        <v>4656</v>
      </c>
      <c r="J4656">
        <v>0.125</v>
      </c>
      <c r="K4656" s="141">
        <f t="shared" si="218"/>
        <v>582</v>
      </c>
      <c r="M4656" s="51">
        <v>4656</v>
      </c>
      <c r="N4656">
        <v>899</v>
      </c>
    </row>
    <row r="4657" spans="1:14">
      <c r="A4657" s="51">
        <v>4657</v>
      </c>
      <c r="B4657" s="51">
        <v>4.4999999999999998E-2</v>
      </c>
      <c r="C4657" s="141">
        <f t="shared" si="216"/>
        <v>209.565</v>
      </c>
      <c r="E4657" s="51">
        <v>4657</v>
      </c>
      <c r="F4657">
        <v>7.0000000000000007E-2</v>
      </c>
      <c r="G4657" s="141">
        <f t="shared" si="217"/>
        <v>325.99</v>
      </c>
      <c r="I4657" s="51">
        <v>4657</v>
      </c>
      <c r="J4657">
        <v>0.125</v>
      </c>
      <c r="K4657" s="141">
        <f t="shared" si="218"/>
        <v>582.125</v>
      </c>
      <c r="M4657" s="51">
        <v>4657</v>
      </c>
      <c r="N4657">
        <v>899</v>
      </c>
    </row>
    <row r="4658" spans="1:14">
      <c r="A4658" s="51">
        <v>4658</v>
      </c>
      <c r="B4658" s="51">
        <v>4.4999999999999998E-2</v>
      </c>
      <c r="C4658" s="141">
        <f t="shared" si="216"/>
        <v>209.60999999999999</v>
      </c>
      <c r="E4658" s="51">
        <v>4658</v>
      </c>
      <c r="F4658">
        <v>7.0000000000000007E-2</v>
      </c>
      <c r="G4658" s="141">
        <f t="shared" si="217"/>
        <v>326.06000000000006</v>
      </c>
      <c r="I4658" s="51">
        <v>4658</v>
      </c>
      <c r="J4658">
        <v>0.125</v>
      </c>
      <c r="K4658" s="141">
        <f t="shared" si="218"/>
        <v>582.25</v>
      </c>
      <c r="M4658" s="51">
        <v>4658</v>
      </c>
      <c r="N4658">
        <v>899</v>
      </c>
    </row>
    <row r="4659" spans="1:14">
      <c r="A4659" s="51">
        <v>4659</v>
      </c>
      <c r="B4659" s="51">
        <v>4.4999999999999998E-2</v>
      </c>
      <c r="C4659" s="141">
        <f t="shared" si="216"/>
        <v>209.655</v>
      </c>
      <c r="E4659" s="51">
        <v>4659</v>
      </c>
      <c r="F4659">
        <v>7.0000000000000007E-2</v>
      </c>
      <c r="G4659" s="141">
        <f t="shared" si="217"/>
        <v>326.13000000000005</v>
      </c>
      <c r="I4659" s="51">
        <v>4659</v>
      </c>
      <c r="J4659">
        <v>0.125</v>
      </c>
      <c r="K4659" s="141">
        <f t="shared" si="218"/>
        <v>582.375</v>
      </c>
      <c r="M4659" s="51">
        <v>4659</v>
      </c>
      <c r="N4659">
        <v>899</v>
      </c>
    </row>
    <row r="4660" spans="1:14">
      <c r="A4660" s="51">
        <v>4660</v>
      </c>
      <c r="B4660" s="51">
        <v>4.4999999999999998E-2</v>
      </c>
      <c r="C4660" s="141">
        <f t="shared" si="216"/>
        <v>209.7</v>
      </c>
      <c r="E4660" s="51">
        <v>4660</v>
      </c>
      <c r="F4660">
        <v>7.0000000000000007E-2</v>
      </c>
      <c r="G4660" s="141">
        <f t="shared" si="217"/>
        <v>326.20000000000005</v>
      </c>
      <c r="I4660" s="51">
        <v>4660</v>
      </c>
      <c r="J4660">
        <v>0.125</v>
      </c>
      <c r="K4660" s="141">
        <f t="shared" si="218"/>
        <v>582.5</v>
      </c>
      <c r="M4660" s="51">
        <v>4660</v>
      </c>
      <c r="N4660">
        <v>899</v>
      </c>
    </row>
    <row r="4661" spans="1:14">
      <c r="A4661" s="51">
        <v>4661</v>
      </c>
      <c r="B4661" s="51">
        <v>4.4999999999999998E-2</v>
      </c>
      <c r="C4661" s="141">
        <f t="shared" si="216"/>
        <v>209.745</v>
      </c>
      <c r="E4661" s="51">
        <v>4661</v>
      </c>
      <c r="F4661">
        <v>7.0000000000000007E-2</v>
      </c>
      <c r="G4661" s="141">
        <f t="shared" si="217"/>
        <v>326.27000000000004</v>
      </c>
      <c r="I4661" s="51">
        <v>4661</v>
      </c>
      <c r="J4661">
        <v>0.125</v>
      </c>
      <c r="K4661" s="141">
        <f t="shared" si="218"/>
        <v>582.625</v>
      </c>
      <c r="M4661" s="51">
        <v>4661</v>
      </c>
      <c r="N4661">
        <v>899</v>
      </c>
    </row>
    <row r="4662" spans="1:14">
      <c r="A4662" s="51">
        <v>4662</v>
      </c>
      <c r="B4662" s="51">
        <v>4.4999999999999998E-2</v>
      </c>
      <c r="C4662" s="141">
        <f t="shared" si="216"/>
        <v>209.79</v>
      </c>
      <c r="E4662" s="51">
        <v>4662</v>
      </c>
      <c r="F4662">
        <v>7.0000000000000007E-2</v>
      </c>
      <c r="G4662" s="141">
        <f t="shared" si="217"/>
        <v>326.34000000000003</v>
      </c>
      <c r="I4662" s="51">
        <v>4662</v>
      </c>
      <c r="J4662">
        <v>0.125</v>
      </c>
      <c r="K4662" s="141">
        <f t="shared" si="218"/>
        <v>582.75</v>
      </c>
      <c r="M4662" s="51">
        <v>4662</v>
      </c>
      <c r="N4662">
        <v>899</v>
      </c>
    </row>
    <row r="4663" spans="1:14">
      <c r="A4663" s="51">
        <v>4663</v>
      </c>
      <c r="B4663" s="51">
        <v>4.4999999999999998E-2</v>
      </c>
      <c r="C4663" s="141">
        <f t="shared" si="216"/>
        <v>209.83499999999998</v>
      </c>
      <c r="E4663" s="51">
        <v>4663</v>
      </c>
      <c r="F4663">
        <v>7.0000000000000007E-2</v>
      </c>
      <c r="G4663" s="141">
        <f t="shared" si="217"/>
        <v>326.41000000000003</v>
      </c>
      <c r="I4663" s="51">
        <v>4663</v>
      </c>
      <c r="J4663">
        <v>0.125</v>
      </c>
      <c r="K4663" s="141">
        <f t="shared" si="218"/>
        <v>582.875</v>
      </c>
      <c r="M4663" s="51">
        <v>4663</v>
      </c>
      <c r="N4663">
        <v>899</v>
      </c>
    </row>
    <row r="4664" spans="1:14">
      <c r="A4664" s="51">
        <v>4664</v>
      </c>
      <c r="B4664" s="51">
        <v>4.4999999999999998E-2</v>
      </c>
      <c r="C4664" s="141">
        <f t="shared" si="216"/>
        <v>209.88</v>
      </c>
      <c r="E4664" s="51">
        <v>4664</v>
      </c>
      <c r="F4664">
        <v>7.0000000000000007E-2</v>
      </c>
      <c r="G4664" s="141">
        <f t="shared" si="217"/>
        <v>326.48</v>
      </c>
      <c r="I4664" s="51">
        <v>4664</v>
      </c>
      <c r="J4664">
        <v>0.125</v>
      </c>
      <c r="K4664" s="141">
        <f t="shared" si="218"/>
        <v>583</v>
      </c>
      <c r="M4664" s="51">
        <v>4664</v>
      </c>
      <c r="N4664">
        <v>899</v>
      </c>
    </row>
    <row r="4665" spans="1:14">
      <c r="A4665" s="51">
        <v>4665</v>
      </c>
      <c r="B4665" s="51">
        <v>4.4999999999999998E-2</v>
      </c>
      <c r="C4665" s="141">
        <f t="shared" si="216"/>
        <v>209.92499999999998</v>
      </c>
      <c r="E4665" s="51">
        <v>4665</v>
      </c>
      <c r="F4665">
        <v>7.0000000000000007E-2</v>
      </c>
      <c r="G4665" s="141">
        <f t="shared" si="217"/>
        <v>326.55</v>
      </c>
      <c r="I4665" s="51">
        <v>4665</v>
      </c>
      <c r="J4665">
        <v>0.125</v>
      </c>
      <c r="K4665" s="141">
        <f t="shared" si="218"/>
        <v>583.125</v>
      </c>
      <c r="M4665" s="51">
        <v>4665</v>
      </c>
      <c r="N4665">
        <v>899</v>
      </c>
    </row>
    <row r="4666" spans="1:14">
      <c r="A4666" s="51">
        <v>4666</v>
      </c>
      <c r="B4666" s="51">
        <v>4.4999999999999998E-2</v>
      </c>
      <c r="C4666" s="141">
        <f t="shared" si="216"/>
        <v>209.97</v>
      </c>
      <c r="E4666" s="51">
        <v>4666</v>
      </c>
      <c r="F4666">
        <v>7.0000000000000007E-2</v>
      </c>
      <c r="G4666" s="141">
        <f t="shared" si="217"/>
        <v>326.62</v>
      </c>
      <c r="I4666" s="51">
        <v>4666</v>
      </c>
      <c r="J4666">
        <v>0.125</v>
      </c>
      <c r="K4666" s="141">
        <f t="shared" si="218"/>
        <v>583.25</v>
      </c>
      <c r="M4666" s="51">
        <v>4666</v>
      </c>
      <c r="N4666">
        <v>899</v>
      </c>
    </row>
    <row r="4667" spans="1:14">
      <c r="A4667" s="51">
        <v>4667</v>
      </c>
      <c r="B4667" s="51">
        <v>4.4999999999999998E-2</v>
      </c>
      <c r="C4667" s="141">
        <f t="shared" si="216"/>
        <v>210.01499999999999</v>
      </c>
      <c r="E4667" s="51">
        <v>4667</v>
      </c>
      <c r="F4667">
        <v>7.0000000000000007E-2</v>
      </c>
      <c r="G4667" s="141">
        <f t="shared" si="217"/>
        <v>326.69000000000005</v>
      </c>
      <c r="I4667" s="51">
        <v>4667</v>
      </c>
      <c r="J4667">
        <v>0.125</v>
      </c>
      <c r="K4667" s="141">
        <f t="shared" si="218"/>
        <v>583.375</v>
      </c>
      <c r="M4667" s="51">
        <v>4667</v>
      </c>
      <c r="N4667">
        <v>899</v>
      </c>
    </row>
    <row r="4668" spans="1:14">
      <c r="A4668" s="51">
        <v>4668</v>
      </c>
      <c r="B4668" s="51">
        <v>4.4999999999999998E-2</v>
      </c>
      <c r="C4668" s="141">
        <f t="shared" si="216"/>
        <v>210.06</v>
      </c>
      <c r="E4668" s="51">
        <v>4668</v>
      </c>
      <c r="F4668">
        <v>7.0000000000000007E-2</v>
      </c>
      <c r="G4668" s="141">
        <f t="shared" si="217"/>
        <v>326.76000000000005</v>
      </c>
      <c r="I4668" s="51">
        <v>4668</v>
      </c>
      <c r="J4668">
        <v>0.125</v>
      </c>
      <c r="K4668" s="141">
        <f t="shared" si="218"/>
        <v>583.5</v>
      </c>
      <c r="M4668" s="51">
        <v>4668</v>
      </c>
      <c r="N4668">
        <v>899</v>
      </c>
    </row>
    <row r="4669" spans="1:14">
      <c r="A4669" s="51">
        <v>4669</v>
      </c>
      <c r="B4669" s="51">
        <v>4.4999999999999998E-2</v>
      </c>
      <c r="C4669" s="141">
        <f t="shared" si="216"/>
        <v>210.10499999999999</v>
      </c>
      <c r="E4669" s="51">
        <v>4669</v>
      </c>
      <c r="F4669">
        <v>7.0000000000000007E-2</v>
      </c>
      <c r="G4669" s="141">
        <f t="shared" si="217"/>
        <v>326.83000000000004</v>
      </c>
      <c r="I4669" s="51">
        <v>4669</v>
      </c>
      <c r="J4669">
        <v>0.125</v>
      </c>
      <c r="K4669" s="141">
        <f t="shared" si="218"/>
        <v>583.625</v>
      </c>
      <c r="M4669" s="51">
        <v>4669</v>
      </c>
      <c r="N4669">
        <v>899</v>
      </c>
    </row>
    <row r="4670" spans="1:14">
      <c r="A4670" s="51">
        <v>4670</v>
      </c>
      <c r="B4670" s="51">
        <v>4.4999999999999998E-2</v>
      </c>
      <c r="C4670" s="141">
        <f t="shared" si="216"/>
        <v>210.15</v>
      </c>
      <c r="E4670" s="51">
        <v>4670</v>
      </c>
      <c r="F4670">
        <v>7.0000000000000007E-2</v>
      </c>
      <c r="G4670" s="141">
        <f t="shared" si="217"/>
        <v>326.90000000000003</v>
      </c>
      <c r="I4670" s="51">
        <v>4670</v>
      </c>
      <c r="J4670">
        <v>0.125</v>
      </c>
      <c r="K4670" s="141">
        <f t="shared" si="218"/>
        <v>583.75</v>
      </c>
      <c r="M4670" s="51">
        <v>4670</v>
      </c>
      <c r="N4670">
        <v>899</v>
      </c>
    </row>
    <row r="4671" spans="1:14">
      <c r="A4671" s="51">
        <v>4671</v>
      </c>
      <c r="B4671" s="51">
        <v>4.4999999999999998E-2</v>
      </c>
      <c r="C4671" s="141">
        <f t="shared" si="216"/>
        <v>210.19499999999999</v>
      </c>
      <c r="E4671" s="51">
        <v>4671</v>
      </c>
      <c r="F4671">
        <v>7.0000000000000007E-2</v>
      </c>
      <c r="G4671" s="141">
        <f t="shared" si="217"/>
        <v>326.97000000000003</v>
      </c>
      <c r="I4671" s="51">
        <v>4671</v>
      </c>
      <c r="J4671">
        <v>0.125</v>
      </c>
      <c r="K4671" s="141">
        <f t="shared" si="218"/>
        <v>583.875</v>
      </c>
      <c r="M4671" s="51">
        <v>4671</v>
      </c>
      <c r="N4671">
        <v>899</v>
      </c>
    </row>
    <row r="4672" spans="1:14">
      <c r="A4672" s="51">
        <v>4672</v>
      </c>
      <c r="B4672" s="51">
        <v>4.4999999999999998E-2</v>
      </c>
      <c r="C4672" s="141">
        <f t="shared" si="216"/>
        <v>210.23999999999998</v>
      </c>
      <c r="E4672" s="51">
        <v>4672</v>
      </c>
      <c r="F4672">
        <v>7.0000000000000007E-2</v>
      </c>
      <c r="G4672" s="141">
        <f t="shared" si="217"/>
        <v>327.04000000000002</v>
      </c>
      <c r="I4672" s="51">
        <v>4672</v>
      </c>
      <c r="J4672">
        <v>0.125</v>
      </c>
      <c r="K4672" s="141">
        <f t="shared" si="218"/>
        <v>584</v>
      </c>
      <c r="M4672" s="51">
        <v>4672</v>
      </c>
      <c r="N4672">
        <v>899</v>
      </c>
    </row>
    <row r="4673" spans="1:14">
      <c r="A4673" s="51">
        <v>4673</v>
      </c>
      <c r="B4673" s="51">
        <v>4.4999999999999998E-2</v>
      </c>
      <c r="C4673" s="141">
        <f t="shared" si="216"/>
        <v>210.285</v>
      </c>
      <c r="E4673" s="51">
        <v>4673</v>
      </c>
      <c r="F4673">
        <v>7.0000000000000007E-2</v>
      </c>
      <c r="G4673" s="141">
        <f t="shared" si="217"/>
        <v>327.11</v>
      </c>
      <c r="I4673" s="51">
        <v>4673</v>
      </c>
      <c r="J4673">
        <v>0.125</v>
      </c>
      <c r="K4673" s="141">
        <f t="shared" si="218"/>
        <v>584.125</v>
      </c>
      <c r="M4673" s="51">
        <v>4673</v>
      </c>
      <c r="N4673">
        <v>899</v>
      </c>
    </row>
    <row r="4674" spans="1:14">
      <c r="A4674" s="51">
        <v>4674</v>
      </c>
      <c r="B4674" s="51">
        <v>4.4999999999999998E-2</v>
      </c>
      <c r="C4674" s="141">
        <f t="shared" ref="C4674:C4737" si="219">MAX(A4674*B4674, 8.99)</f>
        <v>210.32999999999998</v>
      </c>
      <c r="E4674" s="51">
        <v>4674</v>
      </c>
      <c r="F4674">
        <v>7.0000000000000007E-2</v>
      </c>
      <c r="G4674" s="141">
        <f t="shared" ref="G4674:G4737" si="220">MAX(E4674*F4674, 9.99)</f>
        <v>327.18</v>
      </c>
      <c r="I4674" s="51">
        <v>4674</v>
      </c>
      <c r="J4674">
        <v>0.125</v>
      </c>
      <c r="K4674" s="141">
        <f t="shared" ref="K4674:K4737" si="221">MAX(I4674*J4674, 19.99)</f>
        <v>584.25</v>
      </c>
      <c r="M4674" s="51">
        <v>4674</v>
      </c>
      <c r="N4674">
        <v>899</v>
      </c>
    </row>
    <row r="4675" spans="1:14">
      <c r="A4675" s="51">
        <v>4675</v>
      </c>
      <c r="B4675" s="51">
        <v>4.4999999999999998E-2</v>
      </c>
      <c r="C4675" s="141">
        <f t="shared" si="219"/>
        <v>210.375</v>
      </c>
      <c r="E4675" s="51">
        <v>4675</v>
      </c>
      <c r="F4675">
        <v>7.0000000000000007E-2</v>
      </c>
      <c r="G4675" s="141">
        <f t="shared" si="220"/>
        <v>327.25000000000006</v>
      </c>
      <c r="I4675" s="51">
        <v>4675</v>
      </c>
      <c r="J4675">
        <v>0.125</v>
      </c>
      <c r="K4675" s="141">
        <f t="shared" si="221"/>
        <v>584.375</v>
      </c>
      <c r="M4675" s="51">
        <v>4675</v>
      </c>
      <c r="N4675">
        <v>899</v>
      </c>
    </row>
    <row r="4676" spans="1:14">
      <c r="A4676" s="51">
        <v>4676</v>
      </c>
      <c r="B4676" s="51">
        <v>4.4999999999999998E-2</v>
      </c>
      <c r="C4676" s="141">
        <f t="shared" si="219"/>
        <v>210.42</v>
      </c>
      <c r="E4676" s="51">
        <v>4676</v>
      </c>
      <c r="F4676">
        <v>7.0000000000000007E-2</v>
      </c>
      <c r="G4676" s="141">
        <f t="shared" si="220"/>
        <v>327.32000000000005</v>
      </c>
      <c r="I4676" s="51">
        <v>4676</v>
      </c>
      <c r="J4676">
        <v>0.125</v>
      </c>
      <c r="K4676" s="141">
        <f t="shared" si="221"/>
        <v>584.5</v>
      </c>
      <c r="M4676" s="51">
        <v>4676</v>
      </c>
      <c r="N4676">
        <v>899</v>
      </c>
    </row>
    <row r="4677" spans="1:14">
      <c r="A4677" s="51">
        <v>4677</v>
      </c>
      <c r="B4677" s="51">
        <v>4.4999999999999998E-2</v>
      </c>
      <c r="C4677" s="141">
        <f t="shared" si="219"/>
        <v>210.465</v>
      </c>
      <c r="E4677" s="51">
        <v>4677</v>
      </c>
      <c r="F4677">
        <v>7.0000000000000007E-2</v>
      </c>
      <c r="G4677" s="141">
        <f t="shared" si="220"/>
        <v>327.39000000000004</v>
      </c>
      <c r="I4677" s="51">
        <v>4677</v>
      </c>
      <c r="J4677">
        <v>0.125</v>
      </c>
      <c r="K4677" s="141">
        <f t="shared" si="221"/>
        <v>584.625</v>
      </c>
      <c r="M4677" s="51">
        <v>4677</v>
      </c>
      <c r="N4677">
        <v>899</v>
      </c>
    </row>
    <row r="4678" spans="1:14">
      <c r="A4678" s="51">
        <v>4678</v>
      </c>
      <c r="B4678" s="51">
        <v>4.4999999999999998E-2</v>
      </c>
      <c r="C4678" s="141">
        <f t="shared" si="219"/>
        <v>210.51</v>
      </c>
      <c r="E4678" s="51">
        <v>4678</v>
      </c>
      <c r="F4678">
        <v>7.0000000000000007E-2</v>
      </c>
      <c r="G4678" s="141">
        <f t="shared" si="220"/>
        <v>327.46000000000004</v>
      </c>
      <c r="I4678" s="51">
        <v>4678</v>
      </c>
      <c r="J4678">
        <v>0.125</v>
      </c>
      <c r="K4678" s="141">
        <f t="shared" si="221"/>
        <v>584.75</v>
      </c>
      <c r="M4678" s="51">
        <v>4678</v>
      </c>
      <c r="N4678">
        <v>899</v>
      </c>
    </row>
    <row r="4679" spans="1:14">
      <c r="A4679" s="51">
        <v>4679</v>
      </c>
      <c r="B4679" s="51">
        <v>4.4999999999999998E-2</v>
      </c>
      <c r="C4679" s="141">
        <f t="shared" si="219"/>
        <v>210.55499999999998</v>
      </c>
      <c r="E4679" s="51">
        <v>4679</v>
      </c>
      <c r="F4679">
        <v>7.0000000000000007E-2</v>
      </c>
      <c r="G4679" s="141">
        <f t="shared" si="220"/>
        <v>327.53000000000003</v>
      </c>
      <c r="I4679" s="51">
        <v>4679</v>
      </c>
      <c r="J4679">
        <v>0.125</v>
      </c>
      <c r="K4679" s="141">
        <f t="shared" si="221"/>
        <v>584.875</v>
      </c>
      <c r="M4679" s="51">
        <v>4679</v>
      </c>
      <c r="N4679">
        <v>899</v>
      </c>
    </row>
    <row r="4680" spans="1:14">
      <c r="A4680" s="51">
        <v>4680</v>
      </c>
      <c r="B4680" s="51">
        <v>4.4999999999999998E-2</v>
      </c>
      <c r="C4680" s="141">
        <f t="shared" si="219"/>
        <v>210.6</v>
      </c>
      <c r="E4680" s="51">
        <v>4680</v>
      </c>
      <c r="F4680">
        <v>7.0000000000000007E-2</v>
      </c>
      <c r="G4680" s="141">
        <f t="shared" si="220"/>
        <v>327.60000000000002</v>
      </c>
      <c r="I4680" s="51">
        <v>4680</v>
      </c>
      <c r="J4680">
        <v>0.125</v>
      </c>
      <c r="K4680" s="141">
        <f t="shared" si="221"/>
        <v>585</v>
      </c>
      <c r="M4680" s="51">
        <v>4680</v>
      </c>
      <c r="N4680">
        <v>899</v>
      </c>
    </row>
    <row r="4681" spans="1:14">
      <c r="A4681" s="51">
        <v>4681</v>
      </c>
      <c r="B4681" s="51">
        <v>4.4999999999999998E-2</v>
      </c>
      <c r="C4681" s="141">
        <f t="shared" si="219"/>
        <v>210.64499999999998</v>
      </c>
      <c r="E4681" s="51">
        <v>4681</v>
      </c>
      <c r="F4681">
        <v>7.0000000000000007E-2</v>
      </c>
      <c r="G4681" s="141">
        <f t="shared" si="220"/>
        <v>327.67</v>
      </c>
      <c r="I4681" s="51">
        <v>4681</v>
      </c>
      <c r="J4681">
        <v>0.125</v>
      </c>
      <c r="K4681" s="141">
        <f t="shared" si="221"/>
        <v>585.125</v>
      </c>
      <c r="M4681" s="51">
        <v>4681</v>
      </c>
      <c r="N4681">
        <v>899</v>
      </c>
    </row>
    <row r="4682" spans="1:14">
      <c r="A4682" s="51">
        <v>4682</v>
      </c>
      <c r="B4682" s="51">
        <v>4.4999999999999998E-2</v>
      </c>
      <c r="C4682" s="141">
        <f t="shared" si="219"/>
        <v>210.69</v>
      </c>
      <c r="E4682" s="51">
        <v>4682</v>
      </c>
      <c r="F4682">
        <v>7.0000000000000007E-2</v>
      </c>
      <c r="G4682" s="141">
        <f t="shared" si="220"/>
        <v>327.74</v>
      </c>
      <c r="I4682" s="51">
        <v>4682</v>
      </c>
      <c r="J4682">
        <v>0.125</v>
      </c>
      <c r="K4682" s="141">
        <f t="shared" si="221"/>
        <v>585.25</v>
      </c>
      <c r="M4682" s="51">
        <v>4682</v>
      </c>
      <c r="N4682">
        <v>899</v>
      </c>
    </row>
    <row r="4683" spans="1:14">
      <c r="A4683" s="51">
        <v>4683</v>
      </c>
      <c r="B4683" s="51">
        <v>4.4999999999999998E-2</v>
      </c>
      <c r="C4683" s="141">
        <f t="shared" si="219"/>
        <v>210.73499999999999</v>
      </c>
      <c r="E4683" s="51">
        <v>4683</v>
      </c>
      <c r="F4683">
        <v>7.0000000000000007E-2</v>
      </c>
      <c r="G4683" s="141">
        <f t="shared" si="220"/>
        <v>327.81000000000006</v>
      </c>
      <c r="I4683" s="51">
        <v>4683</v>
      </c>
      <c r="J4683">
        <v>0.125</v>
      </c>
      <c r="K4683" s="141">
        <f t="shared" si="221"/>
        <v>585.375</v>
      </c>
      <c r="M4683" s="51">
        <v>4683</v>
      </c>
      <c r="N4683">
        <v>899</v>
      </c>
    </row>
    <row r="4684" spans="1:14">
      <c r="A4684" s="51">
        <v>4684</v>
      </c>
      <c r="B4684" s="51">
        <v>4.4999999999999998E-2</v>
      </c>
      <c r="C4684" s="141">
        <f t="shared" si="219"/>
        <v>210.78</v>
      </c>
      <c r="E4684" s="51">
        <v>4684</v>
      </c>
      <c r="F4684">
        <v>7.0000000000000007E-2</v>
      </c>
      <c r="G4684" s="141">
        <f t="shared" si="220"/>
        <v>327.88000000000005</v>
      </c>
      <c r="I4684" s="51">
        <v>4684</v>
      </c>
      <c r="J4684">
        <v>0.125</v>
      </c>
      <c r="K4684" s="141">
        <f t="shared" si="221"/>
        <v>585.5</v>
      </c>
      <c r="M4684" s="51">
        <v>4684</v>
      </c>
      <c r="N4684">
        <v>899</v>
      </c>
    </row>
    <row r="4685" spans="1:14">
      <c r="A4685" s="51">
        <v>4685</v>
      </c>
      <c r="B4685" s="51">
        <v>4.4999999999999998E-2</v>
      </c>
      <c r="C4685" s="141">
        <f t="shared" si="219"/>
        <v>210.82499999999999</v>
      </c>
      <c r="E4685" s="51">
        <v>4685</v>
      </c>
      <c r="F4685">
        <v>7.0000000000000007E-2</v>
      </c>
      <c r="G4685" s="141">
        <f t="shared" si="220"/>
        <v>327.95000000000005</v>
      </c>
      <c r="I4685" s="51">
        <v>4685</v>
      </c>
      <c r="J4685">
        <v>0.125</v>
      </c>
      <c r="K4685" s="141">
        <f t="shared" si="221"/>
        <v>585.625</v>
      </c>
      <c r="M4685" s="51">
        <v>4685</v>
      </c>
      <c r="N4685">
        <v>899</v>
      </c>
    </row>
    <row r="4686" spans="1:14">
      <c r="A4686" s="51">
        <v>4686</v>
      </c>
      <c r="B4686" s="51">
        <v>4.4999999999999998E-2</v>
      </c>
      <c r="C4686" s="141">
        <f t="shared" si="219"/>
        <v>210.87</v>
      </c>
      <c r="E4686" s="51">
        <v>4686</v>
      </c>
      <c r="F4686">
        <v>7.0000000000000007E-2</v>
      </c>
      <c r="G4686" s="141">
        <f t="shared" si="220"/>
        <v>328.02000000000004</v>
      </c>
      <c r="I4686" s="51">
        <v>4686</v>
      </c>
      <c r="J4686">
        <v>0.125</v>
      </c>
      <c r="K4686" s="141">
        <f t="shared" si="221"/>
        <v>585.75</v>
      </c>
      <c r="M4686" s="51">
        <v>4686</v>
      </c>
      <c r="N4686">
        <v>899</v>
      </c>
    </row>
    <row r="4687" spans="1:14">
      <c r="A4687" s="51">
        <v>4687</v>
      </c>
      <c r="B4687" s="51">
        <v>4.4999999999999998E-2</v>
      </c>
      <c r="C4687" s="141">
        <f t="shared" si="219"/>
        <v>210.91499999999999</v>
      </c>
      <c r="E4687" s="51">
        <v>4687</v>
      </c>
      <c r="F4687">
        <v>7.0000000000000007E-2</v>
      </c>
      <c r="G4687" s="141">
        <f t="shared" si="220"/>
        <v>328.09000000000003</v>
      </c>
      <c r="I4687" s="51">
        <v>4687</v>
      </c>
      <c r="J4687">
        <v>0.125</v>
      </c>
      <c r="K4687" s="141">
        <f t="shared" si="221"/>
        <v>585.875</v>
      </c>
      <c r="M4687" s="51">
        <v>4687</v>
      </c>
      <c r="N4687">
        <v>899</v>
      </c>
    </row>
    <row r="4688" spans="1:14">
      <c r="A4688" s="51">
        <v>4688</v>
      </c>
      <c r="B4688" s="51">
        <v>4.4999999999999998E-2</v>
      </c>
      <c r="C4688" s="141">
        <f t="shared" si="219"/>
        <v>210.95999999999998</v>
      </c>
      <c r="E4688" s="51">
        <v>4688</v>
      </c>
      <c r="F4688">
        <v>7.0000000000000007E-2</v>
      </c>
      <c r="G4688" s="141">
        <f t="shared" si="220"/>
        <v>328.16</v>
      </c>
      <c r="I4688" s="51">
        <v>4688</v>
      </c>
      <c r="J4688">
        <v>0.125</v>
      </c>
      <c r="K4688" s="141">
        <f t="shared" si="221"/>
        <v>586</v>
      </c>
      <c r="M4688" s="51">
        <v>4688</v>
      </c>
      <c r="N4688">
        <v>899</v>
      </c>
    </row>
    <row r="4689" spans="1:14">
      <c r="A4689" s="51">
        <v>4689</v>
      </c>
      <c r="B4689" s="51">
        <v>4.4999999999999998E-2</v>
      </c>
      <c r="C4689" s="141">
        <f t="shared" si="219"/>
        <v>211.005</v>
      </c>
      <c r="E4689" s="51">
        <v>4689</v>
      </c>
      <c r="F4689">
        <v>7.0000000000000007E-2</v>
      </c>
      <c r="G4689" s="141">
        <f t="shared" si="220"/>
        <v>328.23</v>
      </c>
      <c r="I4689" s="51">
        <v>4689</v>
      </c>
      <c r="J4689">
        <v>0.125</v>
      </c>
      <c r="K4689" s="141">
        <f t="shared" si="221"/>
        <v>586.125</v>
      </c>
      <c r="M4689" s="51">
        <v>4689</v>
      </c>
      <c r="N4689">
        <v>899</v>
      </c>
    </row>
    <row r="4690" spans="1:14">
      <c r="A4690" s="51">
        <v>4690</v>
      </c>
      <c r="B4690" s="51">
        <v>4.4999999999999998E-2</v>
      </c>
      <c r="C4690" s="141">
        <f t="shared" si="219"/>
        <v>211.04999999999998</v>
      </c>
      <c r="E4690" s="51">
        <v>4690</v>
      </c>
      <c r="F4690">
        <v>7.0000000000000007E-2</v>
      </c>
      <c r="G4690" s="141">
        <f t="shared" si="220"/>
        <v>328.3</v>
      </c>
      <c r="I4690" s="51">
        <v>4690</v>
      </c>
      <c r="J4690">
        <v>0.125</v>
      </c>
      <c r="K4690" s="141">
        <f t="shared" si="221"/>
        <v>586.25</v>
      </c>
      <c r="M4690" s="51">
        <v>4690</v>
      </c>
      <c r="N4690">
        <v>899</v>
      </c>
    </row>
    <row r="4691" spans="1:14">
      <c r="A4691" s="51">
        <v>4691</v>
      </c>
      <c r="B4691" s="51">
        <v>4.4999999999999998E-2</v>
      </c>
      <c r="C4691" s="141">
        <f t="shared" si="219"/>
        <v>211.095</v>
      </c>
      <c r="E4691" s="51">
        <v>4691</v>
      </c>
      <c r="F4691">
        <v>7.0000000000000007E-2</v>
      </c>
      <c r="G4691" s="141">
        <f t="shared" si="220"/>
        <v>328.37</v>
      </c>
      <c r="I4691" s="51">
        <v>4691</v>
      </c>
      <c r="J4691">
        <v>0.125</v>
      </c>
      <c r="K4691" s="141">
        <f t="shared" si="221"/>
        <v>586.375</v>
      </c>
      <c r="M4691" s="51">
        <v>4691</v>
      </c>
      <c r="N4691">
        <v>899</v>
      </c>
    </row>
    <row r="4692" spans="1:14">
      <c r="A4692" s="51">
        <v>4692</v>
      </c>
      <c r="B4692" s="51">
        <v>4.4999999999999998E-2</v>
      </c>
      <c r="C4692" s="141">
        <f t="shared" si="219"/>
        <v>211.14</v>
      </c>
      <c r="E4692" s="51">
        <v>4692</v>
      </c>
      <c r="F4692">
        <v>7.0000000000000007E-2</v>
      </c>
      <c r="G4692" s="141">
        <f t="shared" si="220"/>
        <v>328.44000000000005</v>
      </c>
      <c r="I4692" s="51">
        <v>4692</v>
      </c>
      <c r="J4692">
        <v>0.125</v>
      </c>
      <c r="K4692" s="141">
        <f t="shared" si="221"/>
        <v>586.5</v>
      </c>
      <c r="M4692" s="51">
        <v>4692</v>
      </c>
      <c r="N4692">
        <v>899</v>
      </c>
    </row>
    <row r="4693" spans="1:14">
      <c r="A4693" s="51">
        <v>4693</v>
      </c>
      <c r="B4693" s="51">
        <v>4.4999999999999998E-2</v>
      </c>
      <c r="C4693" s="141">
        <f t="shared" si="219"/>
        <v>211.185</v>
      </c>
      <c r="E4693" s="51">
        <v>4693</v>
      </c>
      <c r="F4693">
        <v>7.0000000000000007E-2</v>
      </c>
      <c r="G4693" s="141">
        <f t="shared" si="220"/>
        <v>328.51000000000005</v>
      </c>
      <c r="I4693" s="51">
        <v>4693</v>
      </c>
      <c r="J4693">
        <v>0.125</v>
      </c>
      <c r="K4693" s="141">
        <f t="shared" si="221"/>
        <v>586.625</v>
      </c>
      <c r="M4693" s="51">
        <v>4693</v>
      </c>
      <c r="N4693">
        <v>899</v>
      </c>
    </row>
    <row r="4694" spans="1:14">
      <c r="A4694" s="51">
        <v>4694</v>
      </c>
      <c r="B4694" s="51">
        <v>4.4999999999999998E-2</v>
      </c>
      <c r="C4694" s="141">
        <f t="shared" si="219"/>
        <v>211.23</v>
      </c>
      <c r="E4694" s="51">
        <v>4694</v>
      </c>
      <c r="F4694">
        <v>7.0000000000000007E-2</v>
      </c>
      <c r="G4694" s="141">
        <f t="shared" si="220"/>
        <v>328.58000000000004</v>
      </c>
      <c r="I4694" s="51">
        <v>4694</v>
      </c>
      <c r="J4694">
        <v>0.125</v>
      </c>
      <c r="K4694" s="141">
        <f t="shared" si="221"/>
        <v>586.75</v>
      </c>
      <c r="M4694" s="51">
        <v>4694</v>
      </c>
      <c r="N4694">
        <v>899</v>
      </c>
    </row>
    <row r="4695" spans="1:14">
      <c r="A4695" s="51">
        <v>4695</v>
      </c>
      <c r="B4695" s="51">
        <v>4.4999999999999998E-2</v>
      </c>
      <c r="C4695" s="141">
        <f t="shared" si="219"/>
        <v>211.27500000000001</v>
      </c>
      <c r="E4695" s="51">
        <v>4695</v>
      </c>
      <c r="F4695">
        <v>7.0000000000000007E-2</v>
      </c>
      <c r="G4695" s="141">
        <f t="shared" si="220"/>
        <v>328.65000000000003</v>
      </c>
      <c r="I4695" s="51">
        <v>4695</v>
      </c>
      <c r="J4695">
        <v>0.125</v>
      </c>
      <c r="K4695" s="141">
        <f t="shared" si="221"/>
        <v>586.875</v>
      </c>
      <c r="M4695" s="51">
        <v>4695</v>
      </c>
      <c r="N4695">
        <v>899</v>
      </c>
    </row>
    <row r="4696" spans="1:14">
      <c r="A4696" s="51">
        <v>4696</v>
      </c>
      <c r="B4696" s="51">
        <v>4.4999999999999998E-2</v>
      </c>
      <c r="C4696" s="141">
        <f t="shared" si="219"/>
        <v>211.32</v>
      </c>
      <c r="E4696" s="51">
        <v>4696</v>
      </c>
      <c r="F4696">
        <v>7.0000000000000007E-2</v>
      </c>
      <c r="G4696" s="141">
        <f t="shared" si="220"/>
        <v>328.72</v>
      </c>
      <c r="I4696" s="51">
        <v>4696</v>
      </c>
      <c r="J4696">
        <v>0.125</v>
      </c>
      <c r="K4696" s="141">
        <f t="shared" si="221"/>
        <v>587</v>
      </c>
      <c r="M4696" s="51">
        <v>4696</v>
      </c>
      <c r="N4696">
        <v>899</v>
      </c>
    </row>
    <row r="4697" spans="1:14">
      <c r="A4697" s="51">
        <v>4697</v>
      </c>
      <c r="B4697" s="51">
        <v>4.4999999999999998E-2</v>
      </c>
      <c r="C4697" s="141">
        <f t="shared" si="219"/>
        <v>211.36499999999998</v>
      </c>
      <c r="E4697" s="51">
        <v>4697</v>
      </c>
      <c r="F4697">
        <v>7.0000000000000007E-2</v>
      </c>
      <c r="G4697" s="141">
        <f t="shared" si="220"/>
        <v>328.79</v>
      </c>
      <c r="I4697" s="51">
        <v>4697</v>
      </c>
      <c r="J4697">
        <v>0.125</v>
      </c>
      <c r="K4697" s="141">
        <f t="shared" si="221"/>
        <v>587.125</v>
      </c>
      <c r="M4697" s="51">
        <v>4697</v>
      </c>
      <c r="N4697">
        <v>899</v>
      </c>
    </row>
    <row r="4698" spans="1:14">
      <c r="A4698" s="51">
        <v>4698</v>
      </c>
      <c r="B4698" s="51">
        <v>4.4999999999999998E-2</v>
      </c>
      <c r="C4698" s="141">
        <f t="shared" si="219"/>
        <v>211.41</v>
      </c>
      <c r="E4698" s="51">
        <v>4698</v>
      </c>
      <c r="F4698">
        <v>7.0000000000000007E-2</v>
      </c>
      <c r="G4698" s="141">
        <f t="shared" si="220"/>
        <v>328.86</v>
      </c>
      <c r="I4698" s="51">
        <v>4698</v>
      </c>
      <c r="J4698">
        <v>0.125</v>
      </c>
      <c r="K4698" s="141">
        <f t="shared" si="221"/>
        <v>587.25</v>
      </c>
      <c r="M4698" s="51">
        <v>4698</v>
      </c>
      <c r="N4698">
        <v>899</v>
      </c>
    </row>
    <row r="4699" spans="1:14">
      <c r="A4699" s="51">
        <v>4699</v>
      </c>
      <c r="B4699" s="51">
        <v>4.4999999999999998E-2</v>
      </c>
      <c r="C4699" s="141">
        <f t="shared" si="219"/>
        <v>211.45499999999998</v>
      </c>
      <c r="E4699" s="51">
        <v>4699</v>
      </c>
      <c r="F4699">
        <v>7.0000000000000007E-2</v>
      </c>
      <c r="G4699" s="141">
        <f t="shared" si="220"/>
        <v>328.93</v>
      </c>
      <c r="I4699" s="51">
        <v>4699</v>
      </c>
      <c r="J4699">
        <v>0.125</v>
      </c>
      <c r="K4699" s="141">
        <f t="shared" si="221"/>
        <v>587.375</v>
      </c>
      <c r="M4699" s="51">
        <v>4699</v>
      </c>
      <c r="N4699">
        <v>899</v>
      </c>
    </row>
    <row r="4700" spans="1:14">
      <c r="A4700" s="51">
        <v>4700</v>
      </c>
      <c r="B4700" s="51">
        <v>4.4999999999999998E-2</v>
      </c>
      <c r="C4700" s="141">
        <f t="shared" si="219"/>
        <v>211.5</v>
      </c>
      <c r="E4700" s="51">
        <v>4700</v>
      </c>
      <c r="F4700">
        <v>7.0000000000000007E-2</v>
      </c>
      <c r="G4700" s="141">
        <f t="shared" si="220"/>
        <v>329.00000000000006</v>
      </c>
      <c r="I4700" s="51">
        <v>4700</v>
      </c>
      <c r="J4700">
        <v>0.125</v>
      </c>
      <c r="K4700" s="141">
        <f t="shared" si="221"/>
        <v>587.5</v>
      </c>
      <c r="M4700" s="51">
        <v>4700</v>
      </c>
      <c r="N4700">
        <v>899</v>
      </c>
    </row>
    <row r="4701" spans="1:14">
      <c r="A4701" s="51">
        <v>4701</v>
      </c>
      <c r="B4701" s="51">
        <v>4.4999999999999998E-2</v>
      </c>
      <c r="C4701" s="141">
        <f t="shared" si="219"/>
        <v>211.54499999999999</v>
      </c>
      <c r="E4701" s="51">
        <v>4701</v>
      </c>
      <c r="F4701">
        <v>7.0000000000000007E-2</v>
      </c>
      <c r="G4701" s="141">
        <f t="shared" si="220"/>
        <v>329.07000000000005</v>
      </c>
      <c r="I4701" s="51">
        <v>4701</v>
      </c>
      <c r="J4701">
        <v>0.125</v>
      </c>
      <c r="K4701" s="141">
        <f t="shared" si="221"/>
        <v>587.625</v>
      </c>
      <c r="M4701" s="51">
        <v>4701</v>
      </c>
      <c r="N4701">
        <v>899</v>
      </c>
    </row>
    <row r="4702" spans="1:14">
      <c r="A4702" s="51">
        <v>4702</v>
      </c>
      <c r="B4702" s="51">
        <v>4.4999999999999998E-2</v>
      </c>
      <c r="C4702" s="141">
        <f t="shared" si="219"/>
        <v>211.59</v>
      </c>
      <c r="E4702" s="51">
        <v>4702</v>
      </c>
      <c r="F4702">
        <v>7.0000000000000007E-2</v>
      </c>
      <c r="G4702" s="141">
        <f t="shared" si="220"/>
        <v>329.14000000000004</v>
      </c>
      <c r="I4702" s="51">
        <v>4702</v>
      </c>
      <c r="J4702">
        <v>0.125</v>
      </c>
      <c r="K4702" s="141">
        <f t="shared" si="221"/>
        <v>587.75</v>
      </c>
      <c r="M4702" s="51">
        <v>4702</v>
      </c>
      <c r="N4702">
        <v>899</v>
      </c>
    </row>
    <row r="4703" spans="1:14">
      <c r="A4703" s="51">
        <v>4703</v>
      </c>
      <c r="B4703" s="51">
        <v>4.4999999999999998E-2</v>
      </c>
      <c r="C4703" s="141">
        <f t="shared" si="219"/>
        <v>211.63499999999999</v>
      </c>
      <c r="E4703" s="51">
        <v>4703</v>
      </c>
      <c r="F4703">
        <v>7.0000000000000007E-2</v>
      </c>
      <c r="G4703" s="141">
        <f t="shared" si="220"/>
        <v>329.21000000000004</v>
      </c>
      <c r="I4703" s="51">
        <v>4703</v>
      </c>
      <c r="J4703">
        <v>0.125</v>
      </c>
      <c r="K4703" s="141">
        <f t="shared" si="221"/>
        <v>587.875</v>
      </c>
      <c r="M4703" s="51">
        <v>4703</v>
      </c>
      <c r="N4703">
        <v>899</v>
      </c>
    </row>
    <row r="4704" spans="1:14">
      <c r="A4704" s="51">
        <v>4704</v>
      </c>
      <c r="B4704" s="51">
        <v>4.4999999999999998E-2</v>
      </c>
      <c r="C4704" s="141">
        <f t="shared" si="219"/>
        <v>211.67999999999998</v>
      </c>
      <c r="E4704" s="51">
        <v>4704</v>
      </c>
      <c r="F4704">
        <v>7.0000000000000007E-2</v>
      </c>
      <c r="G4704" s="141">
        <f t="shared" si="220"/>
        <v>329.28000000000003</v>
      </c>
      <c r="I4704" s="51">
        <v>4704</v>
      </c>
      <c r="J4704">
        <v>0.125</v>
      </c>
      <c r="K4704" s="141">
        <f t="shared" si="221"/>
        <v>588</v>
      </c>
      <c r="M4704" s="51">
        <v>4704</v>
      </c>
      <c r="N4704">
        <v>899</v>
      </c>
    </row>
    <row r="4705" spans="1:14">
      <c r="A4705" s="51">
        <v>4705</v>
      </c>
      <c r="B4705" s="51">
        <v>4.4999999999999998E-2</v>
      </c>
      <c r="C4705" s="141">
        <f t="shared" si="219"/>
        <v>211.72499999999999</v>
      </c>
      <c r="E4705" s="51">
        <v>4705</v>
      </c>
      <c r="F4705">
        <v>7.0000000000000007E-2</v>
      </c>
      <c r="G4705" s="141">
        <f t="shared" si="220"/>
        <v>329.35</v>
      </c>
      <c r="I4705" s="51">
        <v>4705</v>
      </c>
      <c r="J4705">
        <v>0.125</v>
      </c>
      <c r="K4705" s="141">
        <f t="shared" si="221"/>
        <v>588.125</v>
      </c>
      <c r="M4705" s="51">
        <v>4705</v>
      </c>
      <c r="N4705">
        <v>899</v>
      </c>
    </row>
    <row r="4706" spans="1:14">
      <c r="A4706" s="51">
        <v>4706</v>
      </c>
      <c r="B4706" s="51">
        <v>4.4999999999999998E-2</v>
      </c>
      <c r="C4706" s="141">
        <f t="shared" si="219"/>
        <v>211.76999999999998</v>
      </c>
      <c r="E4706" s="51">
        <v>4706</v>
      </c>
      <c r="F4706">
        <v>7.0000000000000007E-2</v>
      </c>
      <c r="G4706" s="141">
        <f t="shared" si="220"/>
        <v>329.42</v>
      </c>
      <c r="I4706" s="51">
        <v>4706</v>
      </c>
      <c r="J4706">
        <v>0.125</v>
      </c>
      <c r="K4706" s="141">
        <f t="shared" si="221"/>
        <v>588.25</v>
      </c>
      <c r="M4706" s="51">
        <v>4706</v>
      </c>
      <c r="N4706">
        <v>899</v>
      </c>
    </row>
    <row r="4707" spans="1:14">
      <c r="A4707" s="51">
        <v>4707</v>
      </c>
      <c r="B4707" s="51">
        <v>4.4999999999999998E-2</v>
      </c>
      <c r="C4707" s="141">
        <f t="shared" si="219"/>
        <v>211.815</v>
      </c>
      <c r="E4707" s="51">
        <v>4707</v>
      </c>
      <c r="F4707">
        <v>7.0000000000000007E-2</v>
      </c>
      <c r="G4707" s="141">
        <f t="shared" si="220"/>
        <v>329.49</v>
      </c>
      <c r="I4707" s="51">
        <v>4707</v>
      </c>
      <c r="J4707">
        <v>0.125</v>
      </c>
      <c r="K4707" s="141">
        <f t="shared" si="221"/>
        <v>588.375</v>
      </c>
      <c r="M4707" s="51">
        <v>4707</v>
      </c>
      <c r="N4707">
        <v>899</v>
      </c>
    </row>
    <row r="4708" spans="1:14">
      <c r="A4708" s="51">
        <v>4708</v>
      </c>
      <c r="B4708" s="51">
        <v>4.4999999999999998E-2</v>
      </c>
      <c r="C4708" s="141">
        <f t="shared" si="219"/>
        <v>211.85999999999999</v>
      </c>
      <c r="E4708" s="51">
        <v>4708</v>
      </c>
      <c r="F4708">
        <v>7.0000000000000007E-2</v>
      </c>
      <c r="G4708" s="141">
        <f t="shared" si="220"/>
        <v>329.56000000000006</v>
      </c>
      <c r="I4708" s="51">
        <v>4708</v>
      </c>
      <c r="J4708">
        <v>0.125</v>
      </c>
      <c r="K4708" s="141">
        <f t="shared" si="221"/>
        <v>588.5</v>
      </c>
      <c r="M4708" s="51">
        <v>4708</v>
      </c>
      <c r="N4708">
        <v>899</v>
      </c>
    </row>
    <row r="4709" spans="1:14">
      <c r="A4709" s="51">
        <v>4709</v>
      </c>
      <c r="B4709" s="51">
        <v>4.4999999999999998E-2</v>
      </c>
      <c r="C4709" s="141">
        <f t="shared" si="219"/>
        <v>211.905</v>
      </c>
      <c r="E4709" s="51">
        <v>4709</v>
      </c>
      <c r="F4709">
        <v>7.0000000000000007E-2</v>
      </c>
      <c r="G4709" s="141">
        <f t="shared" si="220"/>
        <v>329.63000000000005</v>
      </c>
      <c r="I4709" s="51">
        <v>4709</v>
      </c>
      <c r="J4709">
        <v>0.125</v>
      </c>
      <c r="K4709" s="141">
        <f t="shared" si="221"/>
        <v>588.625</v>
      </c>
      <c r="M4709" s="51">
        <v>4709</v>
      </c>
      <c r="N4709">
        <v>899</v>
      </c>
    </row>
    <row r="4710" spans="1:14">
      <c r="A4710" s="51">
        <v>4710</v>
      </c>
      <c r="B4710" s="51">
        <v>4.4999999999999998E-2</v>
      </c>
      <c r="C4710" s="141">
        <f t="shared" si="219"/>
        <v>211.95</v>
      </c>
      <c r="E4710" s="51">
        <v>4710</v>
      </c>
      <c r="F4710">
        <v>7.0000000000000007E-2</v>
      </c>
      <c r="G4710" s="141">
        <f t="shared" si="220"/>
        <v>329.70000000000005</v>
      </c>
      <c r="I4710" s="51">
        <v>4710</v>
      </c>
      <c r="J4710">
        <v>0.125</v>
      </c>
      <c r="K4710" s="141">
        <f t="shared" si="221"/>
        <v>588.75</v>
      </c>
      <c r="M4710" s="51">
        <v>4710</v>
      </c>
      <c r="N4710">
        <v>899</v>
      </c>
    </row>
    <row r="4711" spans="1:14">
      <c r="A4711" s="51">
        <v>4711</v>
      </c>
      <c r="B4711" s="51">
        <v>4.4999999999999998E-2</v>
      </c>
      <c r="C4711" s="141">
        <f t="shared" si="219"/>
        <v>211.995</v>
      </c>
      <c r="E4711" s="51">
        <v>4711</v>
      </c>
      <c r="F4711">
        <v>7.0000000000000007E-2</v>
      </c>
      <c r="G4711" s="141">
        <f t="shared" si="220"/>
        <v>329.77000000000004</v>
      </c>
      <c r="I4711" s="51">
        <v>4711</v>
      </c>
      <c r="J4711">
        <v>0.125</v>
      </c>
      <c r="K4711" s="141">
        <f t="shared" si="221"/>
        <v>588.875</v>
      </c>
      <c r="M4711" s="51">
        <v>4711</v>
      </c>
      <c r="N4711">
        <v>899</v>
      </c>
    </row>
    <row r="4712" spans="1:14">
      <c r="A4712" s="51">
        <v>4712</v>
      </c>
      <c r="B4712" s="51">
        <v>4.4999999999999998E-2</v>
      </c>
      <c r="C4712" s="141">
        <f t="shared" si="219"/>
        <v>212.04</v>
      </c>
      <c r="E4712" s="51">
        <v>4712</v>
      </c>
      <c r="F4712">
        <v>7.0000000000000007E-2</v>
      </c>
      <c r="G4712" s="141">
        <f t="shared" si="220"/>
        <v>329.84000000000003</v>
      </c>
      <c r="I4712" s="51">
        <v>4712</v>
      </c>
      <c r="J4712">
        <v>0.125</v>
      </c>
      <c r="K4712" s="141">
        <f t="shared" si="221"/>
        <v>589</v>
      </c>
      <c r="M4712" s="51">
        <v>4712</v>
      </c>
      <c r="N4712">
        <v>899</v>
      </c>
    </row>
    <row r="4713" spans="1:14">
      <c r="A4713" s="51">
        <v>4713</v>
      </c>
      <c r="B4713" s="51">
        <v>4.4999999999999998E-2</v>
      </c>
      <c r="C4713" s="141">
        <f t="shared" si="219"/>
        <v>212.08499999999998</v>
      </c>
      <c r="E4713" s="51">
        <v>4713</v>
      </c>
      <c r="F4713">
        <v>7.0000000000000007E-2</v>
      </c>
      <c r="G4713" s="141">
        <f t="shared" si="220"/>
        <v>329.91</v>
      </c>
      <c r="I4713" s="51">
        <v>4713</v>
      </c>
      <c r="J4713">
        <v>0.125</v>
      </c>
      <c r="K4713" s="141">
        <f t="shared" si="221"/>
        <v>589.125</v>
      </c>
      <c r="M4713" s="51">
        <v>4713</v>
      </c>
      <c r="N4713">
        <v>899</v>
      </c>
    </row>
    <row r="4714" spans="1:14">
      <c r="A4714" s="51">
        <v>4714</v>
      </c>
      <c r="B4714" s="51">
        <v>4.4999999999999998E-2</v>
      </c>
      <c r="C4714" s="141">
        <f t="shared" si="219"/>
        <v>212.13</v>
      </c>
      <c r="E4714" s="51">
        <v>4714</v>
      </c>
      <c r="F4714">
        <v>7.0000000000000007E-2</v>
      </c>
      <c r="G4714" s="141">
        <f t="shared" si="220"/>
        <v>329.98</v>
      </c>
      <c r="I4714" s="51">
        <v>4714</v>
      </c>
      <c r="J4714">
        <v>0.125</v>
      </c>
      <c r="K4714" s="141">
        <f t="shared" si="221"/>
        <v>589.25</v>
      </c>
      <c r="M4714" s="51">
        <v>4714</v>
      </c>
      <c r="N4714">
        <v>899</v>
      </c>
    </row>
    <row r="4715" spans="1:14">
      <c r="A4715" s="51">
        <v>4715</v>
      </c>
      <c r="B4715" s="51">
        <v>4.4999999999999998E-2</v>
      </c>
      <c r="C4715" s="141">
        <f t="shared" si="219"/>
        <v>212.17499999999998</v>
      </c>
      <c r="E4715" s="51">
        <v>4715</v>
      </c>
      <c r="F4715">
        <v>7.0000000000000007E-2</v>
      </c>
      <c r="G4715" s="141">
        <f t="shared" si="220"/>
        <v>330.05</v>
      </c>
      <c r="I4715" s="51">
        <v>4715</v>
      </c>
      <c r="J4715">
        <v>0.125</v>
      </c>
      <c r="K4715" s="141">
        <f t="shared" si="221"/>
        <v>589.375</v>
      </c>
      <c r="M4715" s="51">
        <v>4715</v>
      </c>
      <c r="N4715">
        <v>899</v>
      </c>
    </row>
    <row r="4716" spans="1:14">
      <c r="A4716" s="51">
        <v>4716</v>
      </c>
      <c r="B4716" s="51">
        <v>4.4999999999999998E-2</v>
      </c>
      <c r="C4716" s="141">
        <f t="shared" si="219"/>
        <v>212.22</v>
      </c>
      <c r="E4716" s="51">
        <v>4716</v>
      </c>
      <c r="F4716">
        <v>7.0000000000000007E-2</v>
      </c>
      <c r="G4716" s="141">
        <f t="shared" si="220"/>
        <v>330.12</v>
      </c>
      <c r="I4716" s="51">
        <v>4716</v>
      </c>
      <c r="J4716">
        <v>0.125</v>
      </c>
      <c r="K4716" s="141">
        <f t="shared" si="221"/>
        <v>589.5</v>
      </c>
      <c r="M4716" s="51">
        <v>4716</v>
      </c>
      <c r="N4716">
        <v>899</v>
      </c>
    </row>
    <row r="4717" spans="1:14">
      <c r="A4717" s="51">
        <v>4717</v>
      </c>
      <c r="B4717" s="51">
        <v>4.4999999999999998E-2</v>
      </c>
      <c r="C4717" s="141">
        <f t="shared" si="219"/>
        <v>212.26499999999999</v>
      </c>
      <c r="E4717" s="51">
        <v>4717</v>
      </c>
      <c r="F4717">
        <v>7.0000000000000007E-2</v>
      </c>
      <c r="G4717" s="141">
        <f t="shared" si="220"/>
        <v>330.19000000000005</v>
      </c>
      <c r="I4717" s="51">
        <v>4717</v>
      </c>
      <c r="J4717">
        <v>0.125</v>
      </c>
      <c r="K4717" s="141">
        <f t="shared" si="221"/>
        <v>589.625</v>
      </c>
      <c r="M4717" s="51">
        <v>4717</v>
      </c>
      <c r="N4717">
        <v>899</v>
      </c>
    </row>
    <row r="4718" spans="1:14">
      <c r="A4718" s="51">
        <v>4718</v>
      </c>
      <c r="B4718" s="51">
        <v>4.4999999999999998E-2</v>
      </c>
      <c r="C4718" s="141">
        <f t="shared" si="219"/>
        <v>212.31</v>
      </c>
      <c r="E4718" s="51">
        <v>4718</v>
      </c>
      <c r="F4718">
        <v>7.0000000000000007E-2</v>
      </c>
      <c r="G4718" s="141">
        <f t="shared" si="220"/>
        <v>330.26000000000005</v>
      </c>
      <c r="I4718" s="51">
        <v>4718</v>
      </c>
      <c r="J4718">
        <v>0.125</v>
      </c>
      <c r="K4718" s="141">
        <f t="shared" si="221"/>
        <v>589.75</v>
      </c>
      <c r="M4718" s="51">
        <v>4718</v>
      </c>
      <c r="N4718">
        <v>899</v>
      </c>
    </row>
    <row r="4719" spans="1:14">
      <c r="A4719" s="51">
        <v>4719</v>
      </c>
      <c r="B4719" s="51">
        <v>4.4999999999999998E-2</v>
      </c>
      <c r="C4719" s="141">
        <f t="shared" si="219"/>
        <v>212.35499999999999</v>
      </c>
      <c r="E4719" s="51">
        <v>4719</v>
      </c>
      <c r="F4719">
        <v>7.0000000000000007E-2</v>
      </c>
      <c r="G4719" s="141">
        <f t="shared" si="220"/>
        <v>330.33000000000004</v>
      </c>
      <c r="I4719" s="51">
        <v>4719</v>
      </c>
      <c r="J4719">
        <v>0.125</v>
      </c>
      <c r="K4719" s="141">
        <f t="shared" si="221"/>
        <v>589.875</v>
      </c>
      <c r="M4719" s="51">
        <v>4719</v>
      </c>
      <c r="N4719">
        <v>899</v>
      </c>
    </row>
    <row r="4720" spans="1:14">
      <c r="A4720" s="51">
        <v>4720</v>
      </c>
      <c r="B4720" s="51">
        <v>4.4999999999999998E-2</v>
      </c>
      <c r="C4720" s="141">
        <f t="shared" si="219"/>
        <v>212.4</v>
      </c>
      <c r="E4720" s="51">
        <v>4720</v>
      </c>
      <c r="F4720">
        <v>7.0000000000000007E-2</v>
      </c>
      <c r="G4720" s="141">
        <f t="shared" si="220"/>
        <v>330.40000000000003</v>
      </c>
      <c r="I4720" s="51">
        <v>4720</v>
      </c>
      <c r="J4720">
        <v>0.125</v>
      </c>
      <c r="K4720" s="141">
        <f t="shared" si="221"/>
        <v>590</v>
      </c>
      <c r="M4720" s="51">
        <v>4720</v>
      </c>
      <c r="N4720">
        <v>899</v>
      </c>
    </row>
    <row r="4721" spans="1:14">
      <c r="A4721" s="51">
        <v>4721</v>
      </c>
      <c r="B4721" s="51">
        <v>4.4999999999999998E-2</v>
      </c>
      <c r="C4721" s="141">
        <f t="shared" si="219"/>
        <v>212.44499999999999</v>
      </c>
      <c r="E4721" s="51">
        <v>4721</v>
      </c>
      <c r="F4721">
        <v>7.0000000000000007E-2</v>
      </c>
      <c r="G4721" s="141">
        <f t="shared" si="220"/>
        <v>330.47</v>
      </c>
      <c r="I4721" s="51">
        <v>4721</v>
      </c>
      <c r="J4721">
        <v>0.125</v>
      </c>
      <c r="K4721" s="141">
        <f t="shared" si="221"/>
        <v>590.125</v>
      </c>
      <c r="M4721" s="51">
        <v>4721</v>
      </c>
      <c r="N4721">
        <v>899</v>
      </c>
    </row>
    <row r="4722" spans="1:14">
      <c r="A4722" s="51">
        <v>4722</v>
      </c>
      <c r="B4722" s="51">
        <v>4.4999999999999998E-2</v>
      </c>
      <c r="C4722" s="141">
        <f t="shared" si="219"/>
        <v>212.48999999999998</v>
      </c>
      <c r="E4722" s="51">
        <v>4722</v>
      </c>
      <c r="F4722">
        <v>7.0000000000000007E-2</v>
      </c>
      <c r="G4722" s="141">
        <f t="shared" si="220"/>
        <v>330.54</v>
      </c>
      <c r="I4722" s="51">
        <v>4722</v>
      </c>
      <c r="J4722">
        <v>0.125</v>
      </c>
      <c r="K4722" s="141">
        <f t="shared" si="221"/>
        <v>590.25</v>
      </c>
      <c r="M4722" s="51">
        <v>4722</v>
      </c>
      <c r="N4722">
        <v>899</v>
      </c>
    </row>
    <row r="4723" spans="1:14">
      <c r="A4723" s="51">
        <v>4723</v>
      </c>
      <c r="B4723" s="51">
        <v>4.4999999999999998E-2</v>
      </c>
      <c r="C4723" s="141">
        <f t="shared" si="219"/>
        <v>212.535</v>
      </c>
      <c r="E4723" s="51">
        <v>4723</v>
      </c>
      <c r="F4723">
        <v>7.0000000000000007E-2</v>
      </c>
      <c r="G4723" s="141">
        <f t="shared" si="220"/>
        <v>330.61</v>
      </c>
      <c r="I4723" s="51">
        <v>4723</v>
      </c>
      <c r="J4723">
        <v>0.125</v>
      </c>
      <c r="K4723" s="141">
        <f t="shared" si="221"/>
        <v>590.375</v>
      </c>
      <c r="M4723" s="51">
        <v>4723</v>
      </c>
      <c r="N4723">
        <v>899</v>
      </c>
    </row>
    <row r="4724" spans="1:14">
      <c r="A4724" s="51">
        <v>4724</v>
      </c>
      <c r="B4724" s="51">
        <v>4.4999999999999998E-2</v>
      </c>
      <c r="C4724" s="141">
        <f t="shared" si="219"/>
        <v>212.57999999999998</v>
      </c>
      <c r="E4724" s="51">
        <v>4724</v>
      </c>
      <c r="F4724">
        <v>7.0000000000000007E-2</v>
      </c>
      <c r="G4724" s="141">
        <f t="shared" si="220"/>
        <v>330.68</v>
      </c>
      <c r="I4724" s="51">
        <v>4724</v>
      </c>
      <c r="J4724">
        <v>0.125</v>
      </c>
      <c r="K4724" s="141">
        <f t="shared" si="221"/>
        <v>590.5</v>
      </c>
      <c r="M4724" s="51">
        <v>4724</v>
      </c>
      <c r="N4724">
        <v>899</v>
      </c>
    </row>
    <row r="4725" spans="1:14">
      <c r="A4725" s="51">
        <v>4725</v>
      </c>
      <c r="B4725" s="51">
        <v>4.4999999999999998E-2</v>
      </c>
      <c r="C4725" s="141">
        <f t="shared" si="219"/>
        <v>212.625</v>
      </c>
      <c r="E4725" s="51">
        <v>4725</v>
      </c>
      <c r="F4725">
        <v>7.0000000000000007E-2</v>
      </c>
      <c r="G4725" s="141">
        <f t="shared" si="220"/>
        <v>330.75000000000006</v>
      </c>
      <c r="I4725" s="51">
        <v>4725</v>
      </c>
      <c r="J4725">
        <v>0.125</v>
      </c>
      <c r="K4725" s="141">
        <f t="shared" si="221"/>
        <v>590.625</v>
      </c>
      <c r="M4725" s="51">
        <v>4725</v>
      </c>
      <c r="N4725">
        <v>899</v>
      </c>
    </row>
    <row r="4726" spans="1:14">
      <c r="A4726" s="51">
        <v>4726</v>
      </c>
      <c r="B4726" s="51">
        <v>4.4999999999999998E-2</v>
      </c>
      <c r="C4726" s="141">
        <f t="shared" si="219"/>
        <v>212.67</v>
      </c>
      <c r="E4726" s="51">
        <v>4726</v>
      </c>
      <c r="F4726">
        <v>7.0000000000000007E-2</v>
      </c>
      <c r="G4726" s="141">
        <f t="shared" si="220"/>
        <v>330.82000000000005</v>
      </c>
      <c r="I4726" s="51">
        <v>4726</v>
      </c>
      <c r="J4726">
        <v>0.125</v>
      </c>
      <c r="K4726" s="141">
        <f t="shared" si="221"/>
        <v>590.75</v>
      </c>
      <c r="M4726" s="51">
        <v>4726</v>
      </c>
      <c r="N4726">
        <v>899</v>
      </c>
    </row>
    <row r="4727" spans="1:14">
      <c r="A4727" s="51">
        <v>4727</v>
      </c>
      <c r="B4727" s="51">
        <v>4.4999999999999998E-2</v>
      </c>
      <c r="C4727" s="141">
        <f t="shared" si="219"/>
        <v>212.715</v>
      </c>
      <c r="E4727" s="51">
        <v>4727</v>
      </c>
      <c r="F4727">
        <v>7.0000000000000007E-2</v>
      </c>
      <c r="G4727" s="141">
        <f t="shared" si="220"/>
        <v>330.89000000000004</v>
      </c>
      <c r="I4727" s="51">
        <v>4727</v>
      </c>
      <c r="J4727">
        <v>0.125</v>
      </c>
      <c r="K4727" s="141">
        <f t="shared" si="221"/>
        <v>590.875</v>
      </c>
      <c r="M4727" s="51">
        <v>4727</v>
      </c>
      <c r="N4727">
        <v>899</v>
      </c>
    </row>
    <row r="4728" spans="1:14">
      <c r="A4728" s="51">
        <v>4728</v>
      </c>
      <c r="B4728" s="51">
        <v>4.4999999999999998E-2</v>
      </c>
      <c r="C4728" s="141">
        <f t="shared" si="219"/>
        <v>212.76</v>
      </c>
      <c r="E4728" s="51">
        <v>4728</v>
      </c>
      <c r="F4728">
        <v>7.0000000000000007E-2</v>
      </c>
      <c r="G4728" s="141">
        <f t="shared" si="220"/>
        <v>330.96000000000004</v>
      </c>
      <c r="I4728" s="51">
        <v>4728</v>
      </c>
      <c r="J4728">
        <v>0.125</v>
      </c>
      <c r="K4728" s="141">
        <f t="shared" si="221"/>
        <v>591</v>
      </c>
      <c r="M4728" s="51">
        <v>4728</v>
      </c>
      <c r="N4728">
        <v>899</v>
      </c>
    </row>
    <row r="4729" spans="1:14">
      <c r="A4729" s="51">
        <v>4729</v>
      </c>
      <c r="B4729" s="51">
        <v>4.4999999999999998E-2</v>
      </c>
      <c r="C4729" s="141">
        <f t="shared" si="219"/>
        <v>212.80499999999998</v>
      </c>
      <c r="E4729" s="51">
        <v>4729</v>
      </c>
      <c r="F4729">
        <v>7.0000000000000007E-2</v>
      </c>
      <c r="G4729" s="141">
        <f t="shared" si="220"/>
        <v>331.03000000000003</v>
      </c>
      <c r="I4729" s="51">
        <v>4729</v>
      </c>
      <c r="J4729">
        <v>0.125</v>
      </c>
      <c r="K4729" s="141">
        <f t="shared" si="221"/>
        <v>591.125</v>
      </c>
      <c r="M4729" s="51">
        <v>4729</v>
      </c>
      <c r="N4729">
        <v>899</v>
      </c>
    </row>
    <row r="4730" spans="1:14">
      <c r="A4730" s="51">
        <v>4730</v>
      </c>
      <c r="B4730" s="51">
        <v>4.4999999999999998E-2</v>
      </c>
      <c r="C4730" s="141">
        <f t="shared" si="219"/>
        <v>212.85</v>
      </c>
      <c r="E4730" s="51">
        <v>4730</v>
      </c>
      <c r="F4730">
        <v>7.0000000000000007E-2</v>
      </c>
      <c r="G4730" s="141">
        <f t="shared" si="220"/>
        <v>331.1</v>
      </c>
      <c r="I4730" s="51">
        <v>4730</v>
      </c>
      <c r="J4730">
        <v>0.125</v>
      </c>
      <c r="K4730" s="141">
        <f t="shared" si="221"/>
        <v>591.25</v>
      </c>
      <c r="M4730" s="51">
        <v>4730</v>
      </c>
      <c r="N4730">
        <v>899</v>
      </c>
    </row>
    <row r="4731" spans="1:14">
      <c r="A4731" s="51">
        <v>4731</v>
      </c>
      <c r="B4731" s="51">
        <v>4.4999999999999998E-2</v>
      </c>
      <c r="C4731" s="141">
        <f t="shared" si="219"/>
        <v>212.89499999999998</v>
      </c>
      <c r="E4731" s="51">
        <v>4731</v>
      </c>
      <c r="F4731">
        <v>7.0000000000000007E-2</v>
      </c>
      <c r="G4731" s="141">
        <f t="shared" si="220"/>
        <v>331.17</v>
      </c>
      <c r="I4731" s="51">
        <v>4731</v>
      </c>
      <c r="J4731">
        <v>0.125</v>
      </c>
      <c r="K4731" s="141">
        <f t="shared" si="221"/>
        <v>591.375</v>
      </c>
      <c r="M4731" s="51">
        <v>4731</v>
      </c>
      <c r="N4731">
        <v>899</v>
      </c>
    </row>
    <row r="4732" spans="1:14">
      <c r="A4732" s="51">
        <v>4732</v>
      </c>
      <c r="B4732" s="51">
        <v>4.4999999999999998E-2</v>
      </c>
      <c r="C4732" s="141">
        <f t="shared" si="219"/>
        <v>212.94</v>
      </c>
      <c r="E4732" s="51">
        <v>4732</v>
      </c>
      <c r="F4732">
        <v>7.0000000000000007E-2</v>
      </c>
      <c r="G4732" s="141">
        <f t="shared" si="220"/>
        <v>331.24</v>
      </c>
      <c r="I4732" s="51">
        <v>4732</v>
      </c>
      <c r="J4732">
        <v>0.125</v>
      </c>
      <c r="K4732" s="141">
        <f t="shared" si="221"/>
        <v>591.5</v>
      </c>
      <c r="M4732" s="51">
        <v>4732</v>
      </c>
      <c r="N4732">
        <v>899</v>
      </c>
    </row>
    <row r="4733" spans="1:14">
      <c r="A4733" s="51">
        <v>4733</v>
      </c>
      <c r="B4733" s="51">
        <v>4.4999999999999998E-2</v>
      </c>
      <c r="C4733" s="141">
        <f t="shared" si="219"/>
        <v>212.98499999999999</v>
      </c>
      <c r="E4733" s="51">
        <v>4733</v>
      </c>
      <c r="F4733">
        <v>7.0000000000000007E-2</v>
      </c>
      <c r="G4733" s="141">
        <f t="shared" si="220"/>
        <v>331.31000000000006</v>
      </c>
      <c r="I4733" s="51">
        <v>4733</v>
      </c>
      <c r="J4733">
        <v>0.125</v>
      </c>
      <c r="K4733" s="141">
        <f t="shared" si="221"/>
        <v>591.625</v>
      </c>
      <c r="M4733" s="51">
        <v>4733</v>
      </c>
      <c r="N4733">
        <v>899</v>
      </c>
    </row>
    <row r="4734" spans="1:14">
      <c r="A4734" s="51">
        <v>4734</v>
      </c>
      <c r="B4734" s="51">
        <v>4.4999999999999998E-2</v>
      </c>
      <c r="C4734" s="141">
        <f t="shared" si="219"/>
        <v>213.03</v>
      </c>
      <c r="E4734" s="51">
        <v>4734</v>
      </c>
      <c r="F4734">
        <v>7.0000000000000007E-2</v>
      </c>
      <c r="G4734" s="141">
        <f t="shared" si="220"/>
        <v>331.38000000000005</v>
      </c>
      <c r="I4734" s="51">
        <v>4734</v>
      </c>
      <c r="J4734">
        <v>0.125</v>
      </c>
      <c r="K4734" s="141">
        <f t="shared" si="221"/>
        <v>591.75</v>
      </c>
      <c r="M4734" s="51">
        <v>4734</v>
      </c>
      <c r="N4734">
        <v>899</v>
      </c>
    </row>
    <row r="4735" spans="1:14">
      <c r="A4735" s="51">
        <v>4735</v>
      </c>
      <c r="B4735" s="51">
        <v>4.4999999999999998E-2</v>
      </c>
      <c r="C4735" s="141">
        <f t="shared" si="219"/>
        <v>213.07499999999999</v>
      </c>
      <c r="E4735" s="51">
        <v>4735</v>
      </c>
      <c r="F4735">
        <v>7.0000000000000007E-2</v>
      </c>
      <c r="G4735" s="141">
        <f t="shared" si="220"/>
        <v>331.45000000000005</v>
      </c>
      <c r="I4735" s="51">
        <v>4735</v>
      </c>
      <c r="J4735">
        <v>0.125</v>
      </c>
      <c r="K4735" s="141">
        <f t="shared" si="221"/>
        <v>591.875</v>
      </c>
      <c r="M4735" s="51">
        <v>4735</v>
      </c>
      <c r="N4735">
        <v>899</v>
      </c>
    </row>
    <row r="4736" spans="1:14">
      <c r="A4736" s="51">
        <v>4736</v>
      </c>
      <c r="B4736" s="51">
        <v>4.4999999999999998E-2</v>
      </c>
      <c r="C4736" s="141">
        <f t="shared" si="219"/>
        <v>213.12</v>
      </c>
      <c r="E4736" s="51">
        <v>4736</v>
      </c>
      <c r="F4736">
        <v>7.0000000000000007E-2</v>
      </c>
      <c r="G4736" s="141">
        <f t="shared" si="220"/>
        <v>331.52000000000004</v>
      </c>
      <c r="I4736" s="51">
        <v>4736</v>
      </c>
      <c r="J4736">
        <v>0.125</v>
      </c>
      <c r="K4736" s="141">
        <f t="shared" si="221"/>
        <v>592</v>
      </c>
      <c r="M4736" s="51">
        <v>4736</v>
      </c>
      <c r="N4736">
        <v>899</v>
      </c>
    </row>
    <row r="4737" spans="1:14">
      <c r="A4737" s="51">
        <v>4737</v>
      </c>
      <c r="B4737" s="51">
        <v>4.4999999999999998E-2</v>
      </c>
      <c r="C4737" s="141">
        <f t="shared" si="219"/>
        <v>213.16499999999999</v>
      </c>
      <c r="E4737" s="51">
        <v>4737</v>
      </c>
      <c r="F4737">
        <v>7.0000000000000007E-2</v>
      </c>
      <c r="G4737" s="141">
        <f t="shared" si="220"/>
        <v>331.59000000000003</v>
      </c>
      <c r="I4737" s="51">
        <v>4737</v>
      </c>
      <c r="J4737">
        <v>0.125</v>
      </c>
      <c r="K4737" s="141">
        <f t="shared" si="221"/>
        <v>592.125</v>
      </c>
      <c r="M4737" s="51">
        <v>4737</v>
      </c>
      <c r="N4737">
        <v>899</v>
      </c>
    </row>
    <row r="4738" spans="1:14">
      <c r="A4738" s="51">
        <v>4738</v>
      </c>
      <c r="B4738" s="51">
        <v>4.4999999999999998E-2</v>
      </c>
      <c r="C4738" s="141">
        <f t="shared" ref="C4738:C4799" si="222">MAX(A4738*B4738, 8.99)</f>
        <v>213.20999999999998</v>
      </c>
      <c r="E4738" s="51">
        <v>4738</v>
      </c>
      <c r="F4738">
        <v>7.0000000000000007E-2</v>
      </c>
      <c r="G4738" s="141">
        <f t="shared" ref="G4738:G4799" si="223">MAX(E4738*F4738, 9.99)</f>
        <v>331.66</v>
      </c>
      <c r="I4738" s="51">
        <v>4738</v>
      </c>
      <c r="J4738">
        <v>0.125</v>
      </c>
      <c r="K4738" s="141">
        <f t="shared" ref="K4738:K4799" si="224">MAX(I4738*J4738, 19.99)</f>
        <v>592.25</v>
      </c>
      <c r="M4738" s="51">
        <v>4738</v>
      </c>
      <c r="N4738">
        <v>899</v>
      </c>
    </row>
    <row r="4739" spans="1:14">
      <c r="A4739" s="51">
        <v>4739</v>
      </c>
      <c r="B4739" s="51">
        <v>4.4999999999999998E-2</v>
      </c>
      <c r="C4739" s="141">
        <f t="shared" si="222"/>
        <v>213.255</v>
      </c>
      <c r="E4739" s="51">
        <v>4739</v>
      </c>
      <c r="F4739">
        <v>7.0000000000000007E-2</v>
      </c>
      <c r="G4739" s="141">
        <f t="shared" si="223"/>
        <v>331.73</v>
      </c>
      <c r="I4739" s="51">
        <v>4739</v>
      </c>
      <c r="J4739">
        <v>0.125</v>
      </c>
      <c r="K4739" s="141">
        <f t="shared" si="224"/>
        <v>592.375</v>
      </c>
      <c r="M4739" s="51">
        <v>4739</v>
      </c>
      <c r="N4739">
        <v>899</v>
      </c>
    </row>
    <row r="4740" spans="1:14">
      <c r="A4740" s="51">
        <v>4740</v>
      </c>
      <c r="B4740" s="51">
        <v>4.4999999999999998E-2</v>
      </c>
      <c r="C4740" s="141">
        <f t="shared" si="222"/>
        <v>213.29999999999998</v>
      </c>
      <c r="E4740" s="51">
        <v>4740</v>
      </c>
      <c r="F4740">
        <v>7.0000000000000007E-2</v>
      </c>
      <c r="G4740" s="141">
        <f t="shared" si="223"/>
        <v>331.8</v>
      </c>
      <c r="I4740" s="51">
        <v>4740</v>
      </c>
      <c r="J4740">
        <v>0.125</v>
      </c>
      <c r="K4740" s="141">
        <f t="shared" si="224"/>
        <v>592.5</v>
      </c>
      <c r="M4740" s="51">
        <v>4740</v>
      </c>
      <c r="N4740">
        <v>899</v>
      </c>
    </row>
    <row r="4741" spans="1:14">
      <c r="A4741" s="51">
        <v>4741</v>
      </c>
      <c r="B4741" s="51">
        <v>4.4999999999999998E-2</v>
      </c>
      <c r="C4741" s="141">
        <f t="shared" si="222"/>
        <v>213.345</v>
      </c>
      <c r="E4741" s="51">
        <v>4741</v>
      </c>
      <c r="F4741">
        <v>7.0000000000000007E-2</v>
      </c>
      <c r="G4741" s="141">
        <f t="shared" si="223"/>
        <v>331.87</v>
      </c>
      <c r="I4741" s="51">
        <v>4741</v>
      </c>
      <c r="J4741">
        <v>0.125</v>
      </c>
      <c r="K4741" s="141">
        <f t="shared" si="224"/>
        <v>592.625</v>
      </c>
      <c r="M4741" s="51">
        <v>4741</v>
      </c>
      <c r="N4741">
        <v>899</v>
      </c>
    </row>
    <row r="4742" spans="1:14">
      <c r="A4742" s="51">
        <v>4742</v>
      </c>
      <c r="B4742" s="51">
        <v>4.4999999999999998E-2</v>
      </c>
      <c r="C4742" s="141">
        <f t="shared" si="222"/>
        <v>213.39</v>
      </c>
      <c r="E4742" s="51">
        <v>4742</v>
      </c>
      <c r="F4742">
        <v>7.0000000000000007E-2</v>
      </c>
      <c r="G4742" s="141">
        <f t="shared" si="223"/>
        <v>331.94000000000005</v>
      </c>
      <c r="I4742" s="51">
        <v>4742</v>
      </c>
      <c r="J4742">
        <v>0.125</v>
      </c>
      <c r="K4742" s="141">
        <f t="shared" si="224"/>
        <v>592.75</v>
      </c>
      <c r="M4742" s="51">
        <v>4742</v>
      </c>
      <c r="N4742">
        <v>899</v>
      </c>
    </row>
    <row r="4743" spans="1:14">
      <c r="A4743" s="51">
        <v>4743</v>
      </c>
      <c r="B4743" s="51">
        <v>4.4999999999999998E-2</v>
      </c>
      <c r="C4743" s="141">
        <f t="shared" si="222"/>
        <v>213.435</v>
      </c>
      <c r="E4743" s="51">
        <v>4743</v>
      </c>
      <c r="F4743">
        <v>7.0000000000000007E-2</v>
      </c>
      <c r="G4743" s="141">
        <f t="shared" si="223"/>
        <v>332.01000000000005</v>
      </c>
      <c r="I4743" s="51">
        <v>4743</v>
      </c>
      <c r="J4743">
        <v>0.125</v>
      </c>
      <c r="K4743" s="141">
        <f t="shared" si="224"/>
        <v>592.875</v>
      </c>
      <c r="M4743" s="51">
        <v>4743</v>
      </c>
      <c r="N4743">
        <v>899</v>
      </c>
    </row>
    <row r="4744" spans="1:14">
      <c r="A4744" s="51">
        <v>4744</v>
      </c>
      <c r="B4744" s="51">
        <v>4.4999999999999998E-2</v>
      </c>
      <c r="C4744" s="141">
        <f t="shared" si="222"/>
        <v>213.48</v>
      </c>
      <c r="E4744" s="51">
        <v>4744</v>
      </c>
      <c r="F4744">
        <v>7.0000000000000007E-2</v>
      </c>
      <c r="G4744" s="141">
        <f t="shared" si="223"/>
        <v>332.08000000000004</v>
      </c>
      <c r="I4744" s="51">
        <v>4744</v>
      </c>
      <c r="J4744">
        <v>0.125</v>
      </c>
      <c r="K4744" s="141">
        <f t="shared" si="224"/>
        <v>593</v>
      </c>
      <c r="M4744" s="51">
        <v>4744</v>
      </c>
      <c r="N4744">
        <v>899</v>
      </c>
    </row>
    <row r="4745" spans="1:14">
      <c r="A4745" s="51">
        <v>4745</v>
      </c>
      <c r="B4745" s="51">
        <v>4.4999999999999998E-2</v>
      </c>
      <c r="C4745" s="141">
        <f t="shared" si="222"/>
        <v>213.52500000000001</v>
      </c>
      <c r="E4745" s="51">
        <v>4745</v>
      </c>
      <c r="F4745">
        <v>7.0000000000000007E-2</v>
      </c>
      <c r="G4745" s="141">
        <f t="shared" si="223"/>
        <v>332.15000000000003</v>
      </c>
      <c r="I4745" s="51">
        <v>4745</v>
      </c>
      <c r="J4745">
        <v>0.125</v>
      </c>
      <c r="K4745" s="141">
        <f t="shared" si="224"/>
        <v>593.125</v>
      </c>
      <c r="M4745" s="51">
        <v>4745</v>
      </c>
      <c r="N4745">
        <v>899</v>
      </c>
    </row>
    <row r="4746" spans="1:14">
      <c r="A4746" s="51">
        <v>4746</v>
      </c>
      <c r="B4746" s="51">
        <v>4.4999999999999998E-2</v>
      </c>
      <c r="C4746" s="141">
        <f t="shared" si="222"/>
        <v>213.57</v>
      </c>
      <c r="E4746" s="51">
        <v>4746</v>
      </c>
      <c r="F4746">
        <v>7.0000000000000007E-2</v>
      </c>
      <c r="G4746" s="141">
        <f t="shared" si="223"/>
        <v>332.22</v>
      </c>
      <c r="I4746" s="51">
        <v>4746</v>
      </c>
      <c r="J4746">
        <v>0.125</v>
      </c>
      <c r="K4746" s="141">
        <f t="shared" si="224"/>
        <v>593.25</v>
      </c>
      <c r="M4746" s="51">
        <v>4746</v>
      </c>
      <c r="N4746">
        <v>899</v>
      </c>
    </row>
    <row r="4747" spans="1:14">
      <c r="A4747" s="51">
        <v>4747</v>
      </c>
      <c r="B4747" s="51">
        <v>4.4999999999999998E-2</v>
      </c>
      <c r="C4747" s="141">
        <f t="shared" si="222"/>
        <v>213.61499999999998</v>
      </c>
      <c r="E4747" s="51">
        <v>4747</v>
      </c>
      <c r="F4747">
        <v>7.0000000000000007E-2</v>
      </c>
      <c r="G4747" s="141">
        <f t="shared" si="223"/>
        <v>332.29</v>
      </c>
      <c r="I4747" s="51">
        <v>4747</v>
      </c>
      <c r="J4747">
        <v>0.125</v>
      </c>
      <c r="K4747" s="141">
        <f t="shared" si="224"/>
        <v>593.375</v>
      </c>
      <c r="M4747" s="51">
        <v>4747</v>
      </c>
      <c r="N4747">
        <v>899</v>
      </c>
    </row>
    <row r="4748" spans="1:14">
      <c r="A4748" s="51">
        <v>4748</v>
      </c>
      <c r="B4748" s="51">
        <v>4.4999999999999998E-2</v>
      </c>
      <c r="C4748" s="141">
        <f t="shared" si="222"/>
        <v>213.66</v>
      </c>
      <c r="E4748" s="51">
        <v>4748</v>
      </c>
      <c r="F4748">
        <v>7.0000000000000007E-2</v>
      </c>
      <c r="G4748" s="141">
        <f t="shared" si="223"/>
        <v>332.36</v>
      </c>
      <c r="I4748" s="51">
        <v>4748</v>
      </c>
      <c r="J4748">
        <v>0.125</v>
      </c>
      <c r="K4748" s="141">
        <f t="shared" si="224"/>
        <v>593.5</v>
      </c>
      <c r="M4748" s="51">
        <v>4748</v>
      </c>
      <c r="N4748">
        <v>899</v>
      </c>
    </row>
    <row r="4749" spans="1:14">
      <c r="A4749" s="51">
        <v>4749</v>
      </c>
      <c r="B4749" s="51">
        <v>4.4999999999999998E-2</v>
      </c>
      <c r="C4749" s="141">
        <f t="shared" si="222"/>
        <v>213.70499999999998</v>
      </c>
      <c r="E4749" s="51">
        <v>4749</v>
      </c>
      <c r="F4749">
        <v>7.0000000000000007E-2</v>
      </c>
      <c r="G4749" s="141">
        <f t="shared" si="223"/>
        <v>332.43</v>
      </c>
      <c r="I4749" s="51">
        <v>4749</v>
      </c>
      <c r="J4749">
        <v>0.125</v>
      </c>
      <c r="K4749" s="141">
        <f t="shared" si="224"/>
        <v>593.625</v>
      </c>
      <c r="M4749" s="51">
        <v>4749</v>
      </c>
      <c r="N4749">
        <v>899</v>
      </c>
    </row>
    <row r="4750" spans="1:14">
      <c r="A4750" s="51">
        <v>4750</v>
      </c>
      <c r="B4750" s="51">
        <v>4.4999999999999998E-2</v>
      </c>
      <c r="C4750" s="141">
        <f t="shared" si="222"/>
        <v>213.75</v>
      </c>
      <c r="E4750" s="51">
        <v>4750</v>
      </c>
      <c r="F4750">
        <v>7.0000000000000007E-2</v>
      </c>
      <c r="G4750" s="141">
        <f t="shared" si="223"/>
        <v>332.50000000000006</v>
      </c>
      <c r="I4750" s="51">
        <v>4750</v>
      </c>
      <c r="J4750">
        <v>0.125</v>
      </c>
      <c r="K4750" s="141">
        <f t="shared" si="224"/>
        <v>593.75</v>
      </c>
      <c r="M4750" s="51">
        <v>4750</v>
      </c>
      <c r="N4750">
        <v>899</v>
      </c>
    </row>
    <row r="4751" spans="1:14">
      <c r="A4751" s="51">
        <v>4751</v>
      </c>
      <c r="B4751" s="51">
        <v>4.4999999999999998E-2</v>
      </c>
      <c r="C4751" s="141">
        <f t="shared" si="222"/>
        <v>213.79499999999999</v>
      </c>
      <c r="E4751" s="51">
        <v>4751</v>
      </c>
      <c r="F4751">
        <v>7.0000000000000007E-2</v>
      </c>
      <c r="G4751" s="141">
        <f t="shared" si="223"/>
        <v>332.57000000000005</v>
      </c>
      <c r="I4751" s="51">
        <v>4751</v>
      </c>
      <c r="J4751">
        <v>0.125</v>
      </c>
      <c r="K4751" s="141">
        <f t="shared" si="224"/>
        <v>593.875</v>
      </c>
      <c r="M4751" s="51">
        <v>4751</v>
      </c>
      <c r="N4751">
        <v>899</v>
      </c>
    </row>
    <row r="4752" spans="1:14">
      <c r="A4752" s="51">
        <v>4752</v>
      </c>
      <c r="B4752" s="51">
        <v>4.4999999999999998E-2</v>
      </c>
      <c r="C4752" s="141">
        <f t="shared" si="222"/>
        <v>213.84</v>
      </c>
      <c r="E4752" s="51">
        <v>4752</v>
      </c>
      <c r="F4752">
        <v>7.0000000000000007E-2</v>
      </c>
      <c r="G4752" s="141">
        <f t="shared" si="223"/>
        <v>332.64000000000004</v>
      </c>
      <c r="I4752" s="51">
        <v>4752</v>
      </c>
      <c r="J4752">
        <v>0.125</v>
      </c>
      <c r="K4752" s="141">
        <f t="shared" si="224"/>
        <v>594</v>
      </c>
      <c r="M4752" s="51">
        <v>4752</v>
      </c>
      <c r="N4752">
        <v>899</v>
      </c>
    </row>
    <row r="4753" spans="1:14">
      <c r="A4753" s="51">
        <v>4753</v>
      </c>
      <c r="B4753" s="51">
        <v>4.4999999999999998E-2</v>
      </c>
      <c r="C4753" s="141">
        <f t="shared" si="222"/>
        <v>213.88499999999999</v>
      </c>
      <c r="E4753" s="51">
        <v>4753</v>
      </c>
      <c r="F4753">
        <v>7.0000000000000007E-2</v>
      </c>
      <c r="G4753" s="141">
        <f t="shared" si="223"/>
        <v>332.71000000000004</v>
      </c>
      <c r="I4753" s="51">
        <v>4753</v>
      </c>
      <c r="J4753">
        <v>0.125</v>
      </c>
      <c r="K4753" s="141">
        <f t="shared" si="224"/>
        <v>594.125</v>
      </c>
      <c r="M4753" s="51">
        <v>4753</v>
      </c>
      <c r="N4753">
        <v>899</v>
      </c>
    </row>
    <row r="4754" spans="1:14">
      <c r="A4754" s="51">
        <v>4754</v>
      </c>
      <c r="B4754" s="51">
        <v>4.4999999999999998E-2</v>
      </c>
      <c r="C4754" s="141">
        <f t="shared" si="222"/>
        <v>213.92999999999998</v>
      </c>
      <c r="E4754" s="51">
        <v>4754</v>
      </c>
      <c r="F4754">
        <v>7.0000000000000007E-2</v>
      </c>
      <c r="G4754" s="141">
        <f t="shared" si="223"/>
        <v>332.78000000000003</v>
      </c>
      <c r="I4754" s="51">
        <v>4754</v>
      </c>
      <c r="J4754">
        <v>0.125</v>
      </c>
      <c r="K4754" s="141">
        <f t="shared" si="224"/>
        <v>594.25</v>
      </c>
      <c r="M4754" s="51">
        <v>4754</v>
      </c>
      <c r="N4754">
        <v>899</v>
      </c>
    </row>
    <row r="4755" spans="1:14">
      <c r="A4755" s="51">
        <v>4755</v>
      </c>
      <c r="B4755" s="51">
        <v>4.4999999999999998E-2</v>
      </c>
      <c r="C4755" s="141">
        <f t="shared" si="222"/>
        <v>213.97499999999999</v>
      </c>
      <c r="E4755" s="51">
        <v>4755</v>
      </c>
      <c r="F4755">
        <v>7.0000000000000007E-2</v>
      </c>
      <c r="G4755" s="141">
        <f t="shared" si="223"/>
        <v>332.85</v>
      </c>
      <c r="I4755" s="51">
        <v>4755</v>
      </c>
      <c r="J4755">
        <v>0.125</v>
      </c>
      <c r="K4755" s="141">
        <f t="shared" si="224"/>
        <v>594.375</v>
      </c>
      <c r="M4755" s="51">
        <v>4755</v>
      </c>
      <c r="N4755">
        <v>899</v>
      </c>
    </row>
    <row r="4756" spans="1:14">
      <c r="A4756" s="51">
        <v>4756</v>
      </c>
      <c r="B4756" s="51">
        <v>4.4999999999999998E-2</v>
      </c>
      <c r="C4756" s="141">
        <f t="shared" si="222"/>
        <v>214.01999999999998</v>
      </c>
      <c r="E4756" s="51">
        <v>4756</v>
      </c>
      <c r="F4756">
        <v>7.0000000000000007E-2</v>
      </c>
      <c r="G4756" s="141">
        <f t="shared" si="223"/>
        <v>332.92</v>
      </c>
      <c r="I4756" s="51">
        <v>4756</v>
      </c>
      <c r="J4756">
        <v>0.125</v>
      </c>
      <c r="K4756" s="141">
        <f t="shared" si="224"/>
        <v>594.5</v>
      </c>
      <c r="M4756" s="51">
        <v>4756</v>
      </c>
      <c r="N4756">
        <v>899</v>
      </c>
    </row>
    <row r="4757" spans="1:14">
      <c r="A4757" s="51">
        <v>4757</v>
      </c>
      <c r="B4757" s="51">
        <v>4.4999999999999998E-2</v>
      </c>
      <c r="C4757" s="141">
        <f t="shared" si="222"/>
        <v>214.065</v>
      </c>
      <c r="E4757" s="51">
        <v>4757</v>
      </c>
      <c r="F4757">
        <v>7.0000000000000007E-2</v>
      </c>
      <c r="G4757" s="141">
        <f t="shared" si="223"/>
        <v>332.99</v>
      </c>
      <c r="I4757" s="51">
        <v>4757</v>
      </c>
      <c r="J4757">
        <v>0.125</v>
      </c>
      <c r="K4757" s="141">
        <f t="shared" si="224"/>
        <v>594.625</v>
      </c>
      <c r="M4757" s="51">
        <v>4757</v>
      </c>
      <c r="N4757">
        <v>899</v>
      </c>
    </row>
    <row r="4758" spans="1:14">
      <c r="A4758" s="51">
        <v>4758</v>
      </c>
      <c r="B4758" s="51">
        <v>4.4999999999999998E-2</v>
      </c>
      <c r="C4758" s="141">
        <f t="shared" si="222"/>
        <v>214.10999999999999</v>
      </c>
      <c r="E4758" s="51">
        <v>4758</v>
      </c>
      <c r="F4758">
        <v>7.0000000000000007E-2</v>
      </c>
      <c r="G4758" s="141">
        <f t="shared" si="223"/>
        <v>333.06000000000006</v>
      </c>
      <c r="I4758" s="51">
        <v>4758</v>
      </c>
      <c r="J4758">
        <v>0.125</v>
      </c>
      <c r="K4758" s="141">
        <f t="shared" si="224"/>
        <v>594.75</v>
      </c>
      <c r="M4758" s="51">
        <v>4758</v>
      </c>
      <c r="N4758">
        <v>899</v>
      </c>
    </row>
    <row r="4759" spans="1:14">
      <c r="A4759" s="51">
        <v>4759</v>
      </c>
      <c r="B4759" s="51">
        <v>4.4999999999999998E-2</v>
      </c>
      <c r="C4759" s="141">
        <f t="shared" si="222"/>
        <v>214.155</v>
      </c>
      <c r="E4759" s="51">
        <v>4759</v>
      </c>
      <c r="F4759">
        <v>7.0000000000000007E-2</v>
      </c>
      <c r="G4759" s="141">
        <f t="shared" si="223"/>
        <v>333.13000000000005</v>
      </c>
      <c r="I4759" s="51">
        <v>4759</v>
      </c>
      <c r="J4759">
        <v>0.125</v>
      </c>
      <c r="K4759" s="141">
        <f t="shared" si="224"/>
        <v>594.875</v>
      </c>
      <c r="M4759" s="51">
        <v>4759</v>
      </c>
      <c r="N4759">
        <v>899</v>
      </c>
    </row>
    <row r="4760" spans="1:14">
      <c r="A4760" s="51">
        <v>4760</v>
      </c>
      <c r="B4760" s="51">
        <v>4.4999999999999998E-2</v>
      </c>
      <c r="C4760" s="141">
        <f t="shared" si="222"/>
        <v>214.2</v>
      </c>
      <c r="E4760" s="51">
        <v>4760</v>
      </c>
      <c r="F4760">
        <v>7.0000000000000007E-2</v>
      </c>
      <c r="G4760" s="141">
        <f t="shared" si="223"/>
        <v>333.20000000000005</v>
      </c>
      <c r="I4760" s="51">
        <v>4760</v>
      </c>
      <c r="J4760">
        <v>0.125</v>
      </c>
      <c r="K4760" s="141">
        <f t="shared" si="224"/>
        <v>595</v>
      </c>
      <c r="M4760" s="51">
        <v>4760</v>
      </c>
      <c r="N4760">
        <v>899</v>
      </c>
    </row>
    <row r="4761" spans="1:14">
      <c r="A4761" s="51">
        <v>4761</v>
      </c>
      <c r="B4761" s="51">
        <v>4.4999999999999998E-2</v>
      </c>
      <c r="C4761" s="141">
        <f t="shared" si="222"/>
        <v>214.245</v>
      </c>
      <c r="E4761" s="51">
        <v>4761</v>
      </c>
      <c r="F4761">
        <v>7.0000000000000007E-2</v>
      </c>
      <c r="G4761" s="141">
        <f t="shared" si="223"/>
        <v>333.27000000000004</v>
      </c>
      <c r="I4761" s="51">
        <v>4761</v>
      </c>
      <c r="J4761">
        <v>0.125</v>
      </c>
      <c r="K4761" s="141">
        <f t="shared" si="224"/>
        <v>595.125</v>
      </c>
      <c r="M4761" s="51">
        <v>4761</v>
      </c>
      <c r="N4761">
        <v>899</v>
      </c>
    </row>
    <row r="4762" spans="1:14">
      <c r="A4762" s="51">
        <v>4762</v>
      </c>
      <c r="B4762" s="51">
        <v>4.4999999999999998E-2</v>
      </c>
      <c r="C4762" s="141">
        <f t="shared" si="222"/>
        <v>214.29</v>
      </c>
      <c r="E4762" s="51">
        <v>4762</v>
      </c>
      <c r="F4762">
        <v>7.0000000000000007E-2</v>
      </c>
      <c r="G4762" s="141">
        <f t="shared" si="223"/>
        <v>333.34000000000003</v>
      </c>
      <c r="I4762" s="51">
        <v>4762</v>
      </c>
      <c r="J4762">
        <v>0.125</v>
      </c>
      <c r="K4762" s="141">
        <f t="shared" si="224"/>
        <v>595.25</v>
      </c>
      <c r="M4762" s="51">
        <v>4762</v>
      </c>
      <c r="N4762">
        <v>899</v>
      </c>
    </row>
    <row r="4763" spans="1:14">
      <c r="A4763" s="51">
        <v>4763</v>
      </c>
      <c r="B4763" s="51">
        <v>4.4999999999999998E-2</v>
      </c>
      <c r="C4763" s="141">
        <f t="shared" si="222"/>
        <v>214.33499999999998</v>
      </c>
      <c r="E4763" s="51">
        <v>4763</v>
      </c>
      <c r="F4763">
        <v>7.0000000000000007E-2</v>
      </c>
      <c r="G4763" s="141">
        <f t="shared" si="223"/>
        <v>333.41</v>
      </c>
      <c r="I4763" s="51">
        <v>4763</v>
      </c>
      <c r="J4763">
        <v>0.125</v>
      </c>
      <c r="K4763" s="141">
        <f t="shared" si="224"/>
        <v>595.375</v>
      </c>
      <c r="M4763" s="51">
        <v>4763</v>
      </c>
      <c r="N4763">
        <v>899</v>
      </c>
    </row>
    <row r="4764" spans="1:14">
      <c r="A4764" s="51">
        <v>4764</v>
      </c>
      <c r="B4764" s="51">
        <v>4.4999999999999998E-2</v>
      </c>
      <c r="C4764" s="141">
        <f t="shared" si="222"/>
        <v>214.38</v>
      </c>
      <c r="E4764" s="51">
        <v>4764</v>
      </c>
      <c r="F4764">
        <v>7.0000000000000007E-2</v>
      </c>
      <c r="G4764" s="141">
        <f t="shared" si="223"/>
        <v>333.48</v>
      </c>
      <c r="I4764" s="51">
        <v>4764</v>
      </c>
      <c r="J4764">
        <v>0.125</v>
      </c>
      <c r="K4764" s="141">
        <f t="shared" si="224"/>
        <v>595.5</v>
      </c>
      <c r="M4764" s="51">
        <v>4764</v>
      </c>
      <c r="N4764">
        <v>899</v>
      </c>
    </row>
    <row r="4765" spans="1:14">
      <c r="A4765" s="51">
        <v>4765</v>
      </c>
      <c r="B4765" s="51">
        <v>4.4999999999999998E-2</v>
      </c>
      <c r="C4765" s="141">
        <f t="shared" si="222"/>
        <v>214.42499999999998</v>
      </c>
      <c r="E4765" s="51">
        <v>4765</v>
      </c>
      <c r="F4765">
        <v>7.0000000000000007E-2</v>
      </c>
      <c r="G4765" s="141">
        <f t="shared" si="223"/>
        <v>333.55</v>
      </c>
      <c r="I4765" s="51">
        <v>4765</v>
      </c>
      <c r="J4765">
        <v>0.125</v>
      </c>
      <c r="K4765" s="141">
        <f t="shared" si="224"/>
        <v>595.625</v>
      </c>
      <c r="M4765" s="51">
        <v>4765</v>
      </c>
      <c r="N4765">
        <v>899</v>
      </c>
    </row>
    <row r="4766" spans="1:14">
      <c r="A4766" s="51">
        <v>4766</v>
      </c>
      <c r="B4766" s="51">
        <v>4.4999999999999998E-2</v>
      </c>
      <c r="C4766" s="141">
        <f t="shared" si="222"/>
        <v>214.47</v>
      </c>
      <c r="E4766" s="51">
        <v>4766</v>
      </c>
      <c r="F4766">
        <v>7.0000000000000007E-2</v>
      </c>
      <c r="G4766" s="141">
        <f t="shared" si="223"/>
        <v>333.62</v>
      </c>
      <c r="I4766" s="51">
        <v>4766</v>
      </c>
      <c r="J4766">
        <v>0.125</v>
      </c>
      <c r="K4766" s="141">
        <f t="shared" si="224"/>
        <v>595.75</v>
      </c>
      <c r="M4766" s="51">
        <v>4766</v>
      </c>
      <c r="N4766">
        <v>899</v>
      </c>
    </row>
    <row r="4767" spans="1:14">
      <c r="A4767" s="51">
        <v>4767</v>
      </c>
      <c r="B4767" s="51">
        <v>4.4999999999999998E-2</v>
      </c>
      <c r="C4767" s="141">
        <f t="shared" si="222"/>
        <v>214.51499999999999</v>
      </c>
      <c r="E4767" s="51">
        <v>4767</v>
      </c>
      <c r="F4767">
        <v>7.0000000000000007E-2</v>
      </c>
      <c r="G4767" s="141">
        <f t="shared" si="223"/>
        <v>333.69000000000005</v>
      </c>
      <c r="I4767" s="51">
        <v>4767</v>
      </c>
      <c r="J4767">
        <v>0.125</v>
      </c>
      <c r="K4767" s="141">
        <f t="shared" si="224"/>
        <v>595.875</v>
      </c>
      <c r="M4767" s="51">
        <v>4767</v>
      </c>
      <c r="N4767">
        <v>899</v>
      </c>
    </row>
    <row r="4768" spans="1:14">
      <c r="A4768" s="51">
        <v>4768</v>
      </c>
      <c r="B4768" s="51">
        <v>4.4999999999999998E-2</v>
      </c>
      <c r="C4768" s="141">
        <f t="shared" si="222"/>
        <v>214.56</v>
      </c>
      <c r="E4768" s="51">
        <v>4768</v>
      </c>
      <c r="F4768">
        <v>7.0000000000000007E-2</v>
      </c>
      <c r="G4768" s="141">
        <f t="shared" si="223"/>
        <v>333.76000000000005</v>
      </c>
      <c r="I4768" s="51">
        <v>4768</v>
      </c>
      <c r="J4768">
        <v>0.125</v>
      </c>
      <c r="K4768" s="141">
        <f t="shared" si="224"/>
        <v>596</v>
      </c>
      <c r="M4768" s="51">
        <v>4768</v>
      </c>
      <c r="N4768">
        <v>899</v>
      </c>
    </row>
    <row r="4769" spans="1:14">
      <c r="A4769" s="51">
        <v>4769</v>
      </c>
      <c r="B4769" s="51">
        <v>4.4999999999999998E-2</v>
      </c>
      <c r="C4769" s="141">
        <f t="shared" si="222"/>
        <v>214.60499999999999</v>
      </c>
      <c r="E4769" s="51">
        <v>4769</v>
      </c>
      <c r="F4769">
        <v>7.0000000000000007E-2</v>
      </c>
      <c r="G4769" s="141">
        <f t="shared" si="223"/>
        <v>333.83000000000004</v>
      </c>
      <c r="I4769" s="51">
        <v>4769</v>
      </c>
      <c r="J4769">
        <v>0.125</v>
      </c>
      <c r="K4769" s="141">
        <f t="shared" si="224"/>
        <v>596.125</v>
      </c>
      <c r="M4769" s="51">
        <v>4769</v>
      </c>
      <c r="N4769">
        <v>899</v>
      </c>
    </row>
    <row r="4770" spans="1:14">
      <c r="A4770" s="51">
        <v>4770</v>
      </c>
      <c r="B4770" s="51">
        <v>4.4999999999999998E-2</v>
      </c>
      <c r="C4770" s="141">
        <f t="shared" si="222"/>
        <v>214.65</v>
      </c>
      <c r="E4770" s="51">
        <v>4770</v>
      </c>
      <c r="F4770">
        <v>7.0000000000000007E-2</v>
      </c>
      <c r="G4770" s="141">
        <f t="shared" si="223"/>
        <v>333.90000000000003</v>
      </c>
      <c r="I4770" s="51">
        <v>4770</v>
      </c>
      <c r="J4770">
        <v>0.125</v>
      </c>
      <c r="K4770" s="141">
        <f t="shared" si="224"/>
        <v>596.25</v>
      </c>
      <c r="M4770" s="51">
        <v>4770</v>
      </c>
      <c r="N4770">
        <v>899</v>
      </c>
    </row>
    <row r="4771" spans="1:14">
      <c r="A4771" s="51">
        <v>4771</v>
      </c>
      <c r="B4771" s="51">
        <v>4.4999999999999998E-2</v>
      </c>
      <c r="C4771" s="141">
        <f t="shared" si="222"/>
        <v>214.69499999999999</v>
      </c>
      <c r="E4771" s="51">
        <v>4771</v>
      </c>
      <c r="F4771">
        <v>7.0000000000000007E-2</v>
      </c>
      <c r="G4771" s="141">
        <f t="shared" si="223"/>
        <v>333.97</v>
      </c>
      <c r="I4771" s="51">
        <v>4771</v>
      </c>
      <c r="J4771">
        <v>0.125</v>
      </c>
      <c r="K4771" s="141">
        <f t="shared" si="224"/>
        <v>596.375</v>
      </c>
      <c r="M4771" s="51">
        <v>4771</v>
      </c>
      <c r="N4771">
        <v>899</v>
      </c>
    </row>
    <row r="4772" spans="1:14">
      <c r="A4772" s="51">
        <v>4772</v>
      </c>
      <c r="B4772" s="51">
        <v>4.4999999999999998E-2</v>
      </c>
      <c r="C4772" s="141">
        <f t="shared" si="222"/>
        <v>214.73999999999998</v>
      </c>
      <c r="E4772" s="51">
        <v>4772</v>
      </c>
      <c r="F4772">
        <v>7.0000000000000007E-2</v>
      </c>
      <c r="G4772" s="141">
        <f t="shared" si="223"/>
        <v>334.04</v>
      </c>
      <c r="I4772" s="51">
        <v>4772</v>
      </c>
      <c r="J4772">
        <v>0.125</v>
      </c>
      <c r="K4772" s="141">
        <f t="shared" si="224"/>
        <v>596.5</v>
      </c>
      <c r="M4772" s="51">
        <v>4772</v>
      </c>
      <c r="N4772">
        <v>899</v>
      </c>
    </row>
    <row r="4773" spans="1:14">
      <c r="A4773" s="51">
        <v>4773</v>
      </c>
      <c r="B4773" s="51">
        <v>4.4999999999999998E-2</v>
      </c>
      <c r="C4773" s="141">
        <f t="shared" si="222"/>
        <v>214.785</v>
      </c>
      <c r="E4773" s="51">
        <v>4773</v>
      </c>
      <c r="F4773">
        <v>7.0000000000000007E-2</v>
      </c>
      <c r="G4773" s="141">
        <f t="shared" si="223"/>
        <v>334.11</v>
      </c>
      <c r="I4773" s="51">
        <v>4773</v>
      </c>
      <c r="J4773">
        <v>0.125</v>
      </c>
      <c r="K4773" s="141">
        <f t="shared" si="224"/>
        <v>596.625</v>
      </c>
      <c r="M4773" s="51">
        <v>4773</v>
      </c>
      <c r="N4773">
        <v>899</v>
      </c>
    </row>
    <row r="4774" spans="1:14">
      <c r="A4774" s="51">
        <v>4774</v>
      </c>
      <c r="B4774" s="51">
        <v>4.4999999999999998E-2</v>
      </c>
      <c r="C4774" s="141">
        <f t="shared" si="222"/>
        <v>214.82999999999998</v>
      </c>
      <c r="E4774" s="51">
        <v>4774</v>
      </c>
      <c r="F4774">
        <v>7.0000000000000007E-2</v>
      </c>
      <c r="G4774" s="141">
        <f t="shared" si="223"/>
        <v>334.18</v>
      </c>
      <c r="I4774" s="51">
        <v>4774</v>
      </c>
      <c r="J4774">
        <v>0.125</v>
      </c>
      <c r="K4774" s="141">
        <f t="shared" si="224"/>
        <v>596.75</v>
      </c>
      <c r="M4774" s="51">
        <v>4774</v>
      </c>
      <c r="N4774">
        <v>899</v>
      </c>
    </row>
    <row r="4775" spans="1:14">
      <c r="A4775" s="51">
        <v>4775</v>
      </c>
      <c r="B4775" s="51">
        <v>4.4999999999999998E-2</v>
      </c>
      <c r="C4775" s="141">
        <f t="shared" si="222"/>
        <v>214.875</v>
      </c>
      <c r="E4775" s="51">
        <v>4775</v>
      </c>
      <c r="F4775">
        <v>7.0000000000000007E-2</v>
      </c>
      <c r="G4775" s="141">
        <f t="shared" si="223"/>
        <v>334.25000000000006</v>
      </c>
      <c r="I4775" s="51">
        <v>4775</v>
      </c>
      <c r="J4775">
        <v>0.125</v>
      </c>
      <c r="K4775" s="141">
        <f t="shared" si="224"/>
        <v>596.875</v>
      </c>
      <c r="M4775" s="51">
        <v>4775</v>
      </c>
      <c r="N4775">
        <v>899</v>
      </c>
    </row>
    <row r="4776" spans="1:14">
      <c r="A4776" s="51">
        <v>4776</v>
      </c>
      <c r="B4776" s="51">
        <v>4.4999999999999998E-2</v>
      </c>
      <c r="C4776" s="141">
        <f t="shared" si="222"/>
        <v>214.92</v>
      </c>
      <c r="E4776" s="51">
        <v>4776</v>
      </c>
      <c r="F4776">
        <v>7.0000000000000007E-2</v>
      </c>
      <c r="G4776" s="141">
        <f t="shared" si="223"/>
        <v>334.32000000000005</v>
      </c>
      <c r="I4776" s="51">
        <v>4776</v>
      </c>
      <c r="J4776">
        <v>0.125</v>
      </c>
      <c r="K4776" s="141">
        <f t="shared" si="224"/>
        <v>597</v>
      </c>
      <c r="M4776" s="51">
        <v>4776</v>
      </c>
      <c r="N4776">
        <v>899</v>
      </c>
    </row>
    <row r="4777" spans="1:14">
      <c r="A4777" s="51">
        <v>4777</v>
      </c>
      <c r="B4777" s="51">
        <v>4.4999999999999998E-2</v>
      </c>
      <c r="C4777" s="141">
        <f t="shared" si="222"/>
        <v>214.965</v>
      </c>
      <c r="E4777" s="51">
        <v>4777</v>
      </c>
      <c r="F4777">
        <v>7.0000000000000007E-2</v>
      </c>
      <c r="G4777" s="141">
        <f t="shared" si="223"/>
        <v>334.39000000000004</v>
      </c>
      <c r="I4777" s="51">
        <v>4777</v>
      </c>
      <c r="J4777">
        <v>0.125</v>
      </c>
      <c r="K4777" s="141">
        <f t="shared" si="224"/>
        <v>597.125</v>
      </c>
      <c r="M4777" s="51">
        <v>4777</v>
      </c>
      <c r="N4777">
        <v>899</v>
      </c>
    </row>
    <row r="4778" spans="1:14">
      <c r="A4778" s="51">
        <v>4778</v>
      </c>
      <c r="B4778" s="51">
        <v>4.4999999999999998E-2</v>
      </c>
      <c r="C4778" s="141">
        <f t="shared" si="222"/>
        <v>215.01</v>
      </c>
      <c r="E4778" s="51">
        <v>4778</v>
      </c>
      <c r="F4778">
        <v>7.0000000000000007E-2</v>
      </c>
      <c r="G4778" s="141">
        <f t="shared" si="223"/>
        <v>334.46000000000004</v>
      </c>
      <c r="I4778" s="51">
        <v>4778</v>
      </c>
      <c r="J4778">
        <v>0.125</v>
      </c>
      <c r="K4778" s="141">
        <f t="shared" si="224"/>
        <v>597.25</v>
      </c>
      <c r="M4778" s="51">
        <v>4778</v>
      </c>
      <c r="N4778">
        <v>899</v>
      </c>
    </row>
    <row r="4779" spans="1:14">
      <c r="A4779" s="51">
        <v>4779</v>
      </c>
      <c r="B4779" s="51">
        <v>4.4999999999999998E-2</v>
      </c>
      <c r="C4779" s="141">
        <f t="shared" si="222"/>
        <v>215.05499999999998</v>
      </c>
      <c r="E4779" s="51">
        <v>4779</v>
      </c>
      <c r="F4779">
        <v>7.0000000000000007E-2</v>
      </c>
      <c r="G4779" s="141">
        <f t="shared" si="223"/>
        <v>334.53000000000003</v>
      </c>
      <c r="I4779" s="51">
        <v>4779</v>
      </c>
      <c r="J4779">
        <v>0.125</v>
      </c>
      <c r="K4779" s="141">
        <f t="shared" si="224"/>
        <v>597.375</v>
      </c>
      <c r="M4779" s="51">
        <v>4779</v>
      </c>
      <c r="N4779">
        <v>899</v>
      </c>
    </row>
    <row r="4780" spans="1:14">
      <c r="A4780" s="51">
        <v>4780</v>
      </c>
      <c r="B4780" s="51">
        <v>4.4999999999999998E-2</v>
      </c>
      <c r="C4780" s="141">
        <f t="shared" si="222"/>
        <v>215.1</v>
      </c>
      <c r="E4780" s="51">
        <v>4780</v>
      </c>
      <c r="F4780">
        <v>7.0000000000000007E-2</v>
      </c>
      <c r="G4780" s="141">
        <f t="shared" si="223"/>
        <v>334.6</v>
      </c>
      <c r="I4780" s="51">
        <v>4780</v>
      </c>
      <c r="J4780">
        <v>0.125</v>
      </c>
      <c r="K4780" s="141">
        <f t="shared" si="224"/>
        <v>597.5</v>
      </c>
      <c r="M4780" s="51">
        <v>4780</v>
      </c>
      <c r="N4780">
        <v>899</v>
      </c>
    </row>
    <row r="4781" spans="1:14">
      <c r="A4781" s="51">
        <v>4781</v>
      </c>
      <c r="B4781" s="51">
        <v>4.4999999999999998E-2</v>
      </c>
      <c r="C4781" s="141">
        <f t="shared" si="222"/>
        <v>215.14499999999998</v>
      </c>
      <c r="E4781" s="51">
        <v>4781</v>
      </c>
      <c r="F4781">
        <v>7.0000000000000007E-2</v>
      </c>
      <c r="G4781" s="141">
        <f t="shared" si="223"/>
        <v>334.67</v>
      </c>
      <c r="I4781" s="51">
        <v>4781</v>
      </c>
      <c r="J4781">
        <v>0.125</v>
      </c>
      <c r="K4781" s="141">
        <f t="shared" si="224"/>
        <v>597.625</v>
      </c>
      <c r="M4781" s="51">
        <v>4781</v>
      </c>
      <c r="N4781">
        <v>899</v>
      </c>
    </row>
    <row r="4782" spans="1:14">
      <c r="A4782" s="51">
        <v>4782</v>
      </c>
      <c r="B4782" s="51">
        <v>4.4999999999999998E-2</v>
      </c>
      <c r="C4782" s="141">
        <f t="shared" si="222"/>
        <v>215.19</v>
      </c>
      <c r="E4782" s="51">
        <v>4782</v>
      </c>
      <c r="F4782">
        <v>7.0000000000000007E-2</v>
      </c>
      <c r="G4782" s="141">
        <f t="shared" si="223"/>
        <v>334.74</v>
      </c>
      <c r="I4782" s="51">
        <v>4782</v>
      </c>
      <c r="J4782">
        <v>0.125</v>
      </c>
      <c r="K4782" s="141">
        <f t="shared" si="224"/>
        <v>597.75</v>
      </c>
      <c r="M4782" s="51">
        <v>4782</v>
      </c>
      <c r="N4782">
        <v>899</v>
      </c>
    </row>
    <row r="4783" spans="1:14">
      <c r="A4783" s="51">
        <v>4783</v>
      </c>
      <c r="B4783" s="51">
        <v>4.4999999999999998E-2</v>
      </c>
      <c r="C4783" s="141">
        <f t="shared" si="222"/>
        <v>215.23499999999999</v>
      </c>
      <c r="E4783" s="51">
        <v>4783</v>
      </c>
      <c r="F4783">
        <v>7.0000000000000007E-2</v>
      </c>
      <c r="G4783" s="141">
        <f t="shared" si="223"/>
        <v>334.81000000000006</v>
      </c>
      <c r="I4783" s="51">
        <v>4783</v>
      </c>
      <c r="J4783">
        <v>0.125</v>
      </c>
      <c r="K4783" s="141">
        <f t="shared" si="224"/>
        <v>597.875</v>
      </c>
      <c r="M4783" s="51">
        <v>4783</v>
      </c>
      <c r="N4783">
        <v>899</v>
      </c>
    </row>
    <row r="4784" spans="1:14">
      <c r="A4784" s="51">
        <v>4784</v>
      </c>
      <c r="B4784" s="51">
        <v>4.4999999999999998E-2</v>
      </c>
      <c r="C4784" s="141">
        <f t="shared" si="222"/>
        <v>215.28</v>
      </c>
      <c r="E4784" s="51">
        <v>4784</v>
      </c>
      <c r="F4784">
        <v>7.0000000000000007E-2</v>
      </c>
      <c r="G4784" s="141">
        <f t="shared" si="223"/>
        <v>334.88000000000005</v>
      </c>
      <c r="I4784" s="51">
        <v>4784</v>
      </c>
      <c r="J4784">
        <v>0.125</v>
      </c>
      <c r="K4784" s="141">
        <f t="shared" si="224"/>
        <v>598</v>
      </c>
      <c r="M4784" s="51">
        <v>4784</v>
      </c>
      <c r="N4784">
        <v>899</v>
      </c>
    </row>
    <row r="4785" spans="1:14">
      <c r="A4785" s="51">
        <v>4785</v>
      </c>
      <c r="B4785" s="51">
        <v>4.4999999999999998E-2</v>
      </c>
      <c r="C4785" s="141">
        <f t="shared" si="222"/>
        <v>215.32499999999999</v>
      </c>
      <c r="E4785" s="51">
        <v>4785</v>
      </c>
      <c r="F4785">
        <v>7.0000000000000007E-2</v>
      </c>
      <c r="G4785" s="141">
        <f t="shared" si="223"/>
        <v>334.95000000000005</v>
      </c>
      <c r="I4785" s="51">
        <v>4785</v>
      </c>
      <c r="J4785">
        <v>0.125</v>
      </c>
      <c r="K4785" s="141">
        <f t="shared" si="224"/>
        <v>598.125</v>
      </c>
      <c r="M4785" s="51">
        <v>4785</v>
      </c>
      <c r="N4785">
        <v>899</v>
      </c>
    </row>
    <row r="4786" spans="1:14">
      <c r="A4786" s="51">
        <v>4786</v>
      </c>
      <c r="B4786" s="51">
        <v>4.4999999999999998E-2</v>
      </c>
      <c r="C4786" s="141">
        <f t="shared" si="222"/>
        <v>215.37</v>
      </c>
      <c r="E4786" s="51">
        <v>4786</v>
      </c>
      <c r="F4786">
        <v>7.0000000000000007E-2</v>
      </c>
      <c r="G4786" s="141">
        <f t="shared" si="223"/>
        <v>335.02000000000004</v>
      </c>
      <c r="I4786" s="51">
        <v>4786</v>
      </c>
      <c r="J4786">
        <v>0.125</v>
      </c>
      <c r="K4786" s="141">
        <f t="shared" si="224"/>
        <v>598.25</v>
      </c>
      <c r="M4786" s="51">
        <v>4786</v>
      </c>
      <c r="N4786">
        <v>899</v>
      </c>
    </row>
    <row r="4787" spans="1:14">
      <c r="A4787" s="51">
        <v>4787</v>
      </c>
      <c r="B4787" s="51">
        <v>4.4999999999999998E-2</v>
      </c>
      <c r="C4787" s="141">
        <f t="shared" si="222"/>
        <v>215.41499999999999</v>
      </c>
      <c r="E4787" s="51">
        <v>4787</v>
      </c>
      <c r="F4787">
        <v>7.0000000000000007E-2</v>
      </c>
      <c r="G4787" s="141">
        <f t="shared" si="223"/>
        <v>335.09000000000003</v>
      </c>
      <c r="I4787" s="51">
        <v>4787</v>
      </c>
      <c r="J4787">
        <v>0.125</v>
      </c>
      <c r="K4787" s="141">
        <f t="shared" si="224"/>
        <v>598.375</v>
      </c>
      <c r="M4787" s="51">
        <v>4787</v>
      </c>
      <c r="N4787">
        <v>899</v>
      </c>
    </row>
    <row r="4788" spans="1:14">
      <c r="A4788" s="51">
        <v>4788</v>
      </c>
      <c r="B4788" s="51">
        <v>4.4999999999999998E-2</v>
      </c>
      <c r="C4788" s="141">
        <f t="shared" si="222"/>
        <v>215.45999999999998</v>
      </c>
      <c r="E4788" s="51">
        <v>4788</v>
      </c>
      <c r="F4788">
        <v>7.0000000000000007E-2</v>
      </c>
      <c r="G4788" s="141">
        <f t="shared" si="223"/>
        <v>335.16</v>
      </c>
      <c r="I4788" s="51">
        <v>4788</v>
      </c>
      <c r="J4788">
        <v>0.125</v>
      </c>
      <c r="K4788" s="141">
        <f t="shared" si="224"/>
        <v>598.5</v>
      </c>
      <c r="M4788" s="51">
        <v>4788</v>
      </c>
      <c r="N4788">
        <v>899</v>
      </c>
    </row>
    <row r="4789" spans="1:14">
      <c r="A4789" s="51">
        <v>4789</v>
      </c>
      <c r="B4789" s="51">
        <v>4.4999999999999998E-2</v>
      </c>
      <c r="C4789" s="141">
        <f t="shared" si="222"/>
        <v>215.505</v>
      </c>
      <c r="E4789" s="51">
        <v>4789</v>
      </c>
      <c r="F4789">
        <v>7.0000000000000007E-2</v>
      </c>
      <c r="G4789" s="141">
        <f t="shared" si="223"/>
        <v>335.23</v>
      </c>
      <c r="I4789" s="51">
        <v>4789</v>
      </c>
      <c r="J4789">
        <v>0.125</v>
      </c>
      <c r="K4789" s="141">
        <f t="shared" si="224"/>
        <v>598.625</v>
      </c>
      <c r="M4789" s="51">
        <v>4789</v>
      </c>
      <c r="N4789">
        <v>899</v>
      </c>
    </row>
    <row r="4790" spans="1:14">
      <c r="A4790" s="51">
        <v>4790</v>
      </c>
      <c r="B4790" s="51">
        <v>4.4999999999999998E-2</v>
      </c>
      <c r="C4790" s="141">
        <f t="shared" si="222"/>
        <v>215.54999999999998</v>
      </c>
      <c r="E4790" s="51">
        <v>4790</v>
      </c>
      <c r="F4790">
        <v>7.0000000000000007E-2</v>
      </c>
      <c r="G4790" s="141">
        <f t="shared" si="223"/>
        <v>335.3</v>
      </c>
      <c r="I4790" s="51">
        <v>4790</v>
      </c>
      <c r="J4790">
        <v>0.125</v>
      </c>
      <c r="K4790" s="141">
        <f t="shared" si="224"/>
        <v>598.75</v>
      </c>
      <c r="M4790" s="51">
        <v>4790</v>
      </c>
      <c r="N4790">
        <v>899</v>
      </c>
    </row>
    <row r="4791" spans="1:14">
      <c r="A4791" s="51">
        <v>4791</v>
      </c>
      <c r="B4791" s="51">
        <v>4.4999999999999998E-2</v>
      </c>
      <c r="C4791" s="141">
        <f t="shared" si="222"/>
        <v>215.595</v>
      </c>
      <c r="E4791" s="51">
        <v>4791</v>
      </c>
      <c r="F4791">
        <v>7.0000000000000007E-2</v>
      </c>
      <c r="G4791" s="141">
        <f t="shared" si="223"/>
        <v>335.37</v>
      </c>
      <c r="I4791" s="51">
        <v>4791</v>
      </c>
      <c r="J4791">
        <v>0.125</v>
      </c>
      <c r="K4791" s="141">
        <f t="shared" si="224"/>
        <v>598.875</v>
      </c>
      <c r="M4791" s="51">
        <v>4791</v>
      </c>
      <c r="N4791">
        <v>899</v>
      </c>
    </row>
    <row r="4792" spans="1:14">
      <c r="A4792" s="51">
        <v>4792</v>
      </c>
      <c r="B4792" s="51">
        <v>4.4999999999999998E-2</v>
      </c>
      <c r="C4792" s="141">
        <f t="shared" si="222"/>
        <v>215.64</v>
      </c>
      <c r="E4792" s="51">
        <v>4792</v>
      </c>
      <c r="F4792">
        <v>7.0000000000000007E-2</v>
      </c>
      <c r="G4792" s="141">
        <f t="shared" si="223"/>
        <v>335.44000000000005</v>
      </c>
      <c r="I4792" s="51">
        <v>4792</v>
      </c>
      <c r="J4792">
        <v>0.125</v>
      </c>
      <c r="K4792" s="141">
        <f t="shared" si="224"/>
        <v>599</v>
      </c>
      <c r="M4792" s="51">
        <v>4792</v>
      </c>
      <c r="N4792">
        <v>899</v>
      </c>
    </row>
    <row r="4793" spans="1:14">
      <c r="A4793" s="51">
        <v>4793</v>
      </c>
      <c r="B4793" s="51">
        <v>4.4999999999999998E-2</v>
      </c>
      <c r="C4793" s="141">
        <f t="shared" si="222"/>
        <v>215.685</v>
      </c>
      <c r="E4793" s="51">
        <v>4793</v>
      </c>
      <c r="F4793">
        <v>7.0000000000000007E-2</v>
      </c>
      <c r="G4793" s="141">
        <f t="shared" si="223"/>
        <v>335.51000000000005</v>
      </c>
      <c r="I4793" s="51">
        <v>4793</v>
      </c>
      <c r="J4793">
        <v>0.125</v>
      </c>
      <c r="K4793" s="141">
        <f t="shared" si="224"/>
        <v>599.125</v>
      </c>
      <c r="M4793" s="51">
        <v>4793</v>
      </c>
      <c r="N4793">
        <v>899</v>
      </c>
    </row>
    <row r="4794" spans="1:14">
      <c r="A4794" s="51">
        <v>4794</v>
      </c>
      <c r="B4794" s="51">
        <v>4.4999999999999998E-2</v>
      </c>
      <c r="C4794" s="141">
        <f t="shared" si="222"/>
        <v>215.73</v>
      </c>
      <c r="E4794" s="51">
        <v>4794</v>
      </c>
      <c r="F4794">
        <v>7.0000000000000007E-2</v>
      </c>
      <c r="G4794" s="141">
        <f t="shared" si="223"/>
        <v>335.58000000000004</v>
      </c>
      <c r="I4794" s="51">
        <v>4794</v>
      </c>
      <c r="J4794">
        <v>0.125</v>
      </c>
      <c r="K4794" s="141">
        <f t="shared" si="224"/>
        <v>599.25</v>
      </c>
      <c r="M4794" s="51">
        <v>4794</v>
      </c>
      <c r="N4794">
        <v>899</v>
      </c>
    </row>
    <row r="4795" spans="1:14">
      <c r="A4795" s="51">
        <v>4795</v>
      </c>
      <c r="B4795" s="51">
        <v>4.4999999999999998E-2</v>
      </c>
      <c r="C4795" s="141">
        <f t="shared" si="222"/>
        <v>215.77500000000001</v>
      </c>
      <c r="E4795" s="51">
        <v>4795</v>
      </c>
      <c r="F4795">
        <v>7.0000000000000007E-2</v>
      </c>
      <c r="G4795" s="141">
        <f t="shared" si="223"/>
        <v>335.65000000000003</v>
      </c>
      <c r="I4795" s="51">
        <v>4795</v>
      </c>
      <c r="J4795">
        <v>0.125</v>
      </c>
      <c r="K4795" s="141">
        <f t="shared" si="224"/>
        <v>599.375</v>
      </c>
      <c r="M4795" s="51">
        <v>4795</v>
      </c>
      <c r="N4795">
        <v>899</v>
      </c>
    </row>
    <row r="4796" spans="1:14">
      <c r="A4796" s="51">
        <v>4796</v>
      </c>
      <c r="B4796" s="51">
        <v>4.4999999999999998E-2</v>
      </c>
      <c r="C4796" s="141">
        <f t="shared" si="222"/>
        <v>215.82</v>
      </c>
      <c r="E4796" s="51">
        <v>4796</v>
      </c>
      <c r="F4796">
        <v>7.0000000000000007E-2</v>
      </c>
      <c r="G4796" s="141">
        <f t="shared" si="223"/>
        <v>335.72</v>
      </c>
      <c r="I4796" s="51">
        <v>4796</v>
      </c>
      <c r="J4796">
        <v>0.125</v>
      </c>
      <c r="K4796" s="141">
        <f t="shared" si="224"/>
        <v>599.5</v>
      </c>
      <c r="M4796" s="51">
        <v>4796</v>
      </c>
      <c r="N4796">
        <v>899</v>
      </c>
    </row>
    <row r="4797" spans="1:14">
      <c r="A4797" s="51">
        <v>4797</v>
      </c>
      <c r="B4797" s="51">
        <v>4.4999999999999998E-2</v>
      </c>
      <c r="C4797" s="141">
        <f t="shared" si="222"/>
        <v>215.86499999999998</v>
      </c>
      <c r="E4797" s="51">
        <v>4797</v>
      </c>
      <c r="F4797">
        <v>7.0000000000000007E-2</v>
      </c>
      <c r="G4797" s="141">
        <f t="shared" si="223"/>
        <v>335.79</v>
      </c>
      <c r="I4797" s="51">
        <v>4797</v>
      </c>
      <c r="J4797">
        <v>0.125</v>
      </c>
      <c r="K4797" s="141">
        <f t="shared" si="224"/>
        <v>599.625</v>
      </c>
      <c r="M4797" s="51">
        <v>4797</v>
      </c>
      <c r="N4797">
        <v>899</v>
      </c>
    </row>
    <row r="4798" spans="1:14">
      <c r="A4798" s="51">
        <v>4798</v>
      </c>
      <c r="B4798" s="51">
        <v>4.4999999999999998E-2</v>
      </c>
      <c r="C4798" s="141">
        <f t="shared" si="222"/>
        <v>215.91</v>
      </c>
      <c r="E4798" s="51">
        <v>4798</v>
      </c>
      <c r="F4798">
        <v>7.0000000000000007E-2</v>
      </c>
      <c r="G4798" s="141">
        <f t="shared" si="223"/>
        <v>335.86</v>
      </c>
      <c r="I4798" s="51">
        <v>4798</v>
      </c>
      <c r="J4798">
        <v>0.125</v>
      </c>
      <c r="K4798" s="141">
        <f t="shared" si="224"/>
        <v>599.75</v>
      </c>
      <c r="M4798" s="51">
        <v>4798</v>
      </c>
      <c r="N4798">
        <v>899</v>
      </c>
    </row>
    <row r="4799" spans="1:14">
      <c r="A4799" s="51">
        <v>4799</v>
      </c>
      <c r="B4799" s="51">
        <v>4.4999999999999998E-2</v>
      </c>
      <c r="C4799" s="141">
        <f t="shared" si="222"/>
        <v>215.95499999999998</v>
      </c>
      <c r="E4799" s="51">
        <v>4799</v>
      </c>
      <c r="F4799">
        <v>7.0000000000000007E-2</v>
      </c>
      <c r="G4799" s="141">
        <f t="shared" si="223"/>
        <v>335.93</v>
      </c>
      <c r="I4799" s="51">
        <v>4799</v>
      </c>
      <c r="J4799">
        <v>0.125</v>
      </c>
      <c r="K4799" s="141">
        <f t="shared" si="224"/>
        <v>599.875</v>
      </c>
      <c r="M4799" s="51">
        <v>4799</v>
      </c>
      <c r="N4799">
        <v>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2AA4-5913-43E8-89F0-DA0CE8FA6F36}">
  <sheetPr>
    <tabColor rgb="FFFFFF00"/>
  </sheetPr>
  <dimension ref="A2:H28"/>
  <sheetViews>
    <sheetView workbookViewId="0">
      <selection activeCell="B10" sqref="B10"/>
    </sheetView>
  </sheetViews>
  <sheetFormatPr defaultRowHeight="14.4"/>
  <cols>
    <col min="1" max="1" width="22.44140625" bestFit="1" customWidth="1"/>
    <col min="2" max="2" width="27.109375" bestFit="1" customWidth="1"/>
    <col min="3" max="3" width="9.109375" hidden="1" customWidth="1"/>
    <col min="4" max="4" width="11.33203125" style="17" hidden="1" customWidth="1"/>
    <col min="5" max="5" width="9.109375" hidden="1" customWidth="1"/>
    <col min="7" max="7" width="40" bestFit="1" customWidth="1"/>
    <col min="8" max="8" width="16.44140625" bestFit="1" customWidth="1"/>
  </cols>
  <sheetData>
    <row r="2" spans="1:8" ht="16.2" thickBot="1">
      <c r="A2" s="113" t="s">
        <v>1890</v>
      </c>
      <c r="B2" s="115">
        <v>16</v>
      </c>
      <c r="D2" s="17" t="s">
        <v>1885</v>
      </c>
    </row>
    <row r="3" spans="1:8" ht="20.399999999999999">
      <c r="A3" s="113" t="s">
        <v>1891</v>
      </c>
      <c r="B3" s="115">
        <v>20</v>
      </c>
      <c r="D3" s="142">
        <f>B3*B2</f>
        <v>320</v>
      </c>
      <c r="G3" s="127" t="s">
        <v>1886</v>
      </c>
      <c r="H3" s="131">
        <f xml:space="preserve"> IF((D26/(1-0.55))&lt;7.98,"7.99",((D26/(1-0.55))))</f>
        <v>24.699459876543212</v>
      </c>
    </row>
    <row r="4" spans="1:8" ht="20.399999999999999">
      <c r="G4" s="128"/>
      <c r="H4" s="132"/>
    </row>
    <row r="5" spans="1:8" ht="24" customHeight="1">
      <c r="A5" s="113" t="s">
        <v>1860</v>
      </c>
      <c r="B5" s="115" t="s">
        <v>1914</v>
      </c>
      <c r="C5">
        <f>VLOOKUP(B5,mats!A:F,6,FALSE)</f>
        <v>4.41</v>
      </c>
      <c r="D5" s="17">
        <f>IF(D3&lt;321, C5/2, IF(B3&gt;40, C5*3, C5))</f>
        <v>2.2050000000000001</v>
      </c>
      <c r="G5" s="128" t="s">
        <v>1887</v>
      </c>
      <c r="H5" s="132">
        <f>H3+D27</f>
        <v>32.599459876543214</v>
      </c>
    </row>
    <row r="6" spans="1:8" ht="24" customHeight="1">
      <c r="A6" s="113" t="s">
        <v>1861</v>
      </c>
      <c r="B6" s="115" t="s">
        <v>620</v>
      </c>
      <c r="C6">
        <f>VLOOKUP(B6,mats!A:F,6,FALSE)</f>
        <v>0</v>
      </c>
      <c r="D6" s="17">
        <f xml:space="preserve"> IF(D3&lt;65,C6/20,
IF(D3&lt;81,C6/16,
IF(D3&lt;108,C6/12,
IF(D3&lt;131,C6/8,
IF(D3&lt;181,C6/6,
IF(D3&lt;217,C6/5,
IF(D3&lt;321,C6/4,
IF(D3&lt;641,C6/2,
IF(D3&lt;1281,C6,C6*2)))))))))</f>
        <v>0</v>
      </c>
      <c r="G6" s="128"/>
      <c r="H6" s="132"/>
    </row>
    <row r="7" spans="1:8" ht="24" customHeight="1">
      <c r="A7" s="113" t="s">
        <v>1862</v>
      </c>
      <c r="B7" s="115" t="s">
        <v>620</v>
      </c>
      <c r="C7">
        <f>VLOOKUP(B7,mats!A:F,6,FALSE)</f>
        <v>0</v>
      </c>
      <c r="D7" s="17">
        <f xml:space="preserve"> IF(D3&lt;65,C7/20,
IF(D3&lt;81,C7/16,
IF(D3&lt;108,C7/12,
IF(D3&lt;131,C7/8,
IF(D3&lt;181,C7/6,
IF(D3&lt;217,C7/5,
IF(D3&lt;321,C7/4,
IF(D3&lt;641,C7/2,
IF(D3&lt;1281,C7,C7*2)))))))))</f>
        <v>0</v>
      </c>
      <c r="G7" s="122"/>
      <c r="H7" s="132"/>
    </row>
    <row r="8" spans="1:8" ht="20.399999999999999">
      <c r="D8" s="17">
        <f>D5+D6+D7</f>
        <v>2.2050000000000001</v>
      </c>
      <c r="G8" s="122" t="s">
        <v>1855</v>
      </c>
      <c r="H8" s="132">
        <f>H3+40</f>
        <v>64.699459876543216</v>
      </c>
    </row>
    <row r="9" spans="1:8" ht="20.399999999999999">
      <c r="G9" s="123"/>
      <c r="H9" s="132"/>
    </row>
    <row r="10" spans="1:8" ht="21" thickBot="1">
      <c r="A10" s="113" t="s">
        <v>1857</v>
      </c>
      <c r="B10" s="115" t="s">
        <v>623</v>
      </c>
      <c r="C10" s="47"/>
      <c r="D10" s="174">
        <f>(VLOOKUP(B10,other!$B$6:$D$9,3,FALSE)*D3)*1.3</f>
        <v>3.8368055555555558</v>
      </c>
      <c r="G10" s="148"/>
      <c r="H10" s="149" t="s">
        <v>1892</v>
      </c>
    </row>
    <row r="11" spans="1:8" ht="15.6">
      <c r="A11" s="113"/>
      <c r="B11" s="143"/>
      <c r="C11" s="47"/>
      <c r="D11" s="174"/>
    </row>
    <row r="12" spans="1:8" ht="15.6">
      <c r="A12" s="113" t="s">
        <v>1858</v>
      </c>
      <c r="B12" s="115" t="s">
        <v>628</v>
      </c>
      <c r="C12" s="51"/>
      <c r="D12" s="174">
        <f>(VLOOKUP(B12,other!B14:E17,4,FALSE)*D3)*1.3</f>
        <v>0</v>
      </c>
    </row>
    <row r="14" spans="1:8" ht="20.399999999999999">
      <c r="A14" s="106" t="s">
        <v>1915</v>
      </c>
      <c r="B14" s="72" t="str">
        <f xml:space="preserve"> IF((B2+B3)&lt;36.1,"First Class",
IF((B2+B3)&lt;60.1,"Priority 1"," Priority 2"))</f>
        <v>First Class</v>
      </c>
      <c r="C14" s="47"/>
      <c r="D14" s="174" t="str">
        <f xml:space="preserve"> IF((B2+B3)&lt;36.1,"7.90",
IF((B2+B3)&lt;60.1,"13.90"," 19.90"))</f>
        <v>7.90</v>
      </c>
      <c r="G14" s="146"/>
      <c r="H14" s="147"/>
    </row>
    <row r="15" spans="1:8" ht="15.6">
      <c r="A15" s="106" t="s">
        <v>721</v>
      </c>
      <c r="B15" s="72" t="s">
        <v>694</v>
      </c>
      <c r="C15" s="47"/>
      <c r="D15" s="174">
        <f>VLOOKUP(B15,other!B67:C93,2,FALSE)</f>
        <v>2.8499999999999996</v>
      </c>
    </row>
    <row r="16" spans="1:8" ht="15.6">
      <c r="A16" s="106" t="s">
        <v>1866</v>
      </c>
      <c r="B16" s="73">
        <v>0.25</v>
      </c>
      <c r="C16" s="51"/>
      <c r="D16" s="174">
        <f>(D8+D10+D12+D15)*0.25</f>
        <v>2.2229513888888888</v>
      </c>
      <c r="G16" s="32"/>
    </row>
    <row r="17" spans="1:7">
      <c r="A17" s="51"/>
      <c r="B17" s="51"/>
      <c r="C17" s="51"/>
      <c r="D17" s="174"/>
    </row>
    <row r="18" spans="1:7" ht="15.6">
      <c r="A18" s="106"/>
      <c r="B18" s="75"/>
      <c r="C18" s="51"/>
      <c r="D18" s="174"/>
    </row>
    <row r="19" spans="1:7" ht="16.2" hidden="1" thickBot="1">
      <c r="A19" s="145" t="s">
        <v>723</v>
      </c>
      <c r="B19" s="51"/>
      <c r="C19" s="51"/>
      <c r="D19" s="174"/>
    </row>
    <row r="20" spans="1:7" ht="15.6" hidden="1">
      <c r="A20" s="108" t="s">
        <v>657</v>
      </c>
      <c r="B20" s="76"/>
      <c r="C20" s="77"/>
      <c r="D20" s="175">
        <f>D8</f>
        <v>2.2050000000000001</v>
      </c>
    </row>
    <row r="21" spans="1:7" ht="15.6" hidden="1">
      <c r="A21" s="109" t="s">
        <v>1888</v>
      </c>
      <c r="B21" s="79"/>
      <c r="C21" s="80"/>
      <c r="D21" s="176">
        <f>D10</f>
        <v>3.8368055555555558</v>
      </c>
      <c r="G21" s="173"/>
    </row>
    <row r="22" spans="1:7" ht="15.6" hidden="1">
      <c r="A22" s="109" t="s">
        <v>1889</v>
      </c>
      <c r="B22" s="79"/>
      <c r="C22" s="80"/>
      <c r="D22" s="176">
        <f>D12</f>
        <v>0</v>
      </c>
    </row>
    <row r="23" spans="1:7" ht="15.6" hidden="1">
      <c r="A23" s="109" t="s">
        <v>660</v>
      </c>
      <c r="B23" s="79"/>
      <c r="C23" s="80"/>
      <c r="D23" s="176" t="str">
        <f>D14</f>
        <v>7.90</v>
      </c>
    </row>
    <row r="24" spans="1:7" ht="15.6" hidden="1">
      <c r="A24" s="109" t="s">
        <v>661</v>
      </c>
      <c r="B24" s="79"/>
      <c r="C24" s="80"/>
      <c r="D24" s="176">
        <f>D15</f>
        <v>2.8499999999999996</v>
      </c>
    </row>
    <row r="25" spans="1:7" ht="16.2" hidden="1" thickBot="1">
      <c r="A25" s="109" t="s">
        <v>686</v>
      </c>
      <c r="B25" s="79"/>
      <c r="C25" s="80"/>
      <c r="D25" s="176">
        <f>D16</f>
        <v>2.2229513888888888</v>
      </c>
      <c r="G25" s="173"/>
    </row>
    <row r="26" spans="1:7" ht="15.6" hidden="1">
      <c r="A26" s="110" t="s">
        <v>714</v>
      </c>
      <c r="B26" s="85"/>
      <c r="C26" s="86"/>
      <c r="D26" s="177">
        <f>D20+D21+D24+D25+D22</f>
        <v>11.114756944444444</v>
      </c>
    </row>
    <row r="27" spans="1:7" ht="16.2" hidden="1" thickBot="1">
      <c r="A27" s="111" t="s">
        <v>715</v>
      </c>
      <c r="B27" s="89"/>
      <c r="C27" s="90"/>
      <c r="D27" s="178" t="str">
        <f>D23</f>
        <v>7.90</v>
      </c>
    </row>
    <row r="28" spans="1:7" ht="16.2" hidden="1" thickBot="1">
      <c r="A28" s="111" t="s">
        <v>223</v>
      </c>
      <c r="B28" s="89"/>
      <c r="C28" s="90"/>
      <c r="D28" s="179">
        <f>D26+D27</f>
        <v>19.014756944444443</v>
      </c>
    </row>
  </sheetData>
  <dataValidations count="2">
    <dataValidation type="list" allowBlank="1" showInputMessage="1" showErrorMessage="1" sqref="B10" xr:uid="{3273726A-718F-4ABF-A46E-B8571DCE2C9B}">
      <formula1>AcrylicSkus</formula1>
    </dataValidation>
    <dataValidation type="whole" allowBlank="1" showInputMessage="1" showErrorMessage="1" sqref="B18" xr:uid="{90AD2205-C3DB-42F5-9432-D75EB6979530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CB79CB-DE82-44B4-963A-6B32C6C126B1}">
          <x14:formula1>
            <xm:f>mats!$A:$A</xm:f>
          </x14:formula1>
          <xm:sqref>B5:B7</xm:sqref>
        </x14:dataValidation>
        <x14:dataValidation type="list" allowBlank="1" showInputMessage="1" showErrorMessage="1" xr:uid="{43EC11C4-751F-4B7F-8612-E7579F52EFE9}">
          <x14:formula1>
            <xm:f>'lookup list'!$A$7:$A$100</xm:f>
          </x14:formula1>
          <xm:sqref>B2:B3</xm:sqref>
        </x14:dataValidation>
        <x14:dataValidation type="list" allowBlank="1" showInputMessage="1" showErrorMessage="1" xr:uid="{D78E7947-206F-458A-9120-8A3FCEC912B3}">
          <x14:formula1>
            <xm:f>other!$B$14:$B$17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CDCD-F6B3-4B0F-958A-BFB9196303DB}">
  <sheetPr>
    <tabColor rgb="FFFFFF00"/>
  </sheetPr>
  <dimension ref="A1:S18"/>
  <sheetViews>
    <sheetView workbookViewId="0">
      <selection activeCell="V20" sqref="V20"/>
    </sheetView>
  </sheetViews>
  <sheetFormatPr defaultColWidth="9.109375" defaultRowHeight="14.4"/>
  <cols>
    <col min="1" max="2" width="10.6640625" style="135" customWidth="1"/>
    <col min="3" max="3" width="8.88671875" style="51" hidden="1" customWidth="1"/>
    <col min="4" max="4" width="11.33203125" style="51" customWidth="1"/>
    <col min="5" max="5" width="11.109375" style="51" customWidth="1"/>
    <col min="6" max="7" width="10.6640625" style="135" customWidth="1"/>
    <col min="8" max="8" width="9.109375" style="51" hidden="1" customWidth="1"/>
    <col min="9" max="9" width="11.33203125" style="51" customWidth="1"/>
    <col min="10" max="10" width="11.88671875" style="51" customWidth="1"/>
    <col min="11" max="12" width="10.6640625" style="135" customWidth="1"/>
    <col min="13" max="13" width="9.109375" style="51" hidden="1" customWidth="1"/>
    <col min="14" max="14" width="11.33203125" style="51" customWidth="1"/>
    <col min="15" max="15" width="19.6640625" style="51" customWidth="1"/>
    <col min="16" max="16" width="16" customWidth="1"/>
    <col min="17" max="17" width="8.88671875"/>
    <col min="18" max="18" width="9.109375" hidden="1" customWidth="1"/>
    <col min="19" max="19" width="11.5546875" style="51" bestFit="1" customWidth="1"/>
    <col min="20" max="16384" width="9.109375" style="51"/>
  </cols>
  <sheetData>
    <row r="1" spans="1:19" s="152" customFormat="1" ht="33.75" customHeight="1">
      <c r="A1" s="150" t="s">
        <v>1883</v>
      </c>
      <c r="B1" s="151"/>
      <c r="F1" s="150" t="s">
        <v>1884</v>
      </c>
      <c r="G1" s="151"/>
      <c r="K1" s="150" t="s">
        <v>1904</v>
      </c>
      <c r="L1" s="151"/>
      <c r="P1" s="150" t="s">
        <v>1905</v>
      </c>
    </row>
    <row r="2" spans="1:19" ht="28.2" thickBot="1">
      <c r="A2" s="136" t="s">
        <v>1882</v>
      </c>
      <c r="B2" s="136" t="s">
        <v>1881</v>
      </c>
      <c r="C2" s="69" t="s">
        <v>1880</v>
      </c>
      <c r="D2" s="69" t="s">
        <v>1879</v>
      </c>
      <c r="F2" s="136" t="s">
        <v>1882</v>
      </c>
      <c r="G2" s="136" t="s">
        <v>1881</v>
      </c>
      <c r="H2" s="69" t="s">
        <v>1880</v>
      </c>
      <c r="I2" s="69" t="s">
        <v>1879</v>
      </c>
      <c r="K2" s="136" t="s">
        <v>1882</v>
      </c>
      <c r="L2" s="136" t="s">
        <v>1881</v>
      </c>
      <c r="M2" s="69" t="s">
        <v>1880</v>
      </c>
      <c r="N2" s="69" t="s">
        <v>1879</v>
      </c>
      <c r="P2" s="136" t="s">
        <v>1882</v>
      </c>
      <c r="Q2" s="136" t="s">
        <v>1881</v>
      </c>
      <c r="R2" s="69" t="s">
        <v>1880</v>
      </c>
      <c r="S2" s="69" t="s">
        <v>1879</v>
      </c>
    </row>
    <row r="3" spans="1:19" thickBot="1">
      <c r="A3" s="153">
        <v>20</v>
      </c>
      <c r="B3" s="154">
        <v>30</v>
      </c>
      <c r="C3" s="51">
        <f>A3*B3</f>
        <v>600</v>
      </c>
      <c r="D3" s="155">
        <f>VLOOKUP(C3,prints!A:C,3,FALSE)</f>
        <v>27</v>
      </c>
      <c r="F3" s="153">
        <v>20</v>
      </c>
      <c r="G3" s="154">
        <v>30</v>
      </c>
      <c r="H3" s="51">
        <f>F3*G3</f>
        <v>600</v>
      </c>
      <c r="I3" s="156">
        <f>VLOOKUP(H3,prints!E:G,3,FALSE)</f>
        <v>42.000000000000007</v>
      </c>
      <c r="K3" s="153">
        <v>20</v>
      </c>
      <c r="L3" s="154">
        <v>20</v>
      </c>
      <c r="M3" s="51">
        <f>K3*L3</f>
        <v>400</v>
      </c>
      <c r="N3" s="156">
        <f>IF(AND(K3&gt;32,L3&gt;32),VLOOKUP(M3,prints!I:K,3,FALSE)*1.2,VLOOKUP(M3,prints!I:K,3,FALSE))</f>
        <v>50</v>
      </c>
      <c r="P3" s="153">
        <v>48</v>
      </c>
      <c r="Q3" s="154">
        <v>78</v>
      </c>
      <c r="R3" s="51">
        <f>P3+Q3</f>
        <v>126</v>
      </c>
      <c r="S3" s="156">
        <f>VLOOKUP(R3,prints!M:N,2,FALSE)</f>
        <v>219</v>
      </c>
    </row>
    <row r="4" spans="1:19">
      <c r="R4" s="51"/>
    </row>
    <row r="5" spans="1:19" ht="13.8">
      <c r="A5" s="137" t="s">
        <v>1878</v>
      </c>
      <c r="F5" s="137" t="s">
        <v>1878</v>
      </c>
      <c r="K5" s="137" t="s">
        <v>1877</v>
      </c>
      <c r="P5" s="137" t="s">
        <v>1877</v>
      </c>
      <c r="Q5" s="135"/>
      <c r="R5" s="51"/>
    </row>
    <row r="6" spans="1:19" ht="13.8">
      <c r="A6" s="135" t="s">
        <v>1876</v>
      </c>
      <c r="D6" s="138">
        <v>9</v>
      </c>
      <c r="F6" s="135" t="s">
        <v>1876</v>
      </c>
      <c r="I6" s="138">
        <v>9</v>
      </c>
      <c r="K6" s="135" t="s">
        <v>1876</v>
      </c>
      <c r="N6" s="138">
        <v>19.989999999999998</v>
      </c>
      <c r="P6" s="135" t="s">
        <v>1876</v>
      </c>
      <c r="Q6" s="135"/>
      <c r="R6" s="51"/>
      <c r="S6" s="138">
        <v>19.989999999999998</v>
      </c>
    </row>
    <row r="7" spans="1:19" ht="13.8">
      <c r="A7" s="135" t="s">
        <v>1875</v>
      </c>
      <c r="D7" s="138">
        <v>19</v>
      </c>
      <c r="F7" s="135" t="s">
        <v>1875</v>
      </c>
      <c r="I7" s="138">
        <v>19</v>
      </c>
      <c r="K7" s="135" t="s">
        <v>1875</v>
      </c>
      <c r="N7" s="138">
        <v>30</v>
      </c>
      <c r="P7" s="135" t="s">
        <v>1875</v>
      </c>
      <c r="Q7" s="135"/>
      <c r="R7" s="51"/>
      <c r="S7" s="138">
        <v>30</v>
      </c>
    </row>
    <row r="8" spans="1:19" ht="13.8">
      <c r="A8" s="135" t="s">
        <v>1874</v>
      </c>
      <c r="D8" s="138">
        <v>29</v>
      </c>
      <c r="F8" s="135" t="s">
        <v>1874</v>
      </c>
      <c r="I8" s="138">
        <v>29</v>
      </c>
      <c r="K8" s="135" t="s">
        <v>1874</v>
      </c>
      <c r="N8" s="138">
        <v>40</v>
      </c>
      <c r="P8" s="135" t="s">
        <v>1874</v>
      </c>
      <c r="Q8" s="135"/>
      <c r="R8" s="51"/>
      <c r="S8" s="138">
        <v>40</v>
      </c>
    </row>
    <row r="9" spans="1:19">
      <c r="R9" s="51"/>
    </row>
    <row r="10" spans="1:19">
      <c r="A10" s="137" t="s">
        <v>1873</v>
      </c>
      <c r="F10" s="137" t="s">
        <v>1873</v>
      </c>
      <c r="K10" s="137" t="s">
        <v>1873</v>
      </c>
      <c r="P10" s="51"/>
      <c r="R10" s="51"/>
    </row>
    <row r="11" spans="1:19">
      <c r="A11" s="135" t="s">
        <v>1872</v>
      </c>
      <c r="F11" s="135" t="s">
        <v>1912</v>
      </c>
      <c r="K11" s="135" t="s">
        <v>1912</v>
      </c>
      <c r="P11" s="51"/>
      <c r="R11" s="51"/>
    </row>
    <row r="12" spans="1:19">
      <c r="A12" s="135" t="s">
        <v>1871</v>
      </c>
      <c r="F12" s="135" t="s">
        <v>1871</v>
      </c>
      <c r="K12" s="135" t="s">
        <v>1870</v>
      </c>
      <c r="P12" s="51"/>
      <c r="R12" s="51"/>
      <c r="S12"/>
    </row>
    <row r="13" spans="1:19" ht="21" customHeight="1">
      <c r="P13" s="51"/>
      <c r="R13" s="51"/>
    </row>
    <row r="14" spans="1:19" ht="15.6">
      <c r="A14" s="140"/>
      <c r="P14" s="51"/>
      <c r="R14" s="51"/>
    </row>
    <row r="15" spans="1:19">
      <c r="A15" s="139"/>
      <c r="P15" s="51"/>
      <c r="R15" s="51"/>
    </row>
    <row r="16" spans="1:19">
      <c r="A16" s="134"/>
      <c r="P16" s="51"/>
      <c r="R16" s="51"/>
    </row>
    <row r="17" spans="1:18" ht="13.8">
      <c r="A17" s="134"/>
      <c r="P17" s="52"/>
      <c r="Q17" s="51"/>
      <c r="R17" s="51"/>
    </row>
    <row r="18" spans="1:18" ht="13.8">
      <c r="A18" s="134"/>
      <c r="P18" s="51"/>
      <c r="Q18" s="51"/>
      <c r="R18" s="51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488E-3C77-4458-8D90-05E345FCA64C}">
  <sheetPr>
    <tabColor rgb="FFFFFF00"/>
  </sheetPr>
  <dimension ref="A1:G12"/>
  <sheetViews>
    <sheetView workbookViewId="0">
      <selection activeCell="N28" sqref="N28"/>
    </sheetView>
  </sheetViews>
  <sheetFormatPr defaultRowHeight="14.4"/>
  <cols>
    <col min="1" max="1" width="12.6640625" customWidth="1"/>
    <col min="2" max="2" width="12.5546875" customWidth="1"/>
    <col min="3" max="3" width="9.109375" hidden="1" customWidth="1"/>
    <col min="5" max="5" width="12.88671875" customWidth="1"/>
    <col min="7" max="7" width="9.109375" hidden="1" customWidth="1"/>
    <col min="12" max="13" width="9.109375" customWidth="1"/>
  </cols>
  <sheetData>
    <row r="1" spans="1:7" ht="18">
      <c r="A1" s="229" t="s">
        <v>1058</v>
      </c>
      <c r="B1" s="229"/>
      <c r="E1" s="45" t="s">
        <v>1059</v>
      </c>
      <c r="F1" s="45"/>
    </row>
    <row r="3" spans="1:7">
      <c r="B3" s="10" t="s">
        <v>1057</v>
      </c>
      <c r="F3" s="10" t="s">
        <v>1057</v>
      </c>
    </row>
    <row r="4" spans="1:7">
      <c r="A4" s="10" t="s">
        <v>1060</v>
      </c>
      <c r="B4" s="46">
        <v>75</v>
      </c>
      <c r="C4" s="11">
        <f>B4+7</f>
        <v>82</v>
      </c>
      <c r="E4" s="10" t="s">
        <v>1060</v>
      </c>
      <c r="F4" s="46">
        <v>10</v>
      </c>
      <c r="G4" s="11">
        <f>F4+10</f>
        <v>20</v>
      </c>
    </row>
    <row r="5" spans="1:7">
      <c r="A5" s="10" t="s">
        <v>1061</v>
      </c>
      <c r="B5" s="46">
        <v>39</v>
      </c>
      <c r="C5" s="11">
        <f>B5+7</f>
        <v>46</v>
      </c>
      <c r="E5" s="10" t="s">
        <v>1061</v>
      </c>
      <c r="F5" s="46">
        <v>48</v>
      </c>
      <c r="G5" s="11">
        <f>F5+10</f>
        <v>58</v>
      </c>
    </row>
    <row r="6" spans="1:7">
      <c r="A6" s="10" t="s">
        <v>1056</v>
      </c>
      <c r="C6" s="11">
        <v>3</v>
      </c>
      <c r="E6" s="10" t="s">
        <v>1056</v>
      </c>
      <c r="G6" s="11">
        <v>3</v>
      </c>
    </row>
    <row r="7" spans="1:7">
      <c r="C7" s="10"/>
      <c r="G7" s="10"/>
    </row>
    <row r="8" spans="1:7" ht="18">
      <c r="A8" s="45" t="s">
        <v>1055</v>
      </c>
      <c r="B8" s="44">
        <f>(C5*2)+(C6*2)+C4</f>
        <v>180</v>
      </c>
      <c r="E8" s="45" t="s">
        <v>1055</v>
      </c>
      <c r="F8" s="44">
        <f>(G5*2)+(G6*2)+G4</f>
        <v>142</v>
      </c>
    </row>
    <row r="9" spans="1:7" ht="7.5" customHeight="1"/>
    <row r="10" spans="1:7">
      <c r="A10" s="43" t="s">
        <v>1054</v>
      </c>
      <c r="E10" s="43" t="s">
        <v>1054</v>
      </c>
    </row>
    <row r="12" spans="1:7" ht="21">
      <c r="A12" s="170" t="str">
        <f>IF(B8&gt;164,"⚠️ OVERSIZED⚠️","")</f>
        <v>⚠️ OVERSIZED⚠️</v>
      </c>
      <c r="E12" s="170" t="str">
        <f>IF(F8&gt;164,"⚠️ OVERSIZED⚠️","")</f>
        <v/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4C61-6D6D-415A-8636-B0327CF37377}">
  <sheetPr>
    <tabColor rgb="FFFFFF00"/>
  </sheetPr>
  <dimension ref="A1:K47"/>
  <sheetViews>
    <sheetView topLeftCell="B1" workbookViewId="0">
      <selection activeCell="Q14" sqref="Q14"/>
    </sheetView>
  </sheetViews>
  <sheetFormatPr defaultRowHeight="14.4"/>
  <cols>
    <col min="1" max="1" width="9.109375" hidden="1" customWidth="1"/>
    <col min="2" max="2" width="21.88671875" customWidth="1"/>
    <col min="3" max="3" width="11" hidden="1" customWidth="1"/>
    <col min="4" max="4" width="8.88671875" customWidth="1"/>
    <col min="5" max="5" width="16" customWidth="1"/>
    <col min="6" max="6" width="7.88671875" customWidth="1"/>
    <col min="7" max="7" width="17" customWidth="1"/>
    <col min="8" max="8" width="27.88671875" bestFit="1" customWidth="1"/>
    <col min="9" max="9" width="26" customWidth="1"/>
    <col min="10" max="10" width="10.6640625" bestFit="1" customWidth="1"/>
    <col min="11" max="11" width="9.109375" hidden="1" customWidth="1"/>
  </cols>
  <sheetData>
    <row r="1" spans="2:11">
      <c r="I1" s="182"/>
      <c r="J1" s="182"/>
      <c r="K1" s="10"/>
    </row>
    <row r="2" spans="2:11">
      <c r="B2" s="190">
        <v>1</v>
      </c>
      <c r="J2" s="2"/>
    </row>
    <row r="3" spans="2:11" ht="15">
      <c r="H3" s="113" t="s">
        <v>676</v>
      </c>
      <c r="I3" s="117">
        <v>0</v>
      </c>
      <c r="J3" s="2"/>
      <c r="K3" s="50"/>
    </row>
    <row r="4" spans="2:11" ht="61.5" customHeight="1">
      <c r="B4">
        <v>2</v>
      </c>
      <c r="G4" s="187"/>
      <c r="H4" s="113" t="s">
        <v>1860</v>
      </c>
      <c r="I4" s="115" t="s">
        <v>620</v>
      </c>
      <c r="K4">
        <f>VLOOKUP(I4,mats!A:F,6,FALSE)</f>
        <v>0</v>
      </c>
    </row>
    <row r="5" spans="2:11" ht="15.6">
      <c r="H5" s="113" t="s">
        <v>1861</v>
      </c>
      <c r="I5" s="115" t="s">
        <v>620</v>
      </c>
      <c r="K5">
        <f>VLOOKUP(I5,mats!A:F,6,FALSE)</f>
        <v>0</v>
      </c>
    </row>
    <row r="6" spans="2:11" ht="15">
      <c r="H6" s="118" t="s">
        <v>1863</v>
      </c>
      <c r="I6" s="119">
        <v>0</v>
      </c>
    </row>
    <row r="7" spans="2:11" ht="16.2" thickBot="1">
      <c r="H7" s="113" t="s">
        <v>1862</v>
      </c>
      <c r="I7" s="115" t="s">
        <v>620</v>
      </c>
      <c r="K7">
        <f>VLOOKUP(I7,mats!A:F,6,FALSE)</f>
        <v>0</v>
      </c>
    </row>
    <row r="8" spans="2:11" ht="21.6" thickBot="1">
      <c r="B8" s="233" t="s">
        <v>1062</v>
      </c>
      <c r="C8" s="233"/>
      <c r="D8" s="233"/>
      <c r="E8" s="207">
        <v>34</v>
      </c>
      <c r="F8" s="214">
        <v>0</v>
      </c>
      <c r="G8" s="189"/>
      <c r="H8" s="118" t="s">
        <v>1863</v>
      </c>
      <c r="I8" s="119">
        <v>0</v>
      </c>
    </row>
    <row r="9" spans="2:11" ht="21.6" thickBot="1">
      <c r="B9" s="233" t="s">
        <v>1063</v>
      </c>
      <c r="C9" s="233"/>
      <c r="D9" s="233"/>
      <c r="E9" s="207">
        <v>40</v>
      </c>
      <c r="F9" s="215">
        <v>0</v>
      </c>
      <c r="G9" s="189"/>
      <c r="H9" s="113" t="s">
        <v>1856</v>
      </c>
      <c r="I9" s="115" t="s">
        <v>1914</v>
      </c>
      <c r="K9">
        <f>VLOOKUP(I9,mats!A:F,6,FALSE)</f>
        <v>4.41</v>
      </c>
    </row>
    <row r="10" spans="2:11" ht="21" thickBot="1">
      <c r="B10" s="106"/>
      <c r="E10" s="208"/>
      <c r="H10" s="113"/>
      <c r="I10" s="120"/>
    </row>
    <row r="11" spans="2:11" ht="21" thickBot="1">
      <c r="B11" s="234" t="s">
        <v>722</v>
      </c>
      <c r="C11" s="234"/>
      <c r="D11" s="234"/>
      <c r="E11" s="185">
        <v>1</v>
      </c>
      <c r="H11" s="113" t="s">
        <v>1857</v>
      </c>
      <c r="I11" s="115" t="s">
        <v>1931</v>
      </c>
      <c r="K11" s="18">
        <f>(VLOOKUP(I11,other!B9:E10,3,FALSE))*(C37*C38)</f>
        <v>14.756944444444445</v>
      </c>
    </row>
    <row r="12" spans="2:11" ht="21" thickBot="1">
      <c r="B12" s="183"/>
      <c r="E12" s="184"/>
      <c r="H12" s="113"/>
      <c r="I12" s="143"/>
    </row>
    <row r="13" spans="2:11" ht="21.6" thickBot="1">
      <c r="B13" s="232" t="s">
        <v>1917</v>
      </c>
      <c r="C13" s="232"/>
      <c r="D13" s="232"/>
      <c r="E13" s="209">
        <v>9</v>
      </c>
      <c r="H13" s="113" t="s">
        <v>1932</v>
      </c>
      <c r="I13" s="115" t="s">
        <v>1935</v>
      </c>
      <c r="K13" s="18">
        <f>VLOOKUP(I13,other!B110:C111,2,FALSE)</f>
        <v>0</v>
      </c>
    </row>
    <row r="14" spans="2:11">
      <c r="K14" s="50"/>
    </row>
    <row r="15" spans="2:11" ht="15" thickBot="1">
      <c r="K15" s="50"/>
    </row>
    <row r="16" spans="2:11" ht="20.399999999999999">
      <c r="B16" s="45" t="s">
        <v>1916</v>
      </c>
      <c r="H16" s="127" t="s">
        <v>1936</v>
      </c>
      <c r="I16" s="168">
        <f>C47</f>
        <v>665.44611111111112</v>
      </c>
      <c r="K16" s="68"/>
    </row>
    <row r="17" spans="1:11" ht="21" thickBot="1">
      <c r="B17" s="186" t="s">
        <v>1942</v>
      </c>
      <c r="C17" s="186" t="s">
        <v>1056</v>
      </c>
      <c r="D17" s="186" t="s">
        <v>1946</v>
      </c>
      <c r="E17" s="186" t="s">
        <v>1918</v>
      </c>
      <c r="H17" s="128"/>
      <c r="I17" s="159"/>
      <c r="K17" s="70"/>
    </row>
    <row r="18" spans="1:11" ht="21">
      <c r="A18" s="195" t="s">
        <v>1944</v>
      </c>
      <c r="B18" s="217" t="str">
        <f>(A18&amp;"_"&amp;C37&amp;"x"&amp;C38)</f>
        <v>F9532_34x40</v>
      </c>
      <c r="C18" s="196">
        <v>2.25</v>
      </c>
      <c r="D18" s="218" t="s">
        <v>1943</v>
      </c>
      <c r="E18" s="197">
        <f>MAX(0, CEILING((E13 - MOD(E13, $C$18)) / $C$18, 1))</f>
        <v>4</v>
      </c>
      <c r="H18" s="128" t="s">
        <v>1937</v>
      </c>
      <c r="I18" s="159">
        <f>C47*1.1</f>
        <v>731.9907222222223</v>
      </c>
      <c r="K18" s="50"/>
    </row>
    <row r="19" spans="1:11" ht="21">
      <c r="A19" s="198" t="s">
        <v>1945</v>
      </c>
      <c r="B19" s="219" t="str">
        <f>(A19&amp;"_"&amp;C37&amp;"x"&amp;C38)</f>
        <v>F9533_34x40</v>
      </c>
      <c r="C19" s="199">
        <v>1.25</v>
      </c>
      <c r="D19" s="216" t="s">
        <v>1943</v>
      </c>
      <c r="E19" s="200">
        <f>MAX(0, CEILING((E13 - (E18 * $C$18)) / $C$19, 1))</f>
        <v>0</v>
      </c>
      <c r="H19" s="128"/>
      <c r="I19" s="159"/>
      <c r="K19" s="50"/>
    </row>
    <row r="20" spans="1:11" ht="21.6" thickBot="1">
      <c r="A20" s="201" t="str">
        <f>CHOOSE(B4,"F9731","F9531")</f>
        <v>F9531</v>
      </c>
      <c r="B20" s="220" t="str">
        <f>(A20&amp;"_"&amp;C37&amp;"x"&amp;C38)</f>
        <v>F9531_34x40</v>
      </c>
      <c r="C20" s="202">
        <v>0.5</v>
      </c>
      <c r="D20" s="221" t="s">
        <v>1943</v>
      </c>
      <c r="E20" s="203">
        <v>1</v>
      </c>
      <c r="H20" s="205" t="s">
        <v>1938</v>
      </c>
      <c r="I20" s="206">
        <f>C47*1.4</f>
        <v>931.6245555555555</v>
      </c>
      <c r="K20" s="50"/>
    </row>
    <row r="21" spans="1:11" ht="25.5" customHeight="1" thickBot="1"/>
    <row r="22" spans="1:11" ht="21.6" thickBot="1">
      <c r="B22" s="181" t="s">
        <v>1941</v>
      </c>
      <c r="E22" s="188">
        <f>(C18*E18)+(C19*E19)+(C20*E20)</f>
        <v>9.5</v>
      </c>
      <c r="G22" s="235" t="str">
        <f>IF(D39&gt;=6300,"🚨⚠️💀 FRAME IS TOO LARGE TO SHIP 💀⚠️🚨","")</f>
        <v>🚨⚠️💀 FRAME IS TOO LARGE TO SHIP 💀⚠️🚨</v>
      </c>
      <c r="H22" s="235"/>
      <c r="I22" s="235"/>
    </row>
    <row r="23" spans="1:11" ht="24" customHeight="1" thickBot="1">
      <c r="G23" s="230" t="str">
        <f>IF(D39&gt;=6300,"🚨⚠️💀 FRAME IS TOO LARGE TO SHIP 💀⚠️🚨","")</f>
        <v>🚨⚠️💀 FRAME IS TOO LARGE TO SHIP 💀⚠️🚨</v>
      </c>
      <c r="H23" s="230"/>
      <c r="I23" s="230"/>
    </row>
    <row r="24" spans="1:11" ht="21" thickBot="1">
      <c r="B24" s="194" t="s">
        <v>1867</v>
      </c>
      <c r="E24" s="204" t="str">
        <f>(D37&amp;" x  "&amp;D38)</f>
        <v>35.5 x  41.5</v>
      </c>
      <c r="G24" s="231" t="str">
        <f>IF(D39&gt;=6300,"🚨⚠️💀 FRAME IS TOO LARGE TO SHIP 💀⚠️🚨","")</f>
        <v>🚨⚠️💀 FRAME IS TOO LARGE TO SHIP 💀⚠️🚨</v>
      </c>
      <c r="H24" s="231"/>
      <c r="I24" s="231"/>
    </row>
    <row r="29" spans="1:11" hidden="1"/>
    <row r="30" spans="1:11" hidden="1"/>
    <row r="31" spans="1:11" hidden="1">
      <c r="B31" s="10" t="s">
        <v>1919</v>
      </c>
      <c r="C31" s="186" t="s">
        <v>1920</v>
      </c>
      <c r="D31" s="10" t="s">
        <v>1921</v>
      </c>
      <c r="E31" s="10" t="s">
        <v>1922</v>
      </c>
      <c r="F31" s="10" t="s">
        <v>1924</v>
      </c>
      <c r="G31" s="10" t="s">
        <v>1925</v>
      </c>
    </row>
    <row r="32" spans="1:11" hidden="1">
      <c r="B32" s="180">
        <v>11.81</v>
      </c>
      <c r="C32" s="191">
        <f>B32*0.3</f>
        <v>3.5430000000000001</v>
      </c>
      <c r="D32" s="192">
        <f>(((C37+12)+(C38+12)*2))</f>
        <v>150</v>
      </c>
      <c r="E32" s="180">
        <f>D32/12</f>
        <v>12.5</v>
      </c>
      <c r="F32" s="191">
        <f>E32*C32</f>
        <v>44.287500000000001</v>
      </c>
      <c r="G32" s="193">
        <f>F32*E18</f>
        <v>177.15</v>
      </c>
    </row>
    <row r="33" spans="2:7" hidden="1">
      <c r="B33" s="180">
        <v>8.36</v>
      </c>
      <c r="C33" s="191">
        <f>B33*0.3</f>
        <v>2.5079999999999996</v>
      </c>
      <c r="D33" s="192">
        <f>(((C37+12)+(C38+12)*2))</f>
        <v>150</v>
      </c>
      <c r="E33" s="180">
        <f>D33/12</f>
        <v>12.5</v>
      </c>
      <c r="F33" s="191">
        <f t="shared" ref="F33:F34" si="0">E33*C33</f>
        <v>31.349999999999994</v>
      </c>
      <c r="G33" s="193">
        <f>F33*E19</f>
        <v>0</v>
      </c>
    </row>
    <row r="34" spans="2:7" hidden="1">
      <c r="B34" s="180">
        <v>8.5</v>
      </c>
      <c r="C34" s="191">
        <f>B34*0.3</f>
        <v>2.5499999999999998</v>
      </c>
      <c r="D34" s="192">
        <f>(((C37+12)+(C38+12)*2))</f>
        <v>150</v>
      </c>
      <c r="E34" s="180">
        <f>D34/12</f>
        <v>12.5</v>
      </c>
      <c r="F34" s="191">
        <f t="shared" si="0"/>
        <v>31.874999999999996</v>
      </c>
      <c r="G34" s="193">
        <f>F34*E20</f>
        <v>31.874999999999996</v>
      </c>
    </row>
    <row r="35" spans="2:7" hidden="1">
      <c r="E35" s="212" t="s">
        <v>1923</v>
      </c>
      <c r="G35" s="18">
        <f>(E18+E19+E20)*5.8333</f>
        <v>29.166500000000003</v>
      </c>
    </row>
    <row r="36" spans="2:7" hidden="1"/>
    <row r="37" spans="2:7" hidden="1">
      <c r="B37" t="s">
        <v>1926</v>
      </c>
      <c r="C37" s="4">
        <f>(E8+F8)+(I3*2)</f>
        <v>34</v>
      </c>
      <c r="D37" s="4">
        <f>C37+1.5</f>
        <v>35.5</v>
      </c>
    </row>
    <row r="38" spans="2:7" hidden="1">
      <c r="B38" t="s">
        <v>1927</v>
      </c>
      <c r="C38" s="4">
        <f>(E9+F9)+(I3*2)</f>
        <v>40</v>
      </c>
      <c r="D38" s="4">
        <f>C38+1.5</f>
        <v>41.5</v>
      </c>
    </row>
    <row r="39" spans="2:7" hidden="1">
      <c r="B39" s="186" t="s">
        <v>1940</v>
      </c>
      <c r="C39" s="213">
        <f>D37*D38*E22</f>
        <v>13995.875</v>
      </c>
      <c r="D39" s="222">
        <f>D37*D38*E22</f>
        <v>13995.875</v>
      </c>
      <c r="E39" s="223">
        <f>D39</f>
        <v>13995.875</v>
      </c>
    </row>
    <row r="40" spans="2:7" hidden="1"/>
    <row r="41" spans="2:7" hidden="1">
      <c r="B41" t="s">
        <v>1928</v>
      </c>
      <c r="C41" s="18">
        <f>SUM(G32:G35)</f>
        <v>238.19150000000002</v>
      </c>
    </row>
    <row r="42" spans="2:7" hidden="1">
      <c r="B42" t="s">
        <v>1929</v>
      </c>
      <c r="C42" s="18">
        <f>IF(OR(E8&gt;32,E9&gt;40),3*(K4+K5+K7),K4+K5+K7)</f>
        <v>0</v>
      </c>
    </row>
    <row r="43" spans="2:7" hidden="1">
      <c r="B43" t="s">
        <v>1930</v>
      </c>
      <c r="C43" s="18">
        <f>IF(OR(E8&gt;32, E9&gt;40), 3*K9, K9)</f>
        <v>13.23</v>
      </c>
    </row>
    <row r="44" spans="2:7" hidden="1">
      <c r="B44" t="s">
        <v>1930</v>
      </c>
      <c r="C44" s="173">
        <f>K11</f>
        <v>14.756944444444445</v>
      </c>
    </row>
    <row r="45" spans="2:7" hidden="1">
      <c r="B45" t="s">
        <v>1932</v>
      </c>
      <c r="C45" s="173">
        <f>K13</f>
        <v>0</v>
      </c>
    </row>
    <row r="46" spans="2:7" hidden="1">
      <c r="B46" s="10" t="s">
        <v>223</v>
      </c>
      <c r="C46" s="210">
        <f>SUM(C41:C45)</f>
        <v>266.17844444444444</v>
      </c>
    </row>
    <row r="47" spans="2:7" hidden="1">
      <c r="B47" s="186" t="s">
        <v>1939</v>
      </c>
      <c r="C47" s="211">
        <f>C46*2.5</f>
        <v>665.44611111111112</v>
      </c>
    </row>
  </sheetData>
  <mergeCells count="7">
    <mergeCell ref="G23:I23"/>
    <mergeCell ref="G24:I24"/>
    <mergeCell ref="B13:D13"/>
    <mergeCell ref="B8:D8"/>
    <mergeCell ref="B9:D9"/>
    <mergeCell ref="B11:D11"/>
    <mergeCell ref="G22:I22"/>
  </mergeCells>
  <dataValidations count="2">
    <dataValidation type="whole" allowBlank="1" showInputMessage="1" showErrorMessage="1" sqref="E11:E12" xr:uid="{4C70A0EA-45A2-4705-8B02-32CB001C2C52}">
      <formula1>1</formula1>
      <formula2>3000</formula2>
    </dataValidation>
    <dataValidation type="list" allowBlank="1" showInputMessage="1" showErrorMessage="1" sqref="F8:G9" xr:uid="{16233575-6C47-4E11-97DB-BD22D4D92F4C}">
      <formula1>SizeFractions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2" r:id="rId4" name="Option Button 12">
              <controlPr defaultSize="0" autoFill="0" autoLine="0" autoPict="0">
                <anchor moveWithCells="1">
                  <from>
                    <xdr:col>1</xdr:col>
                    <xdr:colOff>457200</xdr:colOff>
                    <xdr:row>4</xdr:row>
                    <xdr:rowOff>30480</xdr:rowOff>
                  </from>
                  <to>
                    <xdr:col>3</xdr:col>
                    <xdr:colOff>76200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5" name="Option Button 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38100</xdr:rowOff>
                  </from>
                  <to>
                    <xdr:col>4</xdr:col>
                    <xdr:colOff>601980</xdr:colOff>
                    <xdr:row>5</xdr:row>
                    <xdr:rowOff>45720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4D0A9E6-65EE-41C7-9E28-C9E8F94E0833}">
          <x14:formula1>
            <xm:f>'lookup list'!$A$7:$A$100</xm:f>
          </x14:formula1>
          <xm:sqref>E8:E9</xm:sqref>
        </x14:dataValidation>
        <x14:dataValidation type="list" allowBlank="1" showInputMessage="1" showErrorMessage="1" xr:uid="{FC65D9C9-D0C4-41CA-A1E5-60AC4EDE77FE}">
          <x14:formula1>
            <xm:f>other!$B$14:$B$17</xm:f>
          </x14:formula1>
          <xm:sqref>I12</xm:sqref>
        </x14:dataValidation>
        <x14:dataValidation type="list" allowBlank="1" showInputMessage="1" showErrorMessage="1" xr:uid="{8DC712C2-A89E-4098-B58B-8BB89183A68E}">
          <x14:formula1>
            <xm:f>'lookup list'!$D$7:$D$11</xm:f>
          </x14:formula1>
          <xm:sqref>I6 I8</xm:sqref>
        </x14:dataValidation>
        <x14:dataValidation type="list" allowBlank="1" showInputMessage="1" showErrorMessage="1" xr:uid="{69F9BC6F-8D3C-42CE-B4E6-1E25F67180B1}">
          <x14:formula1>
            <xm:f>mats!$A:$A</xm:f>
          </x14:formula1>
          <xm:sqref>I9 I4:I5 I7</xm:sqref>
        </x14:dataValidation>
        <x14:dataValidation type="list" allowBlank="1" showInputMessage="1" showErrorMessage="1" xr:uid="{B050A6BB-763C-47F2-B93F-E36EBE440ADA}">
          <x14:formula1>
            <xm:f>other!$B$9:$B$10</xm:f>
          </x14:formula1>
          <xm:sqref>I11</xm:sqref>
        </x14:dataValidation>
        <x14:dataValidation type="list" allowBlank="1" showInputMessage="1" showErrorMessage="1" xr:uid="{EF221863-2B2D-49F6-80A7-69436D4CD55C}">
          <x14:formula1>
            <xm:f>other!$B$110:$B$111</xm:f>
          </x14:formula1>
          <xm:sqref>I13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S2685"/>
  <sheetViews>
    <sheetView workbookViewId="0">
      <pane ySplit="1" topLeftCell="A1787" activePane="bottomLeft" state="frozen"/>
      <selection activeCell="E39" sqref="E39"/>
      <selection pane="bottomLeft" activeCell="O1788" sqref="O1788:O2685"/>
    </sheetView>
  </sheetViews>
  <sheetFormatPr defaultColWidth="8.6640625" defaultRowHeight="14.4"/>
  <cols>
    <col min="1" max="1" width="8.6640625" style="2"/>
    <col min="2" max="2" width="20.6640625" customWidth="1"/>
    <col min="3" max="3" width="23.33203125" customWidth="1"/>
    <col min="4" max="4" width="11.109375" style="2" bestFit="1" customWidth="1"/>
    <col min="5" max="5" width="14.44140625" bestFit="1" customWidth="1"/>
    <col min="6" max="7" width="16.6640625" bestFit="1" customWidth="1"/>
    <col min="8" max="8" width="8.6640625" style="3"/>
    <col min="9" max="9" width="8.44140625" style="3" customWidth="1"/>
    <col min="10" max="10" width="14.44140625" bestFit="1" customWidth="1"/>
    <col min="11" max="11" width="8.6640625" customWidth="1"/>
    <col min="12" max="12" width="8.44140625" customWidth="1"/>
    <col min="13" max="13" width="9" customWidth="1"/>
    <col min="14" max="14" width="8.33203125" customWidth="1"/>
    <col min="15" max="15" width="7.33203125" customWidth="1"/>
    <col min="16" max="16" width="8.6640625" style="37"/>
    <col min="18" max="18" width="11.33203125" customWidth="1"/>
  </cols>
  <sheetData>
    <row r="1" spans="1:18" s="10" customFormat="1" ht="46.5" customHeight="1">
      <c r="A1" s="182" t="s">
        <v>179</v>
      </c>
      <c r="B1" s="224" t="s">
        <v>176</v>
      </c>
      <c r="C1" s="224" t="s">
        <v>175</v>
      </c>
      <c r="D1" s="225" t="s">
        <v>0</v>
      </c>
      <c r="E1" s="225" t="s">
        <v>1</v>
      </c>
      <c r="F1" s="225" t="s">
        <v>15</v>
      </c>
      <c r="G1" s="225" t="s">
        <v>2</v>
      </c>
      <c r="H1" s="226" t="s">
        <v>3</v>
      </c>
      <c r="I1" s="226" t="s">
        <v>4</v>
      </c>
      <c r="J1" s="225" t="s">
        <v>5</v>
      </c>
      <c r="K1" s="225" t="s">
        <v>6</v>
      </c>
      <c r="L1" s="225" t="s">
        <v>7</v>
      </c>
      <c r="M1" s="225" t="s">
        <v>177</v>
      </c>
      <c r="N1" s="225" t="s">
        <v>8</v>
      </c>
      <c r="O1" s="225" t="s">
        <v>9</v>
      </c>
      <c r="P1" s="40" t="s">
        <v>1947</v>
      </c>
      <c r="Q1" s="225" t="s">
        <v>201</v>
      </c>
      <c r="R1" s="227" t="s">
        <v>1948</v>
      </c>
    </row>
    <row r="2" spans="1:18">
      <c r="A2" s="2">
        <f t="shared" ref="A2:A65" si="0">D2</f>
        <v>1000</v>
      </c>
      <c r="B2" t="str">
        <f t="shared" ref="B2:B65" si="1">CONCATENATE("D1",D2,"-",K2)</f>
        <v>D11000-140</v>
      </c>
      <c r="C2" t="str">
        <f t="shared" ref="C2:C65" si="2">CONCATENATE(F2," - ",G2)</f>
        <v>Misc - Mahogany</v>
      </c>
      <c r="D2" s="2">
        <v>1000</v>
      </c>
      <c r="E2" t="s">
        <v>10</v>
      </c>
      <c r="F2" t="s">
        <v>174</v>
      </c>
      <c r="G2" t="s">
        <v>25</v>
      </c>
      <c r="H2" s="3">
        <v>0.75</v>
      </c>
      <c r="I2" s="3" t="s">
        <v>152</v>
      </c>
      <c r="J2" t="s">
        <v>12</v>
      </c>
      <c r="K2">
        <v>140</v>
      </c>
      <c r="L2">
        <v>870</v>
      </c>
      <c r="M2" s="1">
        <v>2.5409999999999999</v>
      </c>
      <c r="N2" s="1">
        <v>5.4390000000000001</v>
      </c>
      <c r="O2" s="1">
        <v>7.4969999999999999</v>
      </c>
      <c r="P2" s="37">
        <v>1.3965000000000001</v>
      </c>
      <c r="Q2">
        <f t="shared" ref="Q2:Q65" si="3">IFERROR(+IF(I2&lt;40000,I2,+((TRIM(+MID(I2,1,+FIND("/",I2,1)-1)))/(+TRIM(+MID(I2,+FIND("/",I2,1)+1,2))))),I2*1)</f>
        <v>0.3125</v>
      </c>
      <c r="R2" t="s">
        <v>1949</v>
      </c>
    </row>
    <row r="3" spans="1:18">
      <c r="A3" s="2">
        <f t="shared" si="0"/>
        <v>1001</v>
      </c>
      <c r="B3" t="str">
        <f t="shared" si="1"/>
        <v>D11001-140</v>
      </c>
      <c r="C3" t="str">
        <f t="shared" si="2"/>
        <v>Misc - Mahogany</v>
      </c>
      <c r="D3" s="2">
        <v>1001</v>
      </c>
      <c r="E3" t="s">
        <v>10</v>
      </c>
      <c r="F3" t="s">
        <v>174</v>
      </c>
      <c r="G3" t="s">
        <v>25</v>
      </c>
      <c r="H3" s="3">
        <v>1</v>
      </c>
      <c r="I3" s="3" t="s">
        <v>148</v>
      </c>
      <c r="J3" t="s">
        <v>12</v>
      </c>
      <c r="K3">
        <v>140</v>
      </c>
      <c r="L3">
        <v>440</v>
      </c>
      <c r="M3" s="1">
        <v>3.4125000000000001</v>
      </c>
      <c r="N3" s="1">
        <v>6.5940000000000003</v>
      </c>
      <c r="O3" s="1">
        <v>8.9250000000000007</v>
      </c>
      <c r="P3" s="37">
        <v>1.8795000000000002</v>
      </c>
      <c r="Q3">
        <f t="shared" si="3"/>
        <v>0.4375</v>
      </c>
      <c r="R3" t="s">
        <v>1949</v>
      </c>
    </row>
    <row r="4" spans="1:18">
      <c r="A4" s="2">
        <f t="shared" si="0"/>
        <v>1009</v>
      </c>
      <c r="B4" t="str">
        <f t="shared" si="1"/>
        <v>D11009-104</v>
      </c>
      <c r="C4" t="str">
        <f t="shared" si="2"/>
        <v>Misc - Gold</v>
      </c>
      <c r="D4" s="2">
        <v>1009</v>
      </c>
      <c r="E4" t="s">
        <v>10</v>
      </c>
      <c r="F4" t="s">
        <v>174</v>
      </c>
      <c r="G4" t="s">
        <v>11</v>
      </c>
      <c r="H4" s="3">
        <v>1.5</v>
      </c>
      <c r="I4" s="3" t="s">
        <v>154</v>
      </c>
      <c r="J4" t="s">
        <v>12</v>
      </c>
      <c r="K4">
        <v>104</v>
      </c>
      <c r="L4">
        <v>170</v>
      </c>
      <c r="M4" s="1">
        <v>6.4155000000000006</v>
      </c>
      <c r="N4" s="1">
        <v>12.0855</v>
      </c>
      <c r="O4" s="1">
        <v>15.907500000000001</v>
      </c>
      <c r="P4" s="37">
        <v>3.528</v>
      </c>
      <c r="Q4">
        <f t="shared" si="3"/>
        <v>1</v>
      </c>
      <c r="R4" t="s">
        <v>1949</v>
      </c>
    </row>
    <row r="5" spans="1:18">
      <c r="A5" s="2">
        <f t="shared" si="0"/>
        <v>1010</v>
      </c>
      <c r="B5" t="str">
        <f t="shared" si="1"/>
        <v>D11010-104</v>
      </c>
      <c r="C5" t="str">
        <f t="shared" si="2"/>
        <v>Misc - Silver</v>
      </c>
      <c r="D5" s="2">
        <v>1010</v>
      </c>
      <c r="E5" t="s">
        <v>10</v>
      </c>
      <c r="F5" t="s">
        <v>174</v>
      </c>
      <c r="G5" t="s">
        <v>22</v>
      </c>
      <c r="H5" s="3">
        <v>1.5</v>
      </c>
      <c r="I5" s="3" t="s">
        <v>154</v>
      </c>
      <c r="J5" t="s">
        <v>12</v>
      </c>
      <c r="K5">
        <v>104</v>
      </c>
      <c r="L5">
        <v>170</v>
      </c>
      <c r="M5" s="1" t="e">
        <v>#N/A</v>
      </c>
      <c r="N5" s="1" t="e">
        <v>#N/A</v>
      </c>
      <c r="O5" s="1" t="e">
        <v>#N/A</v>
      </c>
      <c r="P5" s="37" t="e">
        <v>#N/A</v>
      </c>
      <c r="Q5">
        <f t="shared" si="3"/>
        <v>1</v>
      </c>
      <c r="R5" t="s">
        <v>1949</v>
      </c>
    </row>
    <row r="6" spans="1:18">
      <c r="A6" s="2">
        <f t="shared" si="0"/>
        <v>1011</v>
      </c>
      <c r="B6" t="str">
        <f t="shared" si="1"/>
        <v>D11011-89</v>
      </c>
      <c r="C6" t="str">
        <f t="shared" si="2"/>
        <v>Misc - Antique Gold</v>
      </c>
      <c r="D6" s="2">
        <v>1011</v>
      </c>
      <c r="E6" t="s">
        <v>10</v>
      </c>
      <c r="F6" t="s">
        <v>174</v>
      </c>
      <c r="G6" t="s">
        <v>14</v>
      </c>
      <c r="H6" s="3">
        <v>1</v>
      </c>
      <c r="I6" s="3" t="s">
        <v>148</v>
      </c>
      <c r="J6" t="s">
        <v>12</v>
      </c>
      <c r="K6">
        <v>89</v>
      </c>
      <c r="L6">
        <v>470</v>
      </c>
      <c r="M6" s="1">
        <v>3.4649999999999999</v>
      </c>
      <c r="N6" s="1">
        <v>7.7175000000000002</v>
      </c>
      <c r="O6" s="1">
        <v>10.815000000000001</v>
      </c>
      <c r="P6" s="37">
        <v>1.9110000000000003</v>
      </c>
      <c r="Q6">
        <f t="shared" si="3"/>
        <v>0.4375</v>
      </c>
      <c r="R6" t="s">
        <v>1949</v>
      </c>
    </row>
    <row r="7" spans="1:18">
      <c r="A7" s="2">
        <f t="shared" si="0"/>
        <v>1012</v>
      </c>
      <c r="B7" t="str">
        <f t="shared" si="1"/>
        <v>D11012-89</v>
      </c>
      <c r="C7" t="str">
        <f t="shared" si="2"/>
        <v>Misc - Antique Silver</v>
      </c>
      <c r="D7" s="2">
        <v>1012</v>
      </c>
      <c r="E7" t="s">
        <v>10</v>
      </c>
      <c r="F7" t="s">
        <v>174</v>
      </c>
      <c r="G7" t="s">
        <v>13</v>
      </c>
      <c r="H7" s="3">
        <v>1</v>
      </c>
      <c r="I7" s="3" t="s">
        <v>148</v>
      </c>
      <c r="J7" t="s">
        <v>12</v>
      </c>
      <c r="K7">
        <v>89</v>
      </c>
      <c r="L7">
        <v>425</v>
      </c>
      <c r="M7" s="1">
        <v>3.4649999999999999</v>
      </c>
      <c r="N7" s="1">
        <v>7.7175000000000002</v>
      </c>
      <c r="O7" s="1">
        <v>10.815000000000001</v>
      </c>
      <c r="P7" s="37">
        <v>1.9110000000000003</v>
      </c>
      <c r="Q7">
        <f t="shared" si="3"/>
        <v>0.4375</v>
      </c>
      <c r="R7" t="s">
        <v>1949</v>
      </c>
    </row>
    <row r="8" spans="1:18">
      <c r="A8" s="2">
        <f t="shared" si="0"/>
        <v>1015</v>
      </c>
      <c r="B8" t="str">
        <f t="shared" si="1"/>
        <v>D11015-105</v>
      </c>
      <c r="C8" t="str">
        <f t="shared" si="2"/>
        <v>Misc - Antique Gold</v>
      </c>
      <c r="D8" s="2">
        <v>1015</v>
      </c>
      <c r="E8" t="s">
        <v>10</v>
      </c>
      <c r="F8" t="s">
        <v>174</v>
      </c>
      <c r="G8" t="s">
        <v>14</v>
      </c>
      <c r="H8" s="3">
        <v>1</v>
      </c>
      <c r="I8" s="3" t="s">
        <v>149</v>
      </c>
      <c r="J8" t="s">
        <v>12</v>
      </c>
      <c r="K8">
        <v>105</v>
      </c>
      <c r="L8">
        <v>330</v>
      </c>
      <c r="M8" s="1">
        <v>3.4649999999999999</v>
      </c>
      <c r="N8" s="1">
        <v>7.4235000000000007</v>
      </c>
      <c r="O8" s="1">
        <v>10.290000000000001</v>
      </c>
      <c r="P8" s="37">
        <v>1.9110000000000003</v>
      </c>
      <c r="Q8">
        <f t="shared" si="3"/>
        <v>0.375</v>
      </c>
      <c r="R8" t="s">
        <v>1949</v>
      </c>
    </row>
    <row r="9" spans="1:18">
      <c r="A9" s="2">
        <f t="shared" si="0"/>
        <v>1016</v>
      </c>
      <c r="B9" t="str">
        <f t="shared" si="1"/>
        <v>D11016-105</v>
      </c>
      <c r="C9" t="str">
        <f t="shared" si="2"/>
        <v>Misc - Antique Silver</v>
      </c>
      <c r="D9" s="2">
        <v>1016</v>
      </c>
      <c r="E9" t="s">
        <v>10</v>
      </c>
      <c r="F9" t="s">
        <v>174</v>
      </c>
      <c r="G9" t="s">
        <v>13</v>
      </c>
      <c r="H9" s="3">
        <v>1</v>
      </c>
      <c r="I9" s="3" t="s">
        <v>149</v>
      </c>
      <c r="J9" t="s">
        <v>12</v>
      </c>
      <c r="K9">
        <v>105</v>
      </c>
      <c r="L9">
        <v>320</v>
      </c>
      <c r="M9" s="1">
        <v>3.4649999999999999</v>
      </c>
      <c r="N9" s="1">
        <v>7.4235000000000007</v>
      </c>
      <c r="O9" s="1">
        <v>10.290000000000001</v>
      </c>
      <c r="P9" s="37">
        <v>1.9110000000000003</v>
      </c>
      <c r="Q9">
        <f t="shared" si="3"/>
        <v>0.375</v>
      </c>
      <c r="R9" t="s">
        <v>1949</v>
      </c>
    </row>
    <row r="10" spans="1:18">
      <c r="A10" s="2">
        <f t="shared" si="0"/>
        <v>1021</v>
      </c>
      <c r="B10" t="str">
        <f t="shared" si="1"/>
        <v>D11021-98</v>
      </c>
      <c r="C10" t="str">
        <f t="shared" si="2"/>
        <v>Misc - Antique Gold</v>
      </c>
      <c r="D10" s="2">
        <v>1021</v>
      </c>
      <c r="E10" t="s">
        <v>10</v>
      </c>
      <c r="F10" t="s">
        <v>174</v>
      </c>
      <c r="G10" t="s">
        <v>14</v>
      </c>
      <c r="H10" s="3">
        <v>1.25</v>
      </c>
      <c r="I10" s="3" t="s">
        <v>149</v>
      </c>
      <c r="J10" t="s">
        <v>12</v>
      </c>
      <c r="K10">
        <v>98</v>
      </c>
      <c r="L10">
        <v>280</v>
      </c>
      <c r="M10" s="1">
        <v>3.6854999999999998</v>
      </c>
      <c r="N10" s="1">
        <v>7.14</v>
      </c>
      <c r="O10" s="1">
        <v>9.6705000000000005</v>
      </c>
      <c r="P10" s="37">
        <v>2.0265</v>
      </c>
      <c r="Q10">
        <f t="shared" si="3"/>
        <v>0.375</v>
      </c>
      <c r="R10" t="s">
        <v>1949</v>
      </c>
    </row>
    <row r="11" spans="1:18">
      <c r="A11" s="2">
        <f t="shared" si="0"/>
        <v>1022</v>
      </c>
      <c r="B11" t="str">
        <f t="shared" si="1"/>
        <v>D11022-98</v>
      </c>
      <c r="C11" t="str">
        <f t="shared" si="2"/>
        <v>Misc - Antique Silver</v>
      </c>
      <c r="D11" s="2">
        <v>1022</v>
      </c>
      <c r="E11" t="s">
        <v>10</v>
      </c>
      <c r="F11" t="s">
        <v>174</v>
      </c>
      <c r="G11" t="s">
        <v>13</v>
      </c>
      <c r="H11" s="3">
        <v>1.25</v>
      </c>
      <c r="I11" s="3" t="s">
        <v>149</v>
      </c>
      <c r="J11" t="s">
        <v>12</v>
      </c>
      <c r="K11">
        <v>98</v>
      </c>
      <c r="L11">
        <v>330</v>
      </c>
      <c r="M11" s="1">
        <v>3.6854999999999998</v>
      </c>
      <c r="N11" s="1">
        <v>7.14</v>
      </c>
      <c r="O11" s="1">
        <v>9.6705000000000005</v>
      </c>
      <c r="P11" s="37">
        <v>2.0265</v>
      </c>
      <c r="Q11">
        <f t="shared" si="3"/>
        <v>0.375</v>
      </c>
      <c r="R11" t="s">
        <v>1949</v>
      </c>
    </row>
    <row r="12" spans="1:18">
      <c r="A12" s="2">
        <f t="shared" si="0"/>
        <v>1028</v>
      </c>
      <c r="B12" t="str">
        <f t="shared" si="1"/>
        <v>D11028-98</v>
      </c>
      <c r="C12" t="str">
        <f t="shared" si="2"/>
        <v>Misc - Antique Gold</v>
      </c>
      <c r="D12" s="2">
        <v>1028</v>
      </c>
      <c r="E12" t="s">
        <v>10</v>
      </c>
      <c r="F12" t="s">
        <v>174</v>
      </c>
      <c r="G12" t="s">
        <v>14</v>
      </c>
      <c r="H12" s="3">
        <v>0.5</v>
      </c>
      <c r="I12" s="3" t="s">
        <v>24</v>
      </c>
      <c r="J12" t="s">
        <v>12</v>
      </c>
      <c r="K12">
        <v>98</v>
      </c>
      <c r="L12">
        <v>570</v>
      </c>
      <c r="M12" s="1">
        <v>2.8875000000000002</v>
      </c>
      <c r="N12" s="1">
        <v>5.9850000000000003</v>
      </c>
      <c r="O12" s="1">
        <v>8.2844999999999995</v>
      </c>
      <c r="P12" s="37">
        <v>1.5855000000000001</v>
      </c>
      <c r="Q12">
        <f t="shared" si="3"/>
        <v>0.8125</v>
      </c>
      <c r="R12" t="s">
        <v>1949</v>
      </c>
    </row>
    <row r="13" spans="1:18">
      <c r="A13" s="2">
        <f t="shared" si="0"/>
        <v>1029</v>
      </c>
      <c r="B13" t="str">
        <f t="shared" si="1"/>
        <v>D11029-98</v>
      </c>
      <c r="C13" t="str">
        <f t="shared" si="2"/>
        <v>Misc - Gold</v>
      </c>
      <c r="D13" s="2">
        <v>1029</v>
      </c>
      <c r="E13" t="s">
        <v>10</v>
      </c>
      <c r="F13" t="s">
        <v>174</v>
      </c>
      <c r="G13" t="s">
        <v>11</v>
      </c>
      <c r="H13" s="3">
        <v>0.5</v>
      </c>
      <c r="I13" s="3" t="s">
        <v>152</v>
      </c>
      <c r="J13" t="s">
        <v>12</v>
      </c>
      <c r="K13">
        <v>98</v>
      </c>
      <c r="L13">
        <v>1330</v>
      </c>
      <c r="M13" s="1" t="e">
        <v>#N/A</v>
      </c>
      <c r="N13" s="1" t="e">
        <v>#N/A</v>
      </c>
      <c r="O13" s="1" t="e">
        <v>#N/A</v>
      </c>
      <c r="P13" s="37" t="e">
        <v>#N/A</v>
      </c>
      <c r="Q13">
        <f t="shared" si="3"/>
        <v>0.3125</v>
      </c>
      <c r="R13" t="s">
        <v>1949</v>
      </c>
    </row>
    <row r="14" spans="1:18">
      <c r="A14" s="2">
        <f t="shared" si="0"/>
        <v>1041</v>
      </c>
      <c r="B14" t="str">
        <f t="shared" si="1"/>
        <v>D11041-67</v>
      </c>
      <c r="C14" t="str">
        <f t="shared" si="2"/>
        <v>Misc - Antique Gold</v>
      </c>
      <c r="D14" s="2">
        <v>1041</v>
      </c>
      <c r="E14" t="s">
        <v>10</v>
      </c>
      <c r="F14" t="s">
        <v>174</v>
      </c>
      <c r="G14" t="s">
        <v>14</v>
      </c>
      <c r="H14" s="3">
        <v>2.5</v>
      </c>
      <c r="I14" s="3" t="s">
        <v>160</v>
      </c>
      <c r="J14" t="s">
        <v>12</v>
      </c>
      <c r="K14">
        <v>67</v>
      </c>
      <c r="L14">
        <v>110</v>
      </c>
      <c r="M14" s="1">
        <v>9.1770000000000014</v>
      </c>
      <c r="N14" s="1">
        <v>15.928500000000001</v>
      </c>
      <c r="O14" s="1">
        <v>20.454000000000001</v>
      </c>
      <c r="P14" s="37">
        <v>5.0504999999999995</v>
      </c>
      <c r="Q14">
        <f t="shared" si="3"/>
        <v>1.125</v>
      </c>
      <c r="R14" t="s">
        <v>1949</v>
      </c>
    </row>
    <row r="15" spans="1:18">
      <c r="A15" s="2">
        <f t="shared" si="0"/>
        <v>1042</v>
      </c>
      <c r="B15" t="str">
        <f t="shared" si="1"/>
        <v>D11042-67</v>
      </c>
      <c r="C15" t="str">
        <f t="shared" si="2"/>
        <v>Misc - Antique Silver</v>
      </c>
      <c r="D15" s="2">
        <v>1042</v>
      </c>
      <c r="E15" t="s">
        <v>10</v>
      </c>
      <c r="F15" t="s">
        <v>174</v>
      </c>
      <c r="G15" t="s">
        <v>13</v>
      </c>
      <c r="H15" s="3">
        <v>2.5</v>
      </c>
      <c r="I15" s="3" t="s">
        <v>160</v>
      </c>
      <c r="J15" t="s">
        <v>12</v>
      </c>
      <c r="K15">
        <v>67</v>
      </c>
      <c r="L15">
        <v>110</v>
      </c>
      <c r="M15" s="1">
        <v>9.1770000000000014</v>
      </c>
      <c r="N15" s="1">
        <v>15.928500000000001</v>
      </c>
      <c r="O15" s="1">
        <v>20.454000000000001</v>
      </c>
      <c r="P15" s="37">
        <v>5.0504999999999995</v>
      </c>
      <c r="Q15">
        <f t="shared" si="3"/>
        <v>1.125</v>
      </c>
      <c r="R15" t="s">
        <v>1949</v>
      </c>
    </row>
    <row r="16" spans="1:18">
      <c r="A16" s="2">
        <f t="shared" si="0"/>
        <v>1043</v>
      </c>
      <c r="B16" t="str">
        <f t="shared" si="1"/>
        <v>D11043-67</v>
      </c>
      <c r="C16" t="str">
        <f t="shared" si="2"/>
        <v>Misc - Gold</v>
      </c>
      <c r="D16" s="2">
        <v>1043</v>
      </c>
      <c r="E16" t="s">
        <v>10</v>
      </c>
      <c r="F16" t="s">
        <v>174</v>
      </c>
      <c r="G16" t="s">
        <v>11</v>
      </c>
      <c r="H16" s="3">
        <v>2</v>
      </c>
      <c r="I16" s="3" t="s">
        <v>145</v>
      </c>
      <c r="J16" t="s">
        <v>12</v>
      </c>
      <c r="K16">
        <v>67</v>
      </c>
      <c r="L16">
        <v>120</v>
      </c>
      <c r="M16" s="1">
        <v>7.6334999999999997</v>
      </c>
      <c r="N16" s="1">
        <v>13.471500000000001</v>
      </c>
      <c r="O16" s="1">
        <v>17.724</v>
      </c>
      <c r="P16" s="37">
        <v>4.2</v>
      </c>
      <c r="Q16">
        <f t="shared" si="3"/>
        <v>0.5</v>
      </c>
      <c r="R16" t="s">
        <v>1949</v>
      </c>
    </row>
    <row r="17" spans="1:18">
      <c r="A17" s="2">
        <f t="shared" si="0"/>
        <v>1045</v>
      </c>
      <c r="B17" t="str">
        <f t="shared" si="1"/>
        <v>D11045-105</v>
      </c>
      <c r="C17" t="str">
        <f t="shared" si="2"/>
        <v>Misc - Gold</v>
      </c>
      <c r="D17" s="2">
        <v>1045</v>
      </c>
      <c r="E17" t="s">
        <v>10</v>
      </c>
      <c r="F17" t="s">
        <v>174</v>
      </c>
      <c r="G17" t="s">
        <v>11</v>
      </c>
      <c r="H17" s="3">
        <v>0.75</v>
      </c>
      <c r="I17" s="3" t="s">
        <v>148</v>
      </c>
      <c r="J17" t="s">
        <v>12</v>
      </c>
      <c r="K17">
        <v>105</v>
      </c>
      <c r="L17">
        <v>570</v>
      </c>
      <c r="M17" s="1">
        <v>3.1395000000000004</v>
      </c>
      <c r="N17" s="1">
        <v>6.3735000000000008</v>
      </c>
      <c r="O17" s="1">
        <v>8.8514999999999997</v>
      </c>
      <c r="P17" s="37">
        <v>1.722</v>
      </c>
      <c r="Q17">
        <f t="shared" si="3"/>
        <v>0.4375</v>
      </c>
      <c r="R17" t="s">
        <v>1949</v>
      </c>
    </row>
    <row r="18" spans="1:18">
      <c r="A18" s="2">
        <f t="shared" si="0"/>
        <v>1046</v>
      </c>
      <c r="B18" t="str">
        <f t="shared" si="1"/>
        <v>D11046-104</v>
      </c>
      <c r="C18" t="str">
        <f t="shared" si="2"/>
        <v>Misc - Gold</v>
      </c>
      <c r="D18" s="2">
        <v>1046</v>
      </c>
      <c r="E18" t="s">
        <v>10</v>
      </c>
      <c r="F18" t="s">
        <v>174</v>
      </c>
      <c r="G18" t="s">
        <v>11</v>
      </c>
      <c r="H18" s="3">
        <v>0.75</v>
      </c>
      <c r="I18" s="3" t="s">
        <v>148</v>
      </c>
      <c r="J18" t="s">
        <v>12</v>
      </c>
      <c r="K18">
        <v>104</v>
      </c>
      <c r="L18">
        <v>890</v>
      </c>
      <c r="M18" s="1">
        <v>2.8979999999999997</v>
      </c>
      <c r="N18" s="1">
        <v>5.9850000000000003</v>
      </c>
      <c r="O18" s="1">
        <v>8.2844999999999995</v>
      </c>
      <c r="P18" s="37">
        <v>1.5960000000000001</v>
      </c>
      <c r="Q18">
        <f t="shared" si="3"/>
        <v>0.4375</v>
      </c>
      <c r="R18" t="s">
        <v>1949</v>
      </c>
    </row>
    <row r="19" spans="1:18">
      <c r="A19" s="2">
        <f t="shared" si="0"/>
        <v>1047</v>
      </c>
      <c r="B19" t="str">
        <f t="shared" si="1"/>
        <v>D11047-104</v>
      </c>
      <c r="C19" t="str">
        <f t="shared" si="2"/>
        <v>Misc - Silver</v>
      </c>
      <c r="D19" s="2">
        <v>1047</v>
      </c>
      <c r="E19" t="s">
        <v>10</v>
      </c>
      <c r="F19" t="s">
        <v>174</v>
      </c>
      <c r="G19" t="s">
        <v>22</v>
      </c>
      <c r="H19" s="3">
        <v>0.75</v>
      </c>
      <c r="I19" s="3" t="s">
        <v>148</v>
      </c>
      <c r="J19" t="s">
        <v>12</v>
      </c>
      <c r="K19">
        <v>104</v>
      </c>
      <c r="L19">
        <v>680</v>
      </c>
      <c r="M19" s="1">
        <v>2.8979999999999997</v>
      </c>
      <c r="N19" s="1">
        <v>6.0060000000000002</v>
      </c>
      <c r="O19" s="1">
        <v>8.3264999999999993</v>
      </c>
      <c r="P19" s="37">
        <v>1.5960000000000001</v>
      </c>
      <c r="Q19">
        <f t="shared" si="3"/>
        <v>0.4375</v>
      </c>
      <c r="R19" t="s">
        <v>1949</v>
      </c>
    </row>
    <row r="20" spans="1:18">
      <c r="A20" s="2">
        <f t="shared" si="0"/>
        <v>1050</v>
      </c>
      <c r="B20" t="str">
        <f t="shared" si="1"/>
        <v>D11050-140</v>
      </c>
      <c r="C20" t="str">
        <f t="shared" si="2"/>
        <v>Misc - Walnut</v>
      </c>
      <c r="D20" s="2">
        <v>1050</v>
      </c>
      <c r="E20" t="s">
        <v>10</v>
      </c>
      <c r="F20" t="s">
        <v>174</v>
      </c>
      <c r="G20" t="s">
        <v>23</v>
      </c>
      <c r="H20" s="3">
        <v>1</v>
      </c>
      <c r="I20" s="3" t="s">
        <v>149</v>
      </c>
      <c r="J20" t="s">
        <v>12</v>
      </c>
      <c r="K20">
        <v>140</v>
      </c>
      <c r="L20">
        <v>270</v>
      </c>
      <c r="M20" s="1">
        <v>3.6645000000000003</v>
      </c>
      <c r="N20" s="1">
        <v>7.0979999999999999</v>
      </c>
      <c r="O20" s="1">
        <v>9.6074999999999999</v>
      </c>
      <c r="P20" s="37">
        <v>2.016</v>
      </c>
      <c r="Q20">
        <f t="shared" si="3"/>
        <v>0.375</v>
      </c>
      <c r="R20" t="s">
        <v>1949</v>
      </c>
    </row>
    <row r="21" spans="1:18">
      <c r="A21" s="2">
        <f t="shared" si="0"/>
        <v>1054</v>
      </c>
      <c r="B21" t="str">
        <f t="shared" si="1"/>
        <v>D11054-141</v>
      </c>
      <c r="C21" t="str">
        <f t="shared" si="2"/>
        <v>Misc - Walnut</v>
      </c>
      <c r="D21" s="2">
        <v>1054</v>
      </c>
      <c r="E21" t="s">
        <v>10</v>
      </c>
      <c r="F21" t="s">
        <v>174</v>
      </c>
      <c r="G21" t="s">
        <v>23</v>
      </c>
      <c r="H21" s="3">
        <v>1.25</v>
      </c>
      <c r="I21" s="3" t="s">
        <v>148</v>
      </c>
      <c r="J21" t="s">
        <v>12</v>
      </c>
      <c r="K21">
        <v>141</v>
      </c>
      <c r="L21">
        <v>535</v>
      </c>
      <c r="M21" s="1">
        <v>3.8640000000000003</v>
      </c>
      <c r="N21" s="1">
        <v>7.2870000000000008</v>
      </c>
      <c r="O21" s="1">
        <v>9.891</v>
      </c>
      <c r="P21" s="37">
        <v>2.121</v>
      </c>
      <c r="Q21">
        <f t="shared" si="3"/>
        <v>0.4375</v>
      </c>
      <c r="R21" t="s">
        <v>1949</v>
      </c>
    </row>
    <row r="22" spans="1:18">
      <c r="A22" s="2">
        <f t="shared" si="0"/>
        <v>1057</v>
      </c>
      <c r="B22" t="str">
        <f t="shared" si="1"/>
        <v>D11057-149</v>
      </c>
      <c r="C22" t="str">
        <f t="shared" si="2"/>
        <v>Misc - Other Wood Tones</v>
      </c>
      <c r="D22" s="2">
        <v>1057</v>
      </c>
      <c r="E22" t="s">
        <v>20</v>
      </c>
      <c r="F22" t="s">
        <v>174</v>
      </c>
      <c r="G22" t="s">
        <v>21</v>
      </c>
      <c r="H22" s="3">
        <v>1</v>
      </c>
      <c r="I22" s="3" t="s">
        <v>144</v>
      </c>
      <c r="J22" t="s">
        <v>12</v>
      </c>
      <c r="K22">
        <v>149</v>
      </c>
      <c r="L22">
        <v>570</v>
      </c>
      <c r="M22" s="1">
        <v>2.52</v>
      </c>
      <c r="N22" s="1">
        <v>5.3970000000000002</v>
      </c>
      <c r="O22" s="1">
        <v>7.4655000000000005</v>
      </c>
      <c r="P22" s="37">
        <v>1.3860000000000001</v>
      </c>
      <c r="Q22">
        <f t="shared" si="3"/>
        <v>0.5625</v>
      </c>
      <c r="R22" t="s">
        <v>1949</v>
      </c>
    </row>
    <row r="23" spans="1:18">
      <c r="A23" s="2">
        <f t="shared" si="0"/>
        <v>1058</v>
      </c>
      <c r="B23" t="str">
        <f t="shared" si="1"/>
        <v>D11058-89</v>
      </c>
      <c r="C23" t="str">
        <f t="shared" si="2"/>
        <v>Misc - Gold</v>
      </c>
      <c r="D23" s="2">
        <v>1058</v>
      </c>
      <c r="E23" t="s">
        <v>10</v>
      </c>
      <c r="F23" t="s">
        <v>174</v>
      </c>
      <c r="G23" t="s">
        <v>11</v>
      </c>
      <c r="H23" s="3">
        <v>1</v>
      </c>
      <c r="I23" s="3" t="s">
        <v>145</v>
      </c>
      <c r="J23" t="s">
        <v>12</v>
      </c>
      <c r="K23">
        <v>89</v>
      </c>
      <c r="L23">
        <v>425</v>
      </c>
      <c r="M23" s="1">
        <v>3.4649999999999999</v>
      </c>
      <c r="N23" s="1">
        <v>7.7175000000000002</v>
      </c>
      <c r="O23" s="1">
        <v>10.815000000000001</v>
      </c>
      <c r="P23" s="37">
        <v>1.9110000000000003</v>
      </c>
      <c r="Q23">
        <f t="shared" si="3"/>
        <v>0.5</v>
      </c>
      <c r="R23" t="s">
        <v>1949</v>
      </c>
    </row>
    <row r="24" spans="1:18">
      <c r="A24" s="2">
        <f t="shared" si="0"/>
        <v>1060</v>
      </c>
      <c r="B24" t="str">
        <f t="shared" si="1"/>
        <v>D11060-89</v>
      </c>
      <c r="C24" t="str">
        <f t="shared" si="2"/>
        <v>Misc - Gold</v>
      </c>
      <c r="D24" s="2">
        <v>1060</v>
      </c>
      <c r="E24" t="s">
        <v>10</v>
      </c>
      <c r="F24" t="s">
        <v>174</v>
      </c>
      <c r="G24" t="s">
        <v>11</v>
      </c>
      <c r="H24" s="3">
        <v>1</v>
      </c>
      <c r="I24" s="3" t="s">
        <v>145</v>
      </c>
      <c r="J24" t="s">
        <v>12</v>
      </c>
      <c r="K24">
        <v>89</v>
      </c>
      <c r="L24">
        <v>425</v>
      </c>
      <c r="M24" s="1">
        <v>3.4649999999999999</v>
      </c>
      <c r="N24" s="1">
        <v>7.7175000000000002</v>
      </c>
      <c r="O24" s="1">
        <v>10.815000000000001</v>
      </c>
      <c r="P24" s="37">
        <v>1.9110000000000003</v>
      </c>
      <c r="Q24">
        <f t="shared" si="3"/>
        <v>0.5</v>
      </c>
      <c r="R24" t="s">
        <v>1949</v>
      </c>
    </row>
    <row r="25" spans="1:18">
      <c r="A25" s="2">
        <f t="shared" si="0"/>
        <v>1061</v>
      </c>
      <c r="B25" t="str">
        <f t="shared" si="1"/>
        <v>D11061-89</v>
      </c>
      <c r="C25" t="str">
        <f t="shared" si="2"/>
        <v>Misc - Gold</v>
      </c>
      <c r="D25" s="2">
        <v>1061</v>
      </c>
      <c r="E25" t="s">
        <v>10</v>
      </c>
      <c r="F25" t="s">
        <v>174</v>
      </c>
      <c r="G25" t="s">
        <v>11</v>
      </c>
      <c r="H25" s="3">
        <v>1</v>
      </c>
      <c r="I25" s="3" t="s">
        <v>145</v>
      </c>
      <c r="J25" t="s">
        <v>12</v>
      </c>
      <c r="K25">
        <v>89</v>
      </c>
      <c r="L25">
        <v>240</v>
      </c>
      <c r="M25" s="1" t="e">
        <v>#N/A</v>
      </c>
      <c r="N25" s="1" t="e">
        <v>#N/A</v>
      </c>
      <c r="O25" s="1" t="e">
        <v>#N/A</v>
      </c>
      <c r="P25" s="37" t="e">
        <v>#N/A</v>
      </c>
      <c r="Q25">
        <f t="shared" si="3"/>
        <v>0.5</v>
      </c>
      <c r="R25" t="s">
        <v>1949</v>
      </c>
    </row>
    <row r="26" spans="1:18">
      <c r="A26" s="2">
        <f t="shared" si="0"/>
        <v>1064</v>
      </c>
      <c r="B26" t="str">
        <f t="shared" si="1"/>
        <v>D11064-149</v>
      </c>
      <c r="C26" t="str">
        <f t="shared" si="2"/>
        <v>Misc - Other Wood Tones</v>
      </c>
      <c r="D26" s="2">
        <v>1064</v>
      </c>
      <c r="E26" t="s">
        <v>20</v>
      </c>
      <c r="F26" t="s">
        <v>174</v>
      </c>
      <c r="G26" t="s">
        <v>21</v>
      </c>
      <c r="H26" s="3">
        <v>0.75</v>
      </c>
      <c r="I26" s="3" t="s">
        <v>145</v>
      </c>
      <c r="J26" t="s">
        <v>12</v>
      </c>
      <c r="K26">
        <v>149</v>
      </c>
      <c r="L26">
        <v>610</v>
      </c>
      <c r="M26" s="1">
        <v>2.2574999999999998</v>
      </c>
      <c r="N26" s="1">
        <v>5.0610000000000008</v>
      </c>
      <c r="O26" s="1">
        <v>7.1295000000000002</v>
      </c>
      <c r="P26" s="37">
        <v>1.2389999999999999</v>
      </c>
      <c r="Q26">
        <f t="shared" si="3"/>
        <v>0.5</v>
      </c>
      <c r="R26" t="s">
        <v>1949</v>
      </c>
    </row>
    <row r="27" spans="1:18">
      <c r="A27" s="2">
        <f t="shared" si="0"/>
        <v>1070</v>
      </c>
      <c r="B27" t="str">
        <f t="shared" si="1"/>
        <v>D11070-140</v>
      </c>
      <c r="C27" t="str">
        <f t="shared" si="2"/>
        <v>Misc - Walnut</v>
      </c>
      <c r="D27" s="2">
        <v>1070</v>
      </c>
      <c r="E27" t="s">
        <v>10</v>
      </c>
      <c r="F27" t="s">
        <v>174</v>
      </c>
      <c r="G27" t="s">
        <v>23</v>
      </c>
      <c r="H27" s="3">
        <v>1.5</v>
      </c>
      <c r="I27" s="3" t="s">
        <v>147</v>
      </c>
      <c r="J27" t="s">
        <v>12</v>
      </c>
      <c r="K27">
        <v>140</v>
      </c>
      <c r="L27">
        <v>400</v>
      </c>
      <c r="M27" s="1" t="e">
        <v>#N/A</v>
      </c>
      <c r="N27" s="1" t="e">
        <v>#N/A</v>
      </c>
      <c r="O27" s="1" t="e">
        <v>#N/A</v>
      </c>
      <c r="P27" s="37" t="e">
        <v>#N/A</v>
      </c>
      <c r="Q27">
        <f t="shared" si="3"/>
        <v>0.625</v>
      </c>
      <c r="R27" t="s">
        <v>1949</v>
      </c>
    </row>
    <row r="28" spans="1:18">
      <c r="A28" s="2">
        <f t="shared" si="0"/>
        <v>1074</v>
      </c>
      <c r="B28" t="str">
        <f t="shared" si="1"/>
        <v>D11074-104</v>
      </c>
      <c r="C28" t="str">
        <f t="shared" si="2"/>
        <v>Misc - Antique Gold</v>
      </c>
      <c r="D28" s="2">
        <v>1074</v>
      </c>
      <c r="E28" t="s">
        <v>10</v>
      </c>
      <c r="F28" t="s">
        <v>174</v>
      </c>
      <c r="G28" t="s">
        <v>14</v>
      </c>
      <c r="H28" s="3">
        <v>1</v>
      </c>
      <c r="I28" s="3" t="s">
        <v>148</v>
      </c>
      <c r="J28" t="s">
        <v>12</v>
      </c>
      <c r="K28">
        <v>104</v>
      </c>
      <c r="L28">
        <v>455</v>
      </c>
      <c r="M28" s="1">
        <v>3.528</v>
      </c>
      <c r="N28" s="1">
        <v>6.9195000000000002</v>
      </c>
      <c r="O28" s="1">
        <v>9.4395000000000007</v>
      </c>
      <c r="P28" s="37">
        <v>1.9425000000000001</v>
      </c>
      <c r="Q28">
        <f t="shared" si="3"/>
        <v>0.4375</v>
      </c>
      <c r="R28" t="s">
        <v>1949</v>
      </c>
    </row>
    <row r="29" spans="1:18">
      <c r="A29" s="2">
        <f t="shared" si="0"/>
        <v>1075</v>
      </c>
      <c r="B29" t="str">
        <f t="shared" si="1"/>
        <v>D11075-104</v>
      </c>
      <c r="C29" t="str">
        <f t="shared" si="2"/>
        <v>Misc - Antique Silver</v>
      </c>
      <c r="D29" s="2">
        <v>1075</v>
      </c>
      <c r="E29" t="s">
        <v>10</v>
      </c>
      <c r="F29" t="s">
        <v>174</v>
      </c>
      <c r="G29" t="s">
        <v>13</v>
      </c>
      <c r="H29" s="3">
        <v>1</v>
      </c>
      <c r="I29" s="3" t="s">
        <v>148</v>
      </c>
      <c r="J29" t="s">
        <v>12</v>
      </c>
      <c r="K29">
        <v>104</v>
      </c>
      <c r="L29">
        <v>425</v>
      </c>
      <c r="M29" s="1">
        <v>3.528</v>
      </c>
      <c r="N29" s="1">
        <v>6.9195000000000002</v>
      </c>
      <c r="O29" s="1">
        <v>9.4395000000000007</v>
      </c>
      <c r="P29" s="37">
        <v>1.9425000000000001</v>
      </c>
      <c r="Q29">
        <f t="shared" si="3"/>
        <v>0.4375</v>
      </c>
      <c r="R29" t="s">
        <v>1949</v>
      </c>
    </row>
    <row r="30" spans="1:18">
      <c r="A30" s="2">
        <f t="shared" si="0"/>
        <v>1078</v>
      </c>
      <c r="B30" t="str">
        <f t="shared" si="1"/>
        <v>D11078-67</v>
      </c>
      <c r="C30" t="str">
        <f t="shared" si="2"/>
        <v>Misc - Gold</v>
      </c>
      <c r="D30" s="2">
        <v>1078</v>
      </c>
      <c r="E30" t="s">
        <v>10</v>
      </c>
      <c r="F30" t="s">
        <v>174</v>
      </c>
      <c r="G30" t="s">
        <v>11</v>
      </c>
      <c r="H30" s="3">
        <v>3.5</v>
      </c>
      <c r="I30" s="3" t="s">
        <v>147</v>
      </c>
      <c r="J30" t="s">
        <v>12</v>
      </c>
      <c r="K30">
        <v>67</v>
      </c>
      <c r="L30">
        <v>90</v>
      </c>
      <c r="M30" s="1">
        <v>10.752000000000001</v>
      </c>
      <c r="N30" s="1">
        <v>18.784500000000001</v>
      </c>
      <c r="O30" s="1">
        <v>23.835000000000001</v>
      </c>
      <c r="P30" s="37">
        <v>5.9115000000000002</v>
      </c>
      <c r="Q30">
        <f t="shared" si="3"/>
        <v>0.625</v>
      </c>
      <c r="R30" t="s">
        <v>1949</v>
      </c>
    </row>
    <row r="31" spans="1:18">
      <c r="A31" s="2">
        <f t="shared" si="0"/>
        <v>1080</v>
      </c>
      <c r="B31" t="str">
        <f t="shared" si="1"/>
        <v>D11080-105</v>
      </c>
      <c r="C31" t="str">
        <f t="shared" si="2"/>
        <v>Misc - Gold</v>
      </c>
      <c r="D31" s="2">
        <v>1080</v>
      </c>
      <c r="E31" t="s">
        <v>10</v>
      </c>
      <c r="F31" t="s">
        <v>174</v>
      </c>
      <c r="G31" t="s">
        <v>11</v>
      </c>
      <c r="H31" s="3">
        <v>1.75</v>
      </c>
      <c r="I31" s="3" t="s">
        <v>172</v>
      </c>
      <c r="J31" t="s">
        <v>12</v>
      </c>
      <c r="K31">
        <v>105</v>
      </c>
      <c r="L31">
        <v>235</v>
      </c>
      <c r="M31" s="1" t="e">
        <v>#N/A</v>
      </c>
      <c r="N31" s="1" t="e">
        <v>#N/A</v>
      </c>
      <c r="O31" s="1" t="e">
        <v>#N/A</v>
      </c>
      <c r="P31" s="37" t="e">
        <v>#N/A</v>
      </c>
      <c r="Q31">
        <f t="shared" si="3"/>
        <v>0.1875</v>
      </c>
      <c r="R31" t="s">
        <v>1949</v>
      </c>
    </row>
    <row r="32" spans="1:18">
      <c r="A32" s="2">
        <f t="shared" si="0"/>
        <v>1081</v>
      </c>
      <c r="B32" t="str">
        <f t="shared" si="1"/>
        <v>D11081-105</v>
      </c>
      <c r="C32" t="str">
        <f t="shared" si="2"/>
        <v>Misc - Silver</v>
      </c>
      <c r="D32" s="2">
        <v>1081</v>
      </c>
      <c r="E32" t="s">
        <v>10</v>
      </c>
      <c r="F32" t="s">
        <v>174</v>
      </c>
      <c r="G32" t="s">
        <v>22</v>
      </c>
      <c r="H32" s="3">
        <v>1</v>
      </c>
      <c r="I32" s="3" t="s">
        <v>152</v>
      </c>
      <c r="J32" t="s">
        <v>12</v>
      </c>
      <c r="K32">
        <v>105</v>
      </c>
      <c r="L32">
        <v>380</v>
      </c>
      <c r="M32" s="1" t="e">
        <v>#N/A</v>
      </c>
      <c r="N32" s="1" t="e">
        <v>#N/A</v>
      </c>
      <c r="O32" s="1" t="e">
        <v>#N/A</v>
      </c>
      <c r="P32" s="37" t="e">
        <v>#N/A</v>
      </c>
      <c r="Q32">
        <f t="shared" si="3"/>
        <v>0.3125</v>
      </c>
      <c r="R32" t="s">
        <v>1949</v>
      </c>
    </row>
    <row r="33" spans="1:18">
      <c r="A33" s="2">
        <f t="shared" si="0"/>
        <v>1082</v>
      </c>
      <c r="B33" t="str">
        <f t="shared" si="1"/>
        <v>D11082-105</v>
      </c>
      <c r="C33" t="str">
        <f t="shared" si="2"/>
        <v>Misc - Gold</v>
      </c>
      <c r="D33" s="2">
        <v>1082</v>
      </c>
      <c r="E33" t="s">
        <v>10</v>
      </c>
      <c r="F33" t="s">
        <v>174</v>
      </c>
      <c r="G33" t="s">
        <v>11</v>
      </c>
      <c r="H33" s="3">
        <v>1</v>
      </c>
      <c r="I33" s="3" t="s">
        <v>152</v>
      </c>
      <c r="J33" t="s">
        <v>12</v>
      </c>
      <c r="K33">
        <v>105</v>
      </c>
      <c r="L33">
        <v>400</v>
      </c>
      <c r="M33" s="1" t="e">
        <v>#N/A</v>
      </c>
      <c r="N33" s="1" t="e">
        <v>#N/A</v>
      </c>
      <c r="O33" s="1" t="e">
        <v>#N/A</v>
      </c>
      <c r="P33" s="37" t="e">
        <v>#N/A</v>
      </c>
      <c r="Q33">
        <f t="shared" si="3"/>
        <v>0.3125</v>
      </c>
      <c r="R33" t="s">
        <v>1949</v>
      </c>
    </row>
    <row r="34" spans="1:18">
      <c r="A34" s="2">
        <f t="shared" si="0"/>
        <v>1084</v>
      </c>
      <c r="B34" t="str">
        <f t="shared" si="1"/>
        <v>D11084-105</v>
      </c>
      <c r="C34" t="str">
        <f t="shared" si="2"/>
        <v>Misc - Gold</v>
      </c>
      <c r="D34" s="2">
        <v>1084</v>
      </c>
      <c r="E34" t="s">
        <v>10</v>
      </c>
      <c r="F34" t="s">
        <v>174</v>
      </c>
      <c r="G34" t="s">
        <v>11</v>
      </c>
      <c r="H34" s="3">
        <v>1.25</v>
      </c>
      <c r="I34" s="3" t="s">
        <v>152</v>
      </c>
      <c r="J34" t="s">
        <v>12</v>
      </c>
      <c r="K34">
        <v>105</v>
      </c>
      <c r="L34">
        <v>330</v>
      </c>
      <c r="M34" s="1" t="e">
        <v>#N/A</v>
      </c>
      <c r="N34" s="1" t="e">
        <v>#N/A</v>
      </c>
      <c r="O34" s="1" t="e">
        <v>#N/A</v>
      </c>
      <c r="P34" s="37" t="e">
        <v>#N/A</v>
      </c>
      <c r="Q34">
        <f t="shared" si="3"/>
        <v>0.3125</v>
      </c>
      <c r="R34" t="s">
        <v>1949</v>
      </c>
    </row>
    <row r="35" spans="1:18">
      <c r="A35" s="2">
        <f t="shared" si="0"/>
        <v>1087</v>
      </c>
      <c r="B35" t="str">
        <f t="shared" si="1"/>
        <v>D11087-103</v>
      </c>
      <c r="C35" t="str">
        <f t="shared" si="2"/>
        <v>Misc - Silver</v>
      </c>
      <c r="D35" s="2">
        <v>1087</v>
      </c>
      <c r="E35" t="s">
        <v>10</v>
      </c>
      <c r="F35" t="s">
        <v>174</v>
      </c>
      <c r="G35" t="s">
        <v>22</v>
      </c>
      <c r="H35" s="3">
        <v>2</v>
      </c>
      <c r="I35" s="3" t="s">
        <v>145</v>
      </c>
      <c r="J35" t="s">
        <v>12</v>
      </c>
      <c r="K35">
        <v>103</v>
      </c>
      <c r="L35">
        <v>190</v>
      </c>
      <c r="M35" s="1">
        <v>5.5020000000000007</v>
      </c>
      <c r="N35" s="1">
        <v>10.6995</v>
      </c>
      <c r="O35" s="1">
        <v>14.175000000000001</v>
      </c>
      <c r="P35" s="37">
        <v>3.024</v>
      </c>
      <c r="Q35">
        <f t="shared" si="3"/>
        <v>0.5</v>
      </c>
      <c r="R35" t="s">
        <v>1949</v>
      </c>
    </row>
    <row r="36" spans="1:18">
      <c r="A36" s="2">
        <f t="shared" si="0"/>
        <v>1088</v>
      </c>
      <c r="B36" t="str">
        <f t="shared" si="1"/>
        <v>D11088-103</v>
      </c>
      <c r="C36" t="str">
        <f t="shared" si="2"/>
        <v>Misc - Gold</v>
      </c>
      <c r="D36" s="2">
        <v>1088</v>
      </c>
      <c r="E36" t="s">
        <v>10</v>
      </c>
      <c r="F36" t="s">
        <v>174</v>
      </c>
      <c r="G36" t="s">
        <v>11</v>
      </c>
      <c r="H36" s="3">
        <v>2</v>
      </c>
      <c r="I36" s="3" t="s">
        <v>145</v>
      </c>
      <c r="J36" t="s">
        <v>12</v>
      </c>
      <c r="K36">
        <v>103</v>
      </c>
      <c r="L36">
        <v>190</v>
      </c>
      <c r="M36" s="1">
        <v>5.5020000000000007</v>
      </c>
      <c r="N36" s="1">
        <v>10.6995</v>
      </c>
      <c r="O36" s="1">
        <v>14.175000000000001</v>
      </c>
      <c r="P36" s="37">
        <v>3.024</v>
      </c>
      <c r="Q36">
        <f t="shared" si="3"/>
        <v>0.5</v>
      </c>
      <c r="R36" t="s">
        <v>1949</v>
      </c>
    </row>
    <row r="37" spans="1:18">
      <c r="A37" s="2">
        <f t="shared" si="0"/>
        <v>1091</v>
      </c>
      <c r="B37" t="str">
        <f t="shared" si="1"/>
        <v>D11091-104</v>
      </c>
      <c r="C37" t="str">
        <f t="shared" si="2"/>
        <v>Misc - Gold</v>
      </c>
      <c r="D37" s="2">
        <v>1091</v>
      </c>
      <c r="E37" t="s">
        <v>10</v>
      </c>
      <c r="F37" t="s">
        <v>174</v>
      </c>
      <c r="G37" t="s">
        <v>11</v>
      </c>
      <c r="H37" s="3">
        <v>1.25</v>
      </c>
      <c r="I37" s="3" t="s">
        <v>150</v>
      </c>
      <c r="J37" t="s">
        <v>12</v>
      </c>
      <c r="K37">
        <v>104</v>
      </c>
      <c r="L37">
        <v>225</v>
      </c>
      <c r="M37" s="1">
        <v>4.8090000000000002</v>
      </c>
      <c r="N37" s="1">
        <v>9.0090000000000003</v>
      </c>
      <c r="O37" s="1">
        <v>11.802000000000001</v>
      </c>
      <c r="P37" s="37">
        <v>2.6460000000000004</v>
      </c>
      <c r="Q37">
        <f t="shared" si="3"/>
        <v>0.75</v>
      </c>
      <c r="R37" t="s">
        <v>1949</v>
      </c>
    </row>
    <row r="38" spans="1:18">
      <c r="A38" s="2">
        <f t="shared" si="0"/>
        <v>1092</v>
      </c>
      <c r="B38" t="str">
        <f t="shared" si="1"/>
        <v>D11092-104</v>
      </c>
      <c r="C38" t="str">
        <f t="shared" si="2"/>
        <v>Misc - Silver</v>
      </c>
      <c r="D38" s="2">
        <v>1092</v>
      </c>
      <c r="E38" t="s">
        <v>10</v>
      </c>
      <c r="F38" t="s">
        <v>174</v>
      </c>
      <c r="G38" t="s">
        <v>22</v>
      </c>
      <c r="H38" s="3">
        <v>1.25</v>
      </c>
      <c r="I38" s="3" t="s">
        <v>150</v>
      </c>
      <c r="J38" t="s">
        <v>12</v>
      </c>
      <c r="K38">
        <v>104</v>
      </c>
      <c r="L38">
        <v>230</v>
      </c>
      <c r="M38" s="1">
        <v>4.8090000000000002</v>
      </c>
      <c r="N38" s="1">
        <v>9.0090000000000003</v>
      </c>
      <c r="O38" s="1">
        <v>11.802000000000001</v>
      </c>
      <c r="P38" s="37">
        <v>2.6460000000000004</v>
      </c>
      <c r="Q38">
        <f t="shared" si="3"/>
        <v>0.75</v>
      </c>
      <c r="R38" t="s">
        <v>1949</v>
      </c>
    </row>
    <row r="39" spans="1:18">
      <c r="A39" s="2">
        <f t="shared" si="0"/>
        <v>1094</v>
      </c>
      <c r="B39" t="str">
        <f t="shared" si="1"/>
        <v>D11094-149</v>
      </c>
      <c r="C39" t="str">
        <f t="shared" si="2"/>
        <v>Misc - Other Wood Tones</v>
      </c>
      <c r="D39" s="2">
        <v>1094</v>
      </c>
      <c r="E39" t="s">
        <v>20</v>
      </c>
      <c r="F39" t="s">
        <v>174</v>
      </c>
      <c r="G39" t="s">
        <v>21</v>
      </c>
      <c r="H39" s="3">
        <v>1.5</v>
      </c>
      <c r="I39" s="3" t="s">
        <v>149</v>
      </c>
      <c r="J39" t="s">
        <v>12</v>
      </c>
      <c r="K39">
        <v>149</v>
      </c>
      <c r="L39">
        <v>270</v>
      </c>
      <c r="M39" s="1">
        <v>3.7905000000000002</v>
      </c>
      <c r="N39" s="1">
        <v>7.4130000000000003</v>
      </c>
      <c r="O39" s="1">
        <v>10.038</v>
      </c>
      <c r="P39" s="37">
        <v>2.0895000000000001</v>
      </c>
      <c r="Q39">
        <f t="shared" si="3"/>
        <v>0.375</v>
      </c>
      <c r="R39" t="s">
        <v>1949</v>
      </c>
    </row>
    <row r="40" spans="1:18">
      <c r="A40" s="2">
        <f t="shared" si="0"/>
        <v>1200</v>
      </c>
      <c r="B40" t="str">
        <f t="shared" si="1"/>
        <v>D11200-106</v>
      </c>
      <c r="C40" t="str">
        <f t="shared" si="2"/>
        <v>Misc - Gold</v>
      </c>
      <c r="D40" s="2">
        <v>1200</v>
      </c>
      <c r="E40" t="s">
        <v>10</v>
      </c>
      <c r="F40" t="s">
        <v>174</v>
      </c>
      <c r="G40" t="s">
        <v>11</v>
      </c>
      <c r="H40" s="3">
        <v>0.5</v>
      </c>
      <c r="I40" s="3" t="s">
        <v>152</v>
      </c>
      <c r="J40" t="s">
        <v>12</v>
      </c>
      <c r="K40">
        <v>106</v>
      </c>
      <c r="L40">
        <v>630</v>
      </c>
      <c r="M40" s="1">
        <v>2.3939999999999997</v>
      </c>
      <c r="N40" s="1">
        <v>5.2815000000000003</v>
      </c>
      <c r="O40" s="1">
        <v>7.7175000000000002</v>
      </c>
      <c r="P40" s="37">
        <v>1.3125</v>
      </c>
      <c r="Q40">
        <f t="shared" si="3"/>
        <v>0.3125</v>
      </c>
      <c r="R40" t="s">
        <v>1949</v>
      </c>
    </row>
    <row r="41" spans="1:18">
      <c r="A41" s="2">
        <f t="shared" si="0"/>
        <v>1201</v>
      </c>
      <c r="B41" t="str">
        <f t="shared" si="1"/>
        <v>D11201-106</v>
      </c>
      <c r="C41" t="str">
        <f t="shared" si="2"/>
        <v>Misc - Gold</v>
      </c>
      <c r="D41" s="2">
        <v>1201</v>
      </c>
      <c r="E41" t="s">
        <v>10</v>
      </c>
      <c r="F41" t="s">
        <v>174</v>
      </c>
      <c r="G41" t="s">
        <v>11</v>
      </c>
      <c r="H41" s="3">
        <v>0.75</v>
      </c>
      <c r="I41" s="3" t="s">
        <v>149</v>
      </c>
      <c r="J41" t="s">
        <v>12</v>
      </c>
      <c r="K41">
        <v>106</v>
      </c>
      <c r="L41">
        <v>440</v>
      </c>
      <c r="M41" s="1">
        <v>2.7825000000000002</v>
      </c>
      <c r="N41" s="1">
        <v>5.8170000000000002</v>
      </c>
      <c r="O41" s="1">
        <v>8.0850000000000009</v>
      </c>
      <c r="P41" s="37">
        <v>1.5329999999999999</v>
      </c>
      <c r="Q41">
        <f t="shared" si="3"/>
        <v>0.375</v>
      </c>
      <c r="R41" t="s">
        <v>1949</v>
      </c>
    </row>
    <row r="42" spans="1:18">
      <c r="A42" s="2">
        <f t="shared" si="0"/>
        <v>1202</v>
      </c>
      <c r="B42" t="str">
        <f t="shared" si="1"/>
        <v>D11202-106</v>
      </c>
      <c r="C42" t="str">
        <f t="shared" si="2"/>
        <v>Misc - Gold</v>
      </c>
      <c r="D42" s="2">
        <v>1202</v>
      </c>
      <c r="E42" t="s">
        <v>10</v>
      </c>
      <c r="F42" t="s">
        <v>174</v>
      </c>
      <c r="G42" t="s">
        <v>11</v>
      </c>
      <c r="H42" s="3">
        <v>1</v>
      </c>
      <c r="I42" s="3" t="s">
        <v>149</v>
      </c>
      <c r="J42" t="s">
        <v>12</v>
      </c>
      <c r="K42">
        <v>106</v>
      </c>
      <c r="L42">
        <v>380</v>
      </c>
      <c r="M42" s="1">
        <v>3.5910000000000002</v>
      </c>
      <c r="N42" s="1">
        <v>6.9825000000000008</v>
      </c>
      <c r="O42" s="1">
        <v>9.8279999999999994</v>
      </c>
      <c r="P42" s="37">
        <v>1.974</v>
      </c>
      <c r="Q42">
        <f t="shared" si="3"/>
        <v>0.375</v>
      </c>
      <c r="R42" t="s">
        <v>1949</v>
      </c>
    </row>
    <row r="43" spans="1:18">
      <c r="A43" s="2">
        <f t="shared" si="0"/>
        <v>1203</v>
      </c>
      <c r="B43" t="str">
        <f t="shared" si="1"/>
        <v>D11203-106</v>
      </c>
      <c r="C43" t="str">
        <f t="shared" si="2"/>
        <v>Misc - Gold</v>
      </c>
      <c r="D43" s="2">
        <v>1203</v>
      </c>
      <c r="E43" t="s">
        <v>10</v>
      </c>
      <c r="F43" t="s">
        <v>174</v>
      </c>
      <c r="G43" t="s">
        <v>11</v>
      </c>
      <c r="H43" s="3">
        <v>1.5</v>
      </c>
      <c r="I43" s="3" t="s">
        <v>149</v>
      </c>
      <c r="J43" t="s">
        <v>12</v>
      </c>
      <c r="K43">
        <v>106</v>
      </c>
      <c r="L43">
        <v>250</v>
      </c>
      <c r="M43" s="1">
        <v>4.7879999999999994</v>
      </c>
      <c r="N43" s="1">
        <v>8.7884999999999991</v>
      </c>
      <c r="O43" s="1">
        <v>11.718</v>
      </c>
      <c r="P43" s="37">
        <v>2.6355</v>
      </c>
      <c r="Q43">
        <f t="shared" si="3"/>
        <v>0.375</v>
      </c>
      <c r="R43" t="s">
        <v>1949</v>
      </c>
    </row>
    <row r="44" spans="1:18">
      <c r="A44" s="2">
        <f t="shared" si="0"/>
        <v>1204</v>
      </c>
      <c r="B44" t="str">
        <f t="shared" si="1"/>
        <v>D11204-106</v>
      </c>
      <c r="C44" t="str">
        <f t="shared" si="2"/>
        <v>Misc - Gold</v>
      </c>
      <c r="D44" s="2">
        <v>1204</v>
      </c>
      <c r="E44" t="s">
        <v>10</v>
      </c>
      <c r="F44" t="s">
        <v>174</v>
      </c>
      <c r="G44" t="s">
        <v>11</v>
      </c>
      <c r="H44" s="3">
        <v>2.25</v>
      </c>
      <c r="I44" s="3" t="s">
        <v>149</v>
      </c>
      <c r="J44" t="s">
        <v>12</v>
      </c>
      <c r="K44">
        <v>106</v>
      </c>
      <c r="L44">
        <v>150</v>
      </c>
      <c r="M44" s="1">
        <v>6.1425000000000001</v>
      </c>
      <c r="N44" s="1">
        <v>11.571</v>
      </c>
      <c r="O44" s="1">
        <v>15.2355</v>
      </c>
      <c r="P44" s="37">
        <v>3.3810000000000002</v>
      </c>
      <c r="Q44">
        <f t="shared" si="3"/>
        <v>0.375</v>
      </c>
      <c r="R44" t="s">
        <v>1949</v>
      </c>
    </row>
    <row r="45" spans="1:18">
      <c r="A45" s="2">
        <f t="shared" si="0"/>
        <v>1205</v>
      </c>
      <c r="B45" t="str">
        <f t="shared" si="1"/>
        <v>D11205-105</v>
      </c>
      <c r="C45" t="str">
        <f t="shared" si="2"/>
        <v>Misc - Antique Gold</v>
      </c>
      <c r="D45" s="2">
        <v>1205</v>
      </c>
      <c r="E45" t="s">
        <v>10</v>
      </c>
      <c r="F45" t="s">
        <v>174</v>
      </c>
      <c r="G45" t="s">
        <v>14</v>
      </c>
      <c r="H45" s="3">
        <v>0.75</v>
      </c>
      <c r="I45" s="3" t="s">
        <v>149</v>
      </c>
      <c r="J45" t="s">
        <v>12</v>
      </c>
      <c r="K45">
        <v>105</v>
      </c>
      <c r="L45">
        <v>455</v>
      </c>
      <c r="M45" s="1">
        <v>3.5595000000000003</v>
      </c>
      <c r="N45" s="1">
        <v>7.9275000000000002</v>
      </c>
      <c r="O45" s="1">
        <v>11.109</v>
      </c>
      <c r="P45" s="37">
        <v>1.9530000000000003</v>
      </c>
      <c r="Q45">
        <f t="shared" si="3"/>
        <v>0.375</v>
      </c>
      <c r="R45" t="s">
        <v>1949</v>
      </c>
    </row>
    <row r="46" spans="1:18">
      <c r="A46" s="2">
        <f t="shared" si="0"/>
        <v>1206</v>
      </c>
      <c r="B46" t="str">
        <f t="shared" si="1"/>
        <v>D11206-105</v>
      </c>
      <c r="C46" t="str">
        <f t="shared" si="2"/>
        <v>Misc - Antique Silver</v>
      </c>
      <c r="D46" s="2">
        <v>1206</v>
      </c>
      <c r="E46" t="s">
        <v>10</v>
      </c>
      <c r="F46" t="s">
        <v>174</v>
      </c>
      <c r="G46" t="s">
        <v>13</v>
      </c>
      <c r="H46" s="3">
        <v>0.75</v>
      </c>
      <c r="I46" s="3" t="s">
        <v>149</v>
      </c>
      <c r="J46" t="s">
        <v>12</v>
      </c>
      <c r="K46">
        <v>105</v>
      </c>
      <c r="L46">
        <v>500</v>
      </c>
      <c r="M46" s="1">
        <v>3.5595000000000003</v>
      </c>
      <c r="N46" s="1">
        <v>7.9275000000000002</v>
      </c>
      <c r="O46" s="1">
        <v>11.109</v>
      </c>
      <c r="P46" s="37">
        <v>1.9530000000000003</v>
      </c>
      <c r="Q46">
        <f t="shared" si="3"/>
        <v>0.375</v>
      </c>
      <c r="R46" t="s">
        <v>1949</v>
      </c>
    </row>
    <row r="47" spans="1:18">
      <c r="A47" s="2">
        <f t="shared" si="0"/>
        <v>1207</v>
      </c>
      <c r="B47" t="str">
        <f t="shared" si="1"/>
        <v>D11207-96</v>
      </c>
      <c r="C47" t="str">
        <f t="shared" si="2"/>
        <v>Misc - Gold</v>
      </c>
      <c r="D47" s="2">
        <v>1207</v>
      </c>
      <c r="E47" t="s">
        <v>10</v>
      </c>
      <c r="F47" t="s">
        <v>174</v>
      </c>
      <c r="G47" t="s">
        <v>11</v>
      </c>
      <c r="H47" s="3">
        <v>2</v>
      </c>
      <c r="I47" s="3" t="s">
        <v>146</v>
      </c>
      <c r="J47" t="s">
        <v>12</v>
      </c>
      <c r="K47">
        <v>96</v>
      </c>
      <c r="L47">
        <v>190</v>
      </c>
      <c r="M47" s="1">
        <v>7.2030000000000003</v>
      </c>
      <c r="N47" s="1">
        <v>13.23</v>
      </c>
      <c r="O47" s="1">
        <v>16.38</v>
      </c>
      <c r="P47" s="37">
        <v>3.9585000000000004</v>
      </c>
      <c r="Q47">
        <f t="shared" si="3"/>
        <v>0.6875</v>
      </c>
      <c r="R47" t="s">
        <v>1949</v>
      </c>
    </row>
    <row r="48" spans="1:18">
      <c r="A48" s="2">
        <f t="shared" si="0"/>
        <v>1222</v>
      </c>
      <c r="B48" t="str">
        <f t="shared" si="1"/>
        <v>D11222-103</v>
      </c>
      <c r="C48" t="str">
        <f t="shared" si="2"/>
        <v>Misc - Gold</v>
      </c>
      <c r="D48" s="2">
        <v>1222</v>
      </c>
      <c r="E48" t="s">
        <v>10</v>
      </c>
      <c r="F48" t="s">
        <v>174</v>
      </c>
      <c r="G48" t="s">
        <v>11</v>
      </c>
      <c r="H48" s="3">
        <v>2</v>
      </c>
      <c r="I48" s="3" t="s">
        <v>145</v>
      </c>
      <c r="J48" t="s">
        <v>12</v>
      </c>
      <c r="K48">
        <v>103</v>
      </c>
      <c r="L48">
        <v>190</v>
      </c>
      <c r="M48" s="1">
        <v>5.5020000000000007</v>
      </c>
      <c r="N48" s="1">
        <v>10.6995</v>
      </c>
      <c r="O48" s="1">
        <v>14.175000000000001</v>
      </c>
      <c r="P48" s="37">
        <v>3.024</v>
      </c>
      <c r="Q48">
        <f t="shared" si="3"/>
        <v>0.5</v>
      </c>
      <c r="R48" t="s">
        <v>1949</v>
      </c>
    </row>
    <row r="49" spans="1:18">
      <c r="A49" s="2">
        <f t="shared" si="0"/>
        <v>1238</v>
      </c>
      <c r="B49" t="str">
        <f t="shared" si="1"/>
        <v>D11238-106</v>
      </c>
      <c r="C49" t="str">
        <f t="shared" si="2"/>
        <v>Misc - Gold</v>
      </c>
      <c r="D49" s="2">
        <v>1238</v>
      </c>
      <c r="E49" t="s">
        <v>10</v>
      </c>
      <c r="F49" t="s">
        <v>174</v>
      </c>
      <c r="G49" t="s">
        <v>11</v>
      </c>
      <c r="H49" s="3">
        <v>1</v>
      </c>
      <c r="I49" s="3" t="s">
        <v>149</v>
      </c>
      <c r="J49" t="s">
        <v>12</v>
      </c>
      <c r="K49">
        <v>106</v>
      </c>
      <c r="L49">
        <v>380</v>
      </c>
      <c r="M49" s="1" t="e">
        <v>#N/A</v>
      </c>
      <c r="N49" s="1" t="e">
        <v>#N/A</v>
      </c>
      <c r="O49" s="1" t="e">
        <v>#N/A</v>
      </c>
      <c r="P49" s="37" t="e">
        <v>#N/A</v>
      </c>
      <c r="Q49">
        <f t="shared" si="3"/>
        <v>0.375</v>
      </c>
      <c r="R49" t="s">
        <v>1949</v>
      </c>
    </row>
    <row r="50" spans="1:18">
      <c r="A50" s="2">
        <f t="shared" si="0"/>
        <v>2001</v>
      </c>
      <c r="B50" t="str">
        <f t="shared" si="1"/>
        <v>D12001-106</v>
      </c>
      <c r="C50" t="str">
        <f t="shared" si="2"/>
        <v>Misc - Gold</v>
      </c>
      <c r="D50" s="2">
        <v>2001</v>
      </c>
      <c r="E50" t="s">
        <v>10</v>
      </c>
      <c r="F50" t="s">
        <v>174</v>
      </c>
      <c r="G50" t="s">
        <v>11</v>
      </c>
      <c r="H50" s="3">
        <v>0.5</v>
      </c>
      <c r="I50" s="3" t="s">
        <v>163</v>
      </c>
      <c r="J50" t="s">
        <v>12</v>
      </c>
      <c r="K50">
        <v>106</v>
      </c>
      <c r="L50">
        <v>1060</v>
      </c>
      <c r="M50" s="1" t="e">
        <v>#N/A</v>
      </c>
      <c r="N50" s="1" t="e">
        <v>#N/A</v>
      </c>
      <c r="O50" s="1" t="e">
        <v>#N/A</v>
      </c>
      <c r="P50" s="37" t="e">
        <v>#N/A</v>
      </c>
      <c r="Q50">
        <f t="shared" si="3"/>
        <v>0.25</v>
      </c>
      <c r="R50" t="s">
        <v>1949</v>
      </c>
    </row>
    <row r="51" spans="1:18">
      <c r="A51" s="2">
        <f t="shared" si="0"/>
        <v>2002</v>
      </c>
      <c r="B51" t="str">
        <f t="shared" si="1"/>
        <v>D12002-106</v>
      </c>
      <c r="C51" t="str">
        <f t="shared" si="2"/>
        <v>Misc - Gold</v>
      </c>
      <c r="D51" s="2">
        <v>2002</v>
      </c>
      <c r="E51" t="s">
        <v>10</v>
      </c>
      <c r="F51" t="s">
        <v>174</v>
      </c>
      <c r="G51" t="s">
        <v>11</v>
      </c>
      <c r="H51" s="3">
        <v>0.75</v>
      </c>
      <c r="I51" s="3" t="s">
        <v>152</v>
      </c>
      <c r="J51" t="s">
        <v>12</v>
      </c>
      <c r="K51">
        <v>106</v>
      </c>
      <c r="L51">
        <v>680</v>
      </c>
      <c r="M51" s="1">
        <v>2.8979999999999997</v>
      </c>
      <c r="N51" s="1">
        <v>5.8485000000000005</v>
      </c>
      <c r="O51" s="1">
        <v>8.2844999999999995</v>
      </c>
      <c r="P51" s="37">
        <v>1.5960000000000001</v>
      </c>
      <c r="Q51">
        <f t="shared" si="3"/>
        <v>0.3125</v>
      </c>
      <c r="R51" t="s">
        <v>1949</v>
      </c>
    </row>
    <row r="52" spans="1:18">
      <c r="A52" s="2">
        <f t="shared" si="0"/>
        <v>2003</v>
      </c>
      <c r="B52" t="str">
        <f t="shared" si="1"/>
        <v>D12003-106</v>
      </c>
      <c r="C52" t="str">
        <f t="shared" si="2"/>
        <v>Misc - Gold</v>
      </c>
      <c r="D52" s="2">
        <v>2003</v>
      </c>
      <c r="E52" t="s">
        <v>10</v>
      </c>
      <c r="F52" t="s">
        <v>174</v>
      </c>
      <c r="G52" t="s">
        <v>11</v>
      </c>
      <c r="H52" s="3">
        <v>1</v>
      </c>
      <c r="I52" s="3" t="s">
        <v>152</v>
      </c>
      <c r="J52" t="s">
        <v>12</v>
      </c>
      <c r="K52">
        <v>106</v>
      </c>
      <c r="L52">
        <v>380</v>
      </c>
      <c r="M52" s="1">
        <v>3.6750000000000003</v>
      </c>
      <c r="N52" s="1">
        <v>7.056</v>
      </c>
      <c r="O52" s="1">
        <v>9.5445000000000011</v>
      </c>
      <c r="P52" s="37">
        <v>2.0265</v>
      </c>
      <c r="Q52">
        <f t="shared" si="3"/>
        <v>0.3125</v>
      </c>
      <c r="R52" t="s">
        <v>1949</v>
      </c>
    </row>
    <row r="53" spans="1:18">
      <c r="A53" s="2">
        <f t="shared" si="0"/>
        <v>2004</v>
      </c>
      <c r="B53" t="str">
        <f t="shared" si="1"/>
        <v>D12004-106</v>
      </c>
      <c r="C53" t="str">
        <f t="shared" si="2"/>
        <v>Misc - Gold</v>
      </c>
      <c r="D53" s="2">
        <v>2004</v>
      </c>
      <c r="E53" t="s">
        <v>10</v>
      </c>
      <c r="F53" t="s">
        <v>174</v>
      </c>
      <c r="G53" t="s">
        <v>11</v>
      </c>
      <c r="H53" s="3">
        <v>1.5</v>
      </c>
      <c r="I53" s="3" t="s">
        <v>152</v>
      </c>
      <c r="J53" t="s">
        <v>12</v>
      </c>
      <c r="K53">
        <v>106</v>
      </c>
      <c r="L53">
        <v>210</v>
      </c>
      <c r="M53" s="1" t="e">
        <v>#N/A</v>
      </c>
      <c r="N53" s="1" t="e">
        <v>#N/A</v>
      </c>
      <c r="O53" s="1" t="e">
        <v>#N/A</v>
      </c>
      <c r="P53" s="37" t="e">
        <v>#N/A</v>
      </c>
      <c r="Q53">
        <f t="shared" si="3"/>
        <v>0.3125</v>
      </c>
      <c r="R53" t="s">
        <v>1949</v>
      </c>
    </row>
    <row r="54" spans="1:18">
      <c r="A54" s="2">
        <f t="shared" si="0"/>
        <v>2005</v>
      </c>
      <c r="B54" t="str">
        <f t="shared" si="1"/>
        <v>D12005-118</v>
      </c>
      <c r="C54" t="str">
        <f t="shared" si="2"/>
        <v>Linen Liners - Wheat/Oatmeal</v>
      </c>
      <c r="D54" s="2">
        <v>2005</v>
      </c>
      <c r="E54" t="s">
        <v>16</v>
      </c>
      <c r="F54" t="s">
        <v>17</v>
      </c>
      <c r="G54" t="s">
        <v>18</v>
      </c>
      <c r="H54" s="3">
        <v>1</v>
      </c>
      <c r="I54" s="3" t="s">
        <v>152</v>
      </c>
      <c r="J54" t="s">
        <v>19</v>
      </c>
      <c r="K54">
        <v>118</v>
      </c>
      <c r="L54">
        <v>570</v>
      </c>
      <c r="M54" s="1">
        <v>1.827</v>
      </c>
      <c r="N54" s="1">
        <v>4.2629999999999999</v>
      </c>
      <c r="O54" s="1">
        <v>6.1530000000000005</v>
      </c>
      <c r="P54" s="37">
        <v>1.008</v>
      </c>
      <c r="Q54">
        <f t="shared" si="3"/>
        <v>0.3125</v>
      </c>
      <c r="R54" t="s">
        <v>1949</v>
      </c>
    </row>
    <row r="55" spans="1:18">
      <c r="A55" s="2">
        <f t="shared" si="0"/>
        <v>2006</v>
      </c>
      <c r="B55" t="str">
        <f t="shared" si="1"/>
        <v>D12006-118</v>
      </c>
      <c r="C55" t="str">
        <f t="shared" si="2"/>
        <v>Linen Liners - Wheat/Oatmeal</v>
      </c>
      <c r="D55" s="2">
        <v>2006</v>
      </c>
      <c r="E55" t="s">
        <v>16</v>
      </c>
      <c r="F55" t="s">
        <v>17</v>
      </c>
      <c r="G55" t="s">
        <v>18</v>
      </c>
      <c r="H55" s="3">
        <v>1.5</v>
      </c>
      <c r="I55" s="3" t="s">
        <v>152</v>
      </c>
      <c r="J55" t="s">
        <v>19</v>
      </c>
      <c r="K55">
        <v>118</v>
      </c>
      <c r="L55">
        <v>370</v>
      </c>
      <c r="M55" s="1">
        <v>2.2470000000000003</v>
      </c>
      <c r="N55" s="1">
        <v>5.3025000000000002</v>
      </c>
      <c r="O55" s="1">
        <v>7.5810000000000004</v>
      </c>
      <c r="P55" s="37">
        <v>1.2389999999999999</v>
      </c>
      <c r="Q55">
        <f t="shared" si="3"/>
        <v>0.3125</v>
      </c>
      <c r="R55" t="s">
        <v>1949</v>
      </c>
    </row>
    <row r="56" spans="1:18">
      <c r="A56" s="2">
        <f t="shared" si="0"/>
        <v>2007</v>
      </c>
      <c r="B56" t="str">
        <f t="shared" si="1"/>
        <v>D12007-117</v>
      </c>
      <c r="C56" t="str">
        <f t="shared" si="2"/>
        <v>Linen Liners - Wheat/Oatmeal</v>
      </c>
      <c r="D56" s="2">
        <v>2007</v>
      </c>
      <c r="E56" t="s">
        <v>16</v>
      </c>
      <c r="F56" t="s">
        <v>17</v>
      </c>
      <c r="G56" t="s">
        <v>18</v>
      </c>
      <c r="H56" s="3">
        <v>0.75</v>
      </c>
      <c r="I56" s="3" t="s">
        <v>152</v>
      </c>
      <c r="J56" t="s">
        <v>19</v>
      </c>
      <c r="K56">
        <v>117</v>
      </c>
      <c r="L56">
        <v>860</v>
      </c>
      <c r="M56" s="1">
        <v>1.6065</v>
      </c>
      <c r="N56" s="1">
        <v>3.7800000000000002</v>
      </c>
      <c r="O56" s="1">
        <v>5.5229999999999997</v>
      </c>
      <c r="P56" s="37">
        <v>0.88200000000000001</v>
      </c>
      <c r="Q56">
        <f t="shared" si="3"/>
        <v>0.3125</v>
      </c>
      <c r="R56" t="s">
        <v>1949</v>
      </c>
    </row>
    <row r="57" spans="1:18">
      <c r="A57" s="2">
        <f t="shared" si="0"/>
        <v>2008</v>
      </c>
      <c r="B57" t="str">
        <f t="shared" si="1"/>
        <v>D12008-117</v>
      </c>
      <c r="C57" t="str">
        <f t="shared" si="2"/>
        <v>Linen Liners - Wheat/Oatmeal</v>
      </c>
      <c r="D57" s="2">
        <v>2008</v>
      </c>
      <c r="E57" t="s">
        <v>16</v>
      </c>
      <c r="F57" t="s">
        <v>17</v>
      </c>
      <c r="G57" t="s">
        <v>18</v>
      </c>
      <c r="H57" s="3">
        <v>1</v>
      </c>
      <c r="I57" s="3" t="s">
        <v>152</v>
      </c>
      <c r="J57" t="s">
        <v>19</v>
      </c>
      <c r="K57">
        <v>117</v>
      </c>
      <c r="L57">
        <v>600</v>
      </c>
      <c r="M57" s="1">
        <v>1.722</v>
      </c>
      <c r="N57" s="1">
        <v>3.8640000000000003</v>
      </c>
      <c r="O57" s="1">
        <v>5.8905000000000003</v>
      </c>
      <c r="P57" s="37">
        <v>0.94500000000000006</v>
      </c>
      <c r="Q57">
        <f t="shared" si="3"/>
        <v>0.3125</v>
      </c>
      <c r="R57" t="s">
        <v>1949</v>
      </c>
    </row>
    <row r="58" spans="1:18">
      <c r="A58" s="2">
        <f t="shared" si="0"/>
        <v>2009</v>
      </c>
      <c r="B58" t="str">
        <f t="shared" si="1"/>
        <v>D12009-117</v>
      </c>
      <c r="C58" t="str">
        <f t="shared" si="2"/>
        <v>Linen Liners - Wheat/Oatmeal</v>
      </c>
      <c r="D58" s="2">
        <v>2009</v>
      </c>
      <c r="E58" t="s">
        <v>16</v>
      </c>
      <c r="F58" t="s">
        <v>17</v>
      </c>
      <c r="G58" t="s">
        <v>18</v>
      </c>
      <c r="H58" s="3">
        <v>1.25</v>
      </c>
      <c r="I58" s="3" t="s">
        <v>152</v>
      </c>
      <c r="J58" t="s">
        <v>19</v>
      </c>
      <c r="K58">
        <v>117</v>
      </c>
      <c r="L58">
        <v>500</v>
      </c>
      <c r="M58" s="1">
        <v>1.8480000000000001</v>
      </c>
      <c r="N58" s="1">
        <v>4.1790000000000003</v>
      </c>
      <c r="O58" s="1">
        <v>6.2790000000000008</v>
      </c>
      <c r="P58" s="37">
        <v>1.0185</v>
      </c>
      <c r="Q58">
        <f t="shared" si="3"/>
        <v>0.3125</v>
      </c>
      <c r="R58" t="s">
        <v>1949</v>
      </c>
    </row>
    <row r="59" spans="1:18">
      <c r="A59" s="2">
        <f t="shared" si="0"/>
        <v>2010</v>
      </c>
      <c r="B59" t="str">
        <f t="shared" si="1"/>
        <v>D12010-89</v>
      </c>
      <c r="C59" t="str">
        <f t="shared" si="2"/>
        <v>Misc - Antique Gold</v>
      </c>
      <c r="D59" s="2">
        <v>2010</v>
      </c>
      <c r="E59" t="s">
        <v>10</v>
      </c>
      <c r="F59" t="s">
        <v>174</v>
      </c>
      <c r="G59" t="s">
        <v>14</v>
      </c>
      <c r="H59" s="3">
        <v>0.75</v>
      </c>
      <c r="I59" s="3" t="s">
        <v>149</v>
      </c>
      <c r="J59" t="s">
        <v>12</v>
      </c>
      <c r="K59">
        <v>89</v>
      </c>
      <c r="L59">
        <v>785</v>
      </c>
      <c r="M59" s="1">
        <v>2.5409999999999999</v>
      </c>
      <c r="N59" s="1">
        <v>5.3129999999999997</v>
      </c>
      <c r="O59" s="1">
        <v>7.4340000000000002</v>
      </c>
      <c r="P59" s="37">
        <v>1.3965000000000001</v>
      </c>
      <c r="Q59">
        <f t="shared" si="3"/>
        <v>0.375</v>
      </c>
      <c r="R59" t="s">
        <v>1949</v>
      </c>
    </row>
    <row r="60" spans="1:18">
      <c r="A60" s="2">
        <f t="shared" si="0"/>
        <v>2011</v>
      </c>
      <c r="B60" t="str">
        <f t="shared" si="1"/>
        <v>D12011-89</v>
      </c>
      <c r="C60" t="str">
        <f t="shared" si="2"/>
        <v>Misc - Antique Silver</v>
      </c>
      <c r="D60" s="2">
        <v>2011</v>
      </c>
      <c r="E60" t="s">
        <v>10</v>
      </c>
      <c r="F60" t="s">
        <v>174</v>
      </c>
      <c r="G60" t="s">
        <v>13</v>
      </c>
      <c r="H60" s="3">
        <v>0.75</v>
      </c>
      <c r="I60" s="3" t="s">
        <v>149</v>
      </c>
      <c r="J60" t="s">
        <v>12</v>
      </c>
      <c r="K60">
        <v>89</v>
      </c>
      <c r="L60">
        <v>670</v>
      </c>
      <c r="M60" s="1">
        <v>2.5409999999999999</v>
      </c>
      <c r="N60" s="1">
        <v>5.3129999999999997</v>
      </c>
      <c r="O60" s="1">
        <v>7.4340000000000002</v>
      </c>
      <c r="P60" s="37">
        <v>1.3965000000000001</v>
      </c>
      <c r="Q60">
        <f t="shared" si="3"/>
        <v>0.375</v>
      </c>
      <c r="R60" t="s">
        <v>1949</v>
      </c>
    </row>
    <row r="61" spans="1:18">
      <c r="A61" s="2">
        <f t="shared" si="0"/>
        <v>2014</v>
      </c>
      <c r="B61" t="str">
        <f t="shared" si="1"/>
        <v>D12014-89</v>
      </c>
      <c r="C61" t="str">
        <f t="shared" si="2"/>
        <v>Misc - Antique Gold</v>
      </c>
      <c r="D61" s="2">
        <v>2014</v>
      </c>
      <c r="E61" t="s">
        <v>10</v>
      </c>
      <c r="F61" t="s">
        <v>174</v>
      </c>
      <c r="G61" t="s">
        <v>14</v>
      </c>
      <c r="H61" s="3">
        <v>0.75</v>
      </c>
      <c r="I61" s="3" t="s">
        <v>149</v>
      </c>
      <c r="J61" t="s">
        <v>12</v>
      </c>
      <c r="K61">
        <v>89</v>
      </c>
      <c r="L61">
        <v>760</v>
      </c>
      <c r="M61" s="1">
        <v>2.5409999999999999</v>
      </c>
      <c r="N61" s="1">
        <v>5.3129999999999997</v>
      </c>
      <c r="O61" s="1">
        <v>7.4340000000000002</v>
      </c>
      <c r="P61" s="37">
        <v>1.3965000000000001</v>
      </c>
      <c r="Q61">
        <f t="shared" si="3"/>
        <v>0.375</v>
      </c>
      <c r="R61" t="s">
        <v>1949</v>
      </c>
    </row>
    <row r="62" spans="1:18">
      <c r="A62" s="2">
        <f t="shared" si="0"/>
        <v>2016</v>
      </c>
      <c r="B62" t="str">
        <f t="shared" si="1"/>
        <v>D12016-89</v>
      </c>
      <c r="C62" t="str">
        <f t="shared" si="2"/>
        <v>Misc - Antique Silver</v>
      </c>
      <c r="D62" s="2">
        <v>2016</v>
      </c>
      <c r="E62" t="s">
        <v>10</v>
      </c>
      <c r="F62" t="s">
        <v>174</v>
      </c>
      <c r="G62" t="s">
        <v>13</v>
      </c>
      <c r="H62" s="3">
        <v>0.75</v>
      </c>
      <c r="I62" s="3" t="s">
        <v>149</v>
      </c>
      <c r="J62" t="s">
        <v>12</v>
      </c>
      <c r="K62">
        <v>89</v>
      </c>
      <c r="L62">
        <v>460</v>
      </c>
      <c r="M62" s="1">
        <v>2.5409999999999999</v>
      </c>
      <c r="N62" s="1">
        <v>5.3129999999999997</v>
      </c>
      <c r="O62" s="1">
        <v>7.4340000000000002</v>
      </c>
      <c r="P62" s="37">
        <v>1.3965000000000001</v>
      </c>
      <c r="Q62">
        <f t="shared" si="3"/>
        <v>0.375</v>
      </c>
      <c r="R62" t="s">
        <v>1949</v>
      </c>
    </row>
    <row r="63" spans="1:18">
      <c r="A63" s="2">
        <f t="shared" si="0"/>
        <v>2019</v>
      </c>
      <c r="B63" t="str">
        <f t="shared" si="1"/>
        <v>D12019-106</v>
      </c>
      <c r="C63" t="str">
        <f t="shared" si="2"/>
        <v>Misc - Gold</v>
      </c>
      <c r="D63" s="2">
        <v>2019</v>
      </c>
      <c r="E63" t="s">
        <v>10</v>
      </c>
      <c r="F63" t="s">
        <v>174</v>
      </c>
      <c r="G63" t="s">
        <v>11</v>
      </c>
      <c r="H63" s="3">
        <v>1.25</v>
      </c>
      <c r="I63" s="3" t="s">
        <v>152</v>
      </c>
      <c r="J63" t="s">
        <v>12</v>
      </c>
      <c r="K63">
        <v>106</v>
      </c>
      <c r="L63">
        <v>330</v>
      </c>
      <c r="M63" s="1" t="e">
        <v>#N/A</v>
      </c>
      <c r="N63" s="1" t="e">
        <v>#N/A</v>
      </c>
      <c r="O63" s="1" t="e">
        <v>#N/A</v>
      </c>
      <c r="P63" s="37" t="e">
        <v>#N/A</v>
      </c>
      <c r="Q63">
        <f t="shared" si="3"/>
        <v>0.3125</v>
      </c>
      <c r="R63" t="s">
        <v>1949</v>
      </c>
    </row>
    <row r="64" spans="1:18">
      <c r="A64" s="2">
        <f t="shared" si="0"/>
        <v>2020</v>
      </c>
      <c r="B64" t="str">
        <f t="shared" si="1"/>
        <v>D12020-106</v>
      </c>
      <c r="C64" t="str">
        <f t="shared" si="2"/>
        <v>Misc - Gold</v>
      </c>
      <c r="D64" s="2">
        <v>2020</v>
      </c>
      <c r="E64" t="s">
        <v>10</v>
      </c>
      <c r="F64" t="s">
        <v>174</v>
      </c>
      <c r="G64" t="s">
        <v>11</v>
      </c>
      <c r="H64" s="3">
        <v>1</v>
      </c>
      <c r="I64" s="3" t="s">
        <v>152</v>
      </c>
      <c r="J64" t="s">
        <v>12</v>
      </c>
      <c r="K64">
        <v>106</v>
      </c>
      <c r="L64">
        <v>400</v>
      </c>
      <c r="M64" s="1">
        <v>3.0030000000000001</v>
      </c>
      <c r="N64" s="1">
        <v>6.1844999999999999</v>
      </c>
      <c r="O64" s="1">
        <v>8.5890000000000004</v>
      </c>
      <c r="P64" s="37">
        <v>1.6485000000000001</v>
      </c>
      <c r="Q64">
        <f t="shared" si="3"/>
        <v>0.3125</v>
      </c>
      <c r="R64" t="s">
        <v>1949</v>
      </c>
    </row>
    <row r="65" spans="1:18">
      <c r="A65" s="2">
        <f t="shared" si="0"/>
        <v>2021</v>
      </c>
      <c r="B65" t="str">
        <f t="shared" si="1"/>
        <v>D12021-106</v>
      </c>
      <c r="C65" t="str">
        <f t="shared" si="2"/>
        <v>Misc - Gold</v>
      </c>
      <c r="D65" s="2">
        <v>2021</v>
      </c>
      <c r="E65" t="s">
        <v>10</v>
      </c>
      <c r="F65" t="s">
        <v>174</v>
      </c>
      <c r="G65" t="s">
        <v>11</v>
      </c>
      <c r="H65" s="3">
        <v>0.75</v>
      </c>
      <c r="I65" s="3" t="s">
        <v>152</v>
      </c>
      <c r="J65" t="s">
        <v>12</v>
      </c>
      <c r="K65">
        <v>106</v>
      </c>
      <c r="L65">
        <v>910</v>
      </c>
      <c r="M65" s="1">
        <v>2.5515000000000003</v>
      </c>
      <c r="N65" s="1">
        <v>5.3655000000000008</v>
      </c>
      <c r="O65" s="1">
        <v>7.4865000000000004</v>
      </c>
      <c r="P65" s="37">
        <v>1.4070000000000003</v>
      </c>
      <c r="Q65">
        <f t="shared" si="3"/>
        <v>0.3125</v>
      </c>
      <c r="R65" t="s">
        <v>1949</v>
      </c>
    </row>
    <row r="66" spans="1:18">
      <c r="A66" s="2">
        <f t="shared" ref="A66:A129" si="4">D66</f>
        <v>2025</v>
      </c>
      <c r="B66" t="str">
        <f t="shared" ref="B66:B129" si="5">CONCATENATE("D1",D66,"-",K66)</f>
        <v>D12025-81</v>
      </c>
      <c r="C66" t="str">
        <f t="shared" ref="C66:C129" si="6">CONCATENATE(F66," - ",G66)</f>
        <v>Misc - Gold</v>
      </c>
      <c r="D66" s="2">
        <v>2025</v>
      </c>
      <c r="E66" t="s">
        <v>10</v>
      </c>
      <c r="F66" t="s">
        <v>174</v>
      </c>
      <c r="G66" t="s">
        <v>11</v>
      </c>
      <c r="H66" s="3">
        <v>2</v>
      </c>
      <c r="I66" s="3" t="s">
        <v>149</v>
      </c>
      <c r="J66" t="s">
        <v>12</v>
      </c>
      <c r="K66">
        <v>81</v>
      </c>
      <c r="L66">
        <v>190</v>
      </c>
      <c r="M66" s="1">
        <v>5.5650000000000004</v>
      </c>
      <c r="N66" s="1">
        <v>10.804499999999999</v>
      </c>
      <c r="O66" s="1">
        <v>14.689500000000001</v>
      </c>
      <c r="P66" s="37">
        <v>3.0659999999999998</v>
      </c>
      <c r="Q66">
        <f t="shared" ref="Q66:Q129" si="7">IFERROR(+IF(I66&lt;40000,I66,+((TRIM(+MID(I66,1,+FIND("/",I66,1)-1)))/(+TRIM(+MID(I66,+FIND("/",I66,1)+1,2))))),I66*1)</f>
        <v>0.375</v>
      </c>
      <c r="R66" t="s">
        <v>1949</v>
      </c>
    </row>
    <row r="67" spans="1:18">
      <c r="A67" s="2">
        <f t="shared" si="4"/>
        <v>2035</v>
      </c>
      <c r="B67" t="str">
        <f t="shared" si="5"/>
        <v>D12035-105</v>
      </c>
      <c r="C67" t="str">
        <f t="shared" si="6"/>
        <v>Misc - Gold</v>
      </c>
      <c r="D67" s="2">
        <v>2035</v>
      </c>
      <c r="E67" t="s">
        <v>10</v>
      </c>
      <c r="F67" t="s">
        <v>174</v>
      </c>
      <c r="G67" t="s">
        <v>11</v>
      </c>
      <c r="H67" s="3">
        <v>0.75</v>
      </c>
      <c r="I67" s="3" t="s">
        <v>149</v>
      </c>
      <c r="J67" t="s">
        <v>12</v>
      </c>
      <c r="K67">
        <v>105</v>
      </c>
      <c r="L67">
        <v>440</v>
      </c>
      <c r="M67" s="1">
        <v>3.0555000000000003</v>
      </c>
      <c r="N67" s="1">
        <v>6.3420000000000005</v>
      </c>
      <c r="O67" s="1">
        <v>8.8095000000000017</v>
      </c>
      <c r="P67" s="37">
        <v>1.6800000000000002</v>
      </c>
      <c r="Q67">
        <f t="shared" si="7"/>
        <v>0.375</v>
      </c>
      <c r="R67" t="s">
        <v>1949</v>
      </c>
    </row>
    <row r="68" spans="1:18">
      <c r="A68" s="2">
        <f t="shared" si="4"/>
        <v>2039</v>
      </c>
      <c r="B68" t="str">
        <f t="shared" si="5"/>
        <v>D12039-97</v>
      </c>
      <c r="C68" t="str">
        <f t="shared" si="6"/>
        <v>Misc - Gold</v>
      </c>
      <c r="D68" s="2">
        <v>2039</v>
      </c>
      <c r="E68" t="s">
        <v>45</v>
      </c>
      <c r="F68" t="s">
        <v>174</v>
      </c>
      <c r="G68" t="s">
        <v>11</v>
      </c>
      <c r="H68" s="3">
        <v>3.5</v>
      </c>
      <c r="I68" s="3" t="s">
        <v>145</v>
      </c>
      <c r="J68" t="s">
        <v>12</v>
      </c>
      <c r="K68">
        <v>97</v>
      </c>
      <c r="L68">
        <v>85</v>
      </c>
      <c r="M68" s="1">
        <v>10.815000000000001</v>
      </c>
      <c r="N68" s="1">
        <v>18.784500000000001</v>
      </c>
      <c r="O68" s="1">
        <v>23.835000000000001</v>
      </c>
      <c r="P68" s="37">
        <v>5.9535</v>
      </c>
      <c r="Q68">
        <f t="shared" si="7"/>
        <v>0.5</v>
      </c>
      <c r="R68" t="s">
        <v>1949</v>
      </c>
    </row>
    <row r="69" spans="1:18">
      <c r="A69" s="2">
        <f t="shared" si="4"/>
        <v>2073</v>
      </c>
      <c r="B69" t="str">
        <f t="shared" si="5"/>
        <v>D12073-97</v>
      </c>
      <c r="C69" t="str">
        <f t="shared" si="6"/>
        <v>Shadow Boxes - Gold</v>
      </c>
      <c r="D69" s="2">
        <v>2073</v>
      </c>
      <c r="E69" t="s">
        <v>10</v>
      </c>
      <c r="F69" t="s">
        <v>40</v>
      </c>
      <c r="G69" t="s">
        <v>11</v>
      </c>
      <c r="H69" s="3">
        <v>1</v>
      </c>
      <c r="I69" s="3" t="s">
        <v>157</v>
      </c>
      <c r="J69" t="s">
        <v>41</v>
      </c>
      <c r="K69">
        <v>97</v>
      </c>
      <c r="L69">
        <v>180</v>
      </c>
      <c r="M69" s="1" t="e">
        <v>#N/A</v>
      </c>
      <c r="N69" s="1" t="e">
        <v>#N/A</v>
      </c>
      <c r="O69" s="1" t="e">
        <v>#N/A</v>
      </c>
      <c r="P69" s="37" t="e">
        <v>#N/A</v>
      </c>
      <c r="Q69">
        <f t="shared" si="7"/>
        <v>1.375</v>
      </c>
      <c r="R69" t="s">
        <v>1949</v>
      </c>
    </row>
    <row r="70" spans="1:18">
      <c r="A70" s="2">
        <f t="shared" si="4"/>
        <v>2083</v>
      </c>
      <c r="B70" t="str">
        <f t="shared" si="5"/>
        <v>D12083-81</v>
      </c>
      <c r="C70" t="str">
        <f t="shared" si="6"/>
        <v>Misc - Gold</v>
      </c>
      <c r="D70" s="2">
        <v>2083</v>
      </c>
      <c r="E70" t="s">
        <v>10</v>
      </c>
      <c r="F70" t="s">
        <v>174</v>
      </c>
      <c r="G70" t="s">
        <v>11</v>
      </c>
      <c r="H70" s="3">
        <v>2.5</v>
      </c>
      <c r="I70" s="3" t="s">
        <v>149</v>
      </c>
      <c r="J70" t="s">
        <v>12</v>
      </c>
      <c r="K70">
        <v>81</v>
      </c>
      <c r="L70">
        <v>110</v>
      </c>
      <c r="M70" s="1">
        <v>8.2110000000000003</v>
      </c>
      <c r="N70" s="1">
        <v>15.624000000000002</v>
      </c>
      <c r="O70" s="1">
        <v>20.516999999999999</v>
      </c>
      <c r="P70" s="37">
        <v>4.5149999999999997</v>
      </c>
      <c r="Q70">
        <f t="shared" si="7"/>
        <v>0.375</v>
      </c>
      <c r="R70" t="s">
        <v>1949</v>
      </c>
    </row>
    <row r="71" spans="1:18">
      <c r="A71" s="2">
        <f t="shared" si="4"/>
        <v>2084</v>
      </c>
      <c r="B71" t="str">
        <f t="shared" si="5"/>
        <v>D12084-81</v>
      </c>
      <c r="C71" t="str">
        <f t="shared" si="6"/>
        <v>Misc - Gold</v>
      </c>
      <c r="D71" s="2">
        <v>2084</v>
      </c>
      <c r="E71" t="s">
        <v>10</v>
      </c>
      <c r="F71" t="s">
        <v>174</v>
      </c>
      <c r="G71" t="s">
        <v>11</v>
      </c>
      <c r="H71" s="3">
        <v>3</v>
      </c>
      <c r="I71" s="3" t="s">
        <v>149</v>
      </c>
      <c r="J71" t="s">
        <v>12</v>
      </c>
      <c r="K71">
        <v>81</v>
      </c>
      <c r="L71">
        <v>90</v>
      </c>
      <c r="M71" s="1">
        <v>9.261000000000001</v>
      </c>
      <c r="N71" s="1">
        <v>16.9575</v>
      </c>
      <c r="O71" s="1">
        <v>21.871499999999997</v>
      </c>
      <c r="P71" s="37">
        <v>5.0925000000000002</v>
      </c>
      <c r="Q71">
        <f t="shared" si="7"/>
        <v>0.375</v>
      </c>
      <c r="R71" t="s">
        <v>1949</v>
      </c>
    </row>
    <row r="72" spans="1:18">
      <c r="A72" s="2">
        <f t="shared" si="4"/>
        <v>2090</v>
      </c>
      <c r="B72" t="str">
        <f t="shared" si="5"/>
        <v>D12090-71</v>
      </c>
      <c r="C72" t="str">
        <f t="shared" si="6"/>
        <v>Misc - Gold</v>
      </c>
      <c r="D72" s="2">
        <v>2090</v>
      </c>
      <c r="E72" t="s">
        <v>10</v>
      </c>
      <c r="F72" t="s">
        <v>174</v>
      </c>
      <c r="G72" t="s">
        <v>11</v>
      </c>
      <c r="H72" s="3">
        <v>0.75</v>
      </c>
      <c r="I72" s="3" t="s">
        <v>152</v>
      </c>
      <c r="J72" t="s">
        <v>12</v>
      </c>
      <c r="K72">
        <v>71</v>
      </c>
      <c r="L72">
        <v>600</v>
      </c>
      <c r="M72" s="1">
        <v>2.8350000000000004</v>
      </c>
      <c r="N72" s="1">
        <v>5.9430000000000005</v>
      </c>
      <c r="O72" s="1">
        <v>8.2004999999999999</v>
      </c>
      <c r="P72" s="37">
        <v>1.5645</v>
      </c>
      <c r="Q72">
        <f t="shared" si="7"/>
        <v>0.3125</v>
      </c>
      <c r="R72" t="s">
        <v>1949</v>
      </c>
    </row>
    <row r="73" spans="1:18">
      <c r="A73" s="2">
        <f t="shared" si="4"/>
        <v>2091</v>
      </c>
      <c r="B73" t="str">
        <f t="shared" si="5"/>
        <v>D12091-71</v>
      </c>
      <c r="C73" t="str">
        <f t="shared" si="6"/>
        <v>Misc - Silver</v>
      </c>
      <c r="D73" s="2">
        <v>2091</v>
      </c>
      <c r="E73" t="s">
        <v>10</v>
      </c>
      <c r="F73" t="s">
        <v>174</v>
      </c>
      <c r="G73" t="s">
        <v>22</v>
      </c>
      <c r="H73" s="3">
        <v>0.75</v>
      </c>
      <c r="I73" s="3" t="s">
        <v>152</v>
      </c>
      <c r="J73" t="s">
        <v>12</v>
      </c>
      <c r="K73">
        <v>71</v>
      </c>
      <c r="L73">
        <v>530</v>
      </c>
      <c r="M73" s="1" t="e">
        <v>#N/A</v>
      </c>
      <c r="N73" s="1" t="e">
        <v>#N/A</v>
      </c>
      <c r="O73" s="1" t="e">
        <v>#N/A</v>
      </c>
      <c r="P73" s="37" t="e">
        <v>#N/A</v>
      </c>
      <c r="Q73">
        <f t="shared" si="7"/>
        <v>0.3125</v>
      </c>
      <c r="R73" t="s">
        <v>1949</v>
      </c>
    </row>
    <row r="74" spans="1:18">
      <c r="A74" s="2">
        <f t="shared" si="4"/>
        <v>2094</v>
      </c>
      <c r="B74" t="str">
        <f t="shared" si="5"/>
        <v>D12094-93</v>
      </c>
      <c r="C74" t="str">
        <f t="shared" si="6"/>
        <v>Misc - Gold</v>
      </c>
      <c r="D74" s="2">
        <v>2094</v>
      </c>
      <c r="E74" t="s">
        <v>45</v>
      </c>
      <c r="F74" t="s">
        <v>174</v>
      </c>
      <c r="G74" t="s">
        <v>11</v>
      </c>
      <c r="H74" s="3">
        <v>2</v>
      </c>
      <c r="I74" s="3" t="s">
        <v>149</v>
      </c>
      <c r="J74" t="s">
        <v>12</v>
      </c>
      <c r="K74">
        <v>93</v>
      </c>
      <c r="L74">
        <v>120</v>
      </c>
      <c r="M74" s="1">
        <v>5.9115000000000002</v>
      </c>
      <c r="N74" s="1">
        <v>10.951499999999999</v>
      </c>
      <c r="O74" s="1">
        <v>14.217000000000001</v>
      </c>
      <c r="P74" s="37">
        <v>3.2550000000000003</v>
      </c>
      <c r="Q74">
        <f t="shared" si="7"/>
        <v>0.375</v>
      </c>
      <c r="R74" t="s">
        <v>1949</v>
      </c>
    </row>
    <row r="75" spans="1:18">
      <c r="A75" s="2">
        <f t="shared" si="4"/>
        <v>4000</v>
      </c>
      <c r="B75" t="str">
        <f t="shared" si="5"/>
        <v>D14000-155</v>
      </c>
      <c r="C75" t="str">
        <f t="shared" si="6"/>
        <v>Blacks - Black</v>
      </c>
      <c r="D75" s="2">
        <v>4000</v>
      </c>
      <c r="E75" t="s">
        <v>39</v>
      </c>
      <c r="F75" t="s">
        <v>49</v>
      </c>
      <c r="G75" t="s">
        <v>26</v>
      </c>
      <c r="H75" s="3">
        <v>0.5</v>
      </c>
      <c r="I75" s="3" t="s">
        <v>149</v>
      </c>
      <c r="J75" t="s">
        <v>12</v>
      </c>
      <c r="K75">
        <v>155</v>
      </c>
      <c r="L75">
        <v>835</v>
      </c>
      <c r="M75" s="1">
        <v>1.9215000000000002</v>
      </c>
      <c r="N75" s="1">
        <v>4.3155000000000001</v>
      </c>
      <c r="O75" s="1">
        <v>6.3105000000000002</v>
      </c>
      <c r="P75" s="37">
        <v>1.0605</v>
      </c>
      <c r="Q75">
        <f t="shared" si="7"/>
        <v>0.375</v>
      </c>
      <c r="R75" t="s">
        <v>1949</v>
      </c>
    </row>
    <row r="76" spans="1:18">
      <c r="A76" s="2">
        <f t="shared" si="4"/>
        <v>4003</v>
      </c>
      <c r="B76" t="str">
        <f t="shared" si="5"/>
        <v>D14003-155</v>
      </c>
      <c r="C76" t="str">
        <f t="shared" si="6"/>
        <v>Blacks - Black</v>
      </c>
      <c r="D76" s="2">
        <v>4003</v>
      </c>
      <c r="E76" t="s">
        <v>39</v>
      </c>
      <c r="F76" t="s">
        <v>49</v>
      </c>
      <c r="G76" t="s">
        <v>26</v>
      </c>
      <c r="H76" s="3">
        <v>0.75</v>
      </c>
      <c r="I76" s="3" t="s">
        <v>149</v>
      </c>
      <c r="J76" t="s">
        <v>12</v>
      </c>
      <c r="K76">
        <v>155</v>
      </c>
      <c r="L76">
        <v>365</v>
      </c>
      <c r="M76" s="1">
        <v>2.1945000000000001</v>
      </c>
      <c r="N76" s="1">
        <v>4.83</v>
      </c>
      <c r="O76" s="1">
        <v>6.7934999999999999</v>
      </c>
      <c r="P76" s="37">
        <v>1.2075</v>
      </c>
      <c r="Q76">
        <f t="shared" si="7"/>
        <v>0.375</v>
      </c>
      <c r="R76" t="s">
        <v>1949</v>
      </c>
    </row>
    <row r="77" spans="1:18">
      <c r="A77" s="2">
        <f t="shared" si="4"/>
        <v>4112</v>
      </c>
      <c r="B77" t="str">
        <f t="shared" si="5"/>
        <v>D14112-160</v>
      </c>
      <c r="C77" t="str">
        <f t="shared" si="6"/>
        <v>Misc - Black</v>
      </c>
      <c r="D77" s="2">
        <v>4112</v>
      </c>
      <c r="E77" t="s">
        <v>46</v>
      </c>
      <c r="F77" t="s">
        <v>174</v>
      </c>
      <c r="G77" t="s">
        <v>26</v>
      </c>
      <c r="H77" s="3">
        <v>1.875</v>
      </c>
      <c r="I77" s="3" t="s">
        <v>150</v>
      </c>
      <c r="J77" t="s">
        <v>12</v>
      </c>
      <c r="K77">
        <v>160</v>
      </c>
      <c r="L77">
        <v>160</v>
      </c>
      <c r="M77" s="1">
        <v>6.048</v>
      </c>
      <c r="N77" s="1">
        <v>11.676</v>
      </c>
      <c r="O77" s="1">
        <v>15.855</v>
      </c>
      <c r="P77" s="37">
        <v>3.3285</v>
      </c>
      <c r="Q77">
        <f t="shared" si="7"/>
        <v>0.75</v>
      </c>
      <c r="R77" t="s">
        <v>1949</v>
      </c>
    </row>
    <row r="78" spans="1:18">
      <c r="A78" s="2">
        <f t="shared" si="4"/>
        <v>4122</v>
      </c>
      <c r="B78" t="str">
        <f t="shared" si="5"/>
        <v>D14122-160</v>
      </c>
      <c r="C78" t="str">
        <f t="shared" si="6"/>
        <v>Misc - Black</v>
      </c>
      <c r="D78" s="2">
        <v>4122</v>
      </c>
      <c r="E78" t="s">
        <v>46</v>
      </c>
      <c r="F78" t="s">
        <v>174</v>
      </c>
      <c r="G78" t="s">
        <v>26</v>
      </c>
      <c r="H78" s="3">
        <v>1.75</v>
      </c>
      <c r="I78" s="3" t="s">
        <v>50</v>
      </c>
      <c r="J78" t="s">
        <v>12</v>
      </c>
      <c r="K78">
        <v>160</v>
      </c>
      <c r="L78">
        <v>130</v>
      </c>
      <c r="M78" s="1" t="e">
        <v>#N/A</v>
      </c>
      <c r="N78" s="1" t="e">
        <v>#N/A</v>
      </c>
      <c r="O78" s="1" t="e">
        <v>#N/A</v>
      </c>
      <c r="P78" s="37" t="e">
        <v>#N/A</v>
      </c>
      <c r="Q78">
        <f t="shared" si="7"/>
        <v>0.9375</v>
      </c>
      <c r="R78" t="s">
        <v>1949</v>
      </c>
    </row>
    <row r="79" spans="1:18">
      <c r="A79" s="2">
        <f t="shared" si="4"/>
        <v>4131</v>
      </c>
      <c r="B79" t="str">
        <f t="shared" si="5"/>
        <v>D14131-104</v>
      </c>
      <c r="C79" t="str">
        <f t="shared" si="6"/>
        <v>Misc - Antique Gold</v>
      </c>
      <c r="D79" s="2">
        <v>4131</v>
      </c>
      <c r="E79" t="s">
        <v>10</v>
      </c>
      <c r="F79" t="s">
        <v>174</v>
      </c>
      <c r="G79" t="s">
        <v>14</v>
      </c>
      <c r="H79" s="3">
        <v>1</v>
      </c>
      <c r="I79" s="3" t="s">
        <v>152</v>
      </c>
      <c r="J79" t="s">
        <v>12</v>
      </c>
      <c r="K79">
        <v>104</v>
      </c>
      <c r="L79">
        <v>270</v>
      </c>
      <c r="M79" s="1" t="e">
        <v>#N/A</v>
      </c>
      <c r="N79" s="1" t="e">
        <v>#N/A</v>
      </c>
      <c r="O79" s="1" t="e">
        <v>#N/A</v>
      </c>
      <c r="P79" s="37" t="e">
        <v>#N/A</v>
      </c>
      <c r="Q79">
        <f t="shared" si="7"/>
        <v>0.3125</v>
      </c>
      <c r="R79" t="s">
        <v>1949</v>
      </c>
    </row>
    <row r="80" spans="1:18">
      <c r="A80" s="2">
        <f t="shared" si="4"/>
        <v>4132</v>
      </c>
      <c r="B80" t="str">
        <f t="shared" si="5"/>
        <v>D14132-104</v>
      </c>
      <c r="C80" t="str">
        <f t="shared" si="6"/>
        <v>Misc - Antique Silver</v>
      </c>
      <c r="D80" s="2">
        <v>4132</v>
      </c>
      <c r="E80" t="s">
        <v>10</v>
      </c>
      <c r="F80" t="s">
        <v>174</v>
      </c>
      <c r="G80" t="s">
        <v>13</v>
      </c>
      <c r="H80" s="3">
        <v>1</v>
      </c>
      <c r="I80" s="3" t="s">
        <v>152</v>
      </c>
      <c r="J80" t="s">
        <v>12</v>
      </c>
      <c r="K80">
        <v>104</v>
      </c>
      <c r="L80">
        <v>360</v>
      </c>
      <c r="M80" s="1">
        <v>3.5805000000000002</v>
      </c>
      <c r="N80" s="1">
        <v>6.9615</v>
      </c>
      <c r="O80" s="1">
        <v>9.5130000000000017</v>
      </c>
      <c r="P80" s="37">
        <v>1.974</v>
      </c>
      <c r="Q80">
        <f t="shared" si="7"/>
        <v>0.3125</v>
      </c>
      <c r="R80" t="s">
        <v>1949</v>
      </c>
    </row>
    <row r="81" spans="1:18">
      <c r="A81" s="2">
        <f t="shared" si="4"/>
        <v>4139</v>
      </c>
      <c r="B81" t="str">
        <f t="shared" si="5"/>
        <v>D14139-98</v>
      </c>
      <c r="C81" t="str">
        <f t="shared" si="6"/>
        <v>Misc - Gold</v>
      </c>
      <c r="D81" s="2">
        <v>4139</v>
      </c>
      <c r="E81" t="s">
        <v>10</v>
      </c>
      <c r="F81" t="s">
        <v>174</v>
      </c>
      <c r="G81" t="s">
        <v>11</v>
      </c>
      <c r="H81" s="3">
        <v>0.5</v>
      </c>
      <c r="I81" s="3" t="s">
        <v>152</v>
      </c>
      <c r="J81" t="s">
        <v>12</v>
      </c>
      <c r="K81">
        <v>98</v>
      </c>
      <c r="L81">
        <v>1020</v>
      </c>
      <c r="M81" s="1">
        <v>2.8875000000000002</v>
      </c>
      <c r="N81" s="1">
        <v>5.9850000000000003</v>
      </c>
      <c r="O81" s="1">
        <v>8.2844999999999995</v>
      </c>
      <c r="P81" s="37">
        <v>1.5855000000000001</v>
      </c>
      <c r="Q81">
        <f t="shared" si="7"/>
        <v>0.3125</v>
      </c>
      <c r="R81" t="s">
        <v>1949</v>
      </c>
    </row>
    <row r="82" spans="1:18">
      <c r="A82" s="2">
        <f t="shared" si="4"/>
        <v>5000</v>
      </c>
      <c r="B82" t="str">
        <f t="shared" si="5"/>
        <v>D15000-151</v>
      </c>
      <c r="C82" t="str">
        <f t="shared" si="6"/>
        <v>Misc - Walnut</v>
      </c>
      <c r="D82" s="2">
        <v>5000</v>
      </c>
      <c r="E82" t="s">
        <v>10</v>
      </c>
      <c r="F82" t="s">
        <v>174</v>
      </c>
      <c r="G82" t="s">
        <v>23</v>
      </c>
      <c r="H82" s="3">
        <v>0.75</v>
      </c>
      <c r="I82" s="3" t="s">
        <v>149</v>
      </c>
      <c r="J82" t="s">
        <v>12</v>
      </c>
      <c r="K82">
        <v>151</v>
      </c>
      <c r="L82">
        <v>550</v>
      </c>
      <c r="M82" s="1">
        <v>2.5619999999999998</v>
      </c>
      <c r="N82" s="1">
        <v>5.4390000000000001</v>
      </c>
      <c r="O82" s="1">
        <v>7.4969999999999999</v>
      </c>
      <c r="P82" s="37">
        <v>1.4070000000000003</v>
      </c>
      <c r="Q82">
        <f t="shared" si="7"/>
        <v>0.375</v>
      </c>
      <c r="R82" t="s">
        <v>1949</v>
      </c>
    </row>
    <row r="83" spans="1:18">
      <c r="A83" s="2">
        <f t="shared" si="4"/>
        <v>5012</v>
      </c>
      <c r="B83" t="str">
        <f t="shared" si="5"/>
        <v>D15012-90</v>
      </c>
      <c r="C83" t="str">
        <f t="shared" si="6"/>
        <v>Misc - Gold</v>
      </c>
      <c r="D83" s="2">
        <v>5012</v>
      </c>
      <c r="E83" t="s">
        <v>45</v>
      </c>
      <c r="F83" t="s">
        <v>174</v>
      </c>
      <c r="G83" t="s">
        <v>11</v>
      </c>
      <c r="H83" s="3">
        <v>1</v>
      </c>
      <c r="I83" s="3" t="s">
        <v>148</v>
      </c>
      <c r="J83" t="s">
        <v>12</v>
      </c>
      <c r="K83">
        <v>90</v>
      </c>
      <c r="L83">
        <v>340</v>
      </c>
      <c r="M83" s="1">
        <v>3.9585000000000004</v>
      </c>
      <c r="N83" s="1">
        <v>7.6334999999999997</v>
      </c>
      <c r="O83" s="1">
        <v>10.384500000000001</v>
      </c>
      <c r="P83" s="37">
        <v>2.1734999999999998</v>
      </c>
      <c r="Q83">
        <f t="shared" si="7"/>
        <v>0.4375</v>
      </c>
      <c r="R83" t="s">
        <v>1949</v>
      </c>
    </row>
    <row r="84" spans="1:18">
      <c r="A84" s="2">
        <f t="shared" si="4"/>
        <v>5013</v>
      </c>
      <c r="B84" t="str">
        <f t="shared" si="5"/>
        <v>D15013-97</v>
      </c>
      <c r="C84" t="str">
        <f t="shared" si="6"/>
        <v>Shadow Boxes - Gold</v>
      </c>
      <c r="D84" s="2">
        <v>5013</v>
      </c>
      <c r="E84" t="s">
        <v>10</v>
      </c>
      <c r="F84" t="s">
        <v>40</v>
      </c>
      <c r="G84" t="s">
        <v>11</v>
      </c>
      <c r="H84" s="3">
        <v>1.25</v>
      </c>
      <c r="I84" s="3" t="s">
        <v>168</v>
      </c>
      <c r="J84" t="s">
        <v>41</v>
      </c>
      <c r="K84">
        <v>97</v>
      </c>
      <c r="L84">
        <v>210</v>
      </c>
      <c r="M84" s="1" t="e">
        <v>#N/A</v>
      </c>
      <c r="N84" s="1" t="e">
        <v>#N/A</v>
      </c>
      <c r="O84" s="1" t="e">
        <v>#N/A</v>
      </c>
      <c r="P84" s="37" t="e">
        <v>#N/A</v>
      </c>
      <c r="Q84">
        <f t="shared" si="7"/>
        <v>1.1875</v>
      </c>
      <c r="R84" t="s">
        <v>1949</v>
      </c>
    </row>
    <row r="85" spans="1:18">
      <c r="A85" s="2">
        <f t="shared" si="4"/>
        <v>5016</v>
      </c>
      <c r="B85" t="str">
        <f t="shared" si="5"/>
        <v>D15016-151</v>
      </c>
      <c r="C85" t="str">
        <f t="shared" si="6"/>
        <v>Misc - Black</v>
      </c>
      <c r="D85" s="2">
        <v>5016</v>
      </c>
      <c r="E85" t="s">
        <v>10</v>
      </c>
      <c r="F85" t="s">
        <v>174</v>
      </c>
      <c r="G85" t="s">
        <v>26</v>
      </c>
      <c r="H85" s="3">
        <v>1.25</v>
      </c>
      <c r="I85" s="3" t="s">
        <v>149</v>
      </c>
      <c r="J85" t="s">
        <v>12</v>
      </c>
      <c r="K85">
        <v>151</v>
      </c>
      <c r="L85">
        <v>330</v>
      </c>
      <c r="M85" s="1">
        <v>3.0449999999999999</v>
      </c>
      <c r="N85" s="1">
        <v>6.2055000000000007</v>
      </c>
      <c r="O85" s="1">
        <v>8.557500000000001</v>
      </c>
      <c r="P85" s="37">
        <v>1.6800000000000002</v>
      </c>
      <c r="Q85">
        <f t="shared" si="7"/>
        <v>0.375</v>
      </c>
      <c r="R85" t="s">
        <v>1949</v>
      </c>
    </row>
    <row r="86" spans="1:18">
      <c r="A86" s="2">
        <f t="shared" si="4"/>
        <v>5018</v>
      </c>
      <c r="B86" t="str">
        <f t="shared" si="5"/>
        <v>D15018-110</v>
      </c>
      <c r="C86" t="str">
        <f t="shared" si="6"/>
        <v>Misc - Gold</v>
      </c>
      <c r="D86" s="2">
        <v>5018</v>
      </c>
      <c r="E86" t="s">
        <v>10</v>
      </c>
      <c r="F86" t="s">
        <v>174</v>
      </c>
      <c r="G86" t="s">
        <v>11</v>
      </c>
      <c r="H86" s="3">
        <v>1.25</v>
      </c>
      <c r="I86" s="3" t="s">
        <v>153</v>
      </c>
      <c r="J86" t="s">
        <v>12</v>
      </c>
      <c r="K86">
        <v>110</v>
      </c>
      <c r="L86">
        <v>210</v>
      </c>
      <c r="M86" s="1">
        <v>5.4495000000000005</v>
      </c>
      <c r="N86" s="1">
        <v>10.100999999999999</v>
      </c>
      <c r="O86" s="1">
        <v>13.545000000000002</v>
      </c>
      <c r="P86" s="37">
        <v>2.9925000000000002</v>
      </c>
      <c r="Q86">
        <f t="shared" si="7"/>
        <v>1.25</v>
      </c>
      <c r="R86" t="s">
        <v>1949</v>
      </c>
    </row>
    <row r="87" spans="1:18">
      <c r="A87" s="2">
        <f t="shared" si="4"/>
        <v>5019</v>
      </c>
      <c r="B87" t="str">
        <f t="shared" si="5"/>
        <v>D15019-110</v>
      </c>
      <c r="C87" t="str">
        <f t="shared" si="6"/>
        <v>Misc - Silver</v>
      </c>
      <c r="D87" s="2">
        <v>5019</v>
      </c>
      <c r="E87" t="s">
        <v>10</v>
      </c>
      <c r="F87" t="s">
        <v>174</v>
      </c>
      <c r="G87" t="s">
        <v>22</v>
      </c>
      <c r="H87" s="3">
        <v>1.25</v>
      </c>
      <c r="I87" s="3" t="s">
        <v>153</v>
      </c>
      <c r="J87" t="s">
        <v>12</v>
      </c>
      <c r="K87">
        <v>110</v>
      </c>
      <c r="L87">
        <v>195</v>
      </c>
      <c r="M87" s="1">
        <v>5.4495000000000005</v>
      </c>
      <c r="N87" s="1">
        <v>10.100999999999999</v>
      </c>
      <c r="O87" s="1">
        <v>13.545000000000002</v>
      </c>
      <c r="P87" s="37">
        <v>2.9925000000000002</v>
      </c>
      <c r="Q87">
        <f t="shared" si="7"/>
        <v>1.25</v>
      </c>
      <c r="R87" t="s">
        <v>1949</v>
      </c>
    </row>
    <row r="88" spans="1:18">
      <c r="A88" s="2">
        <f t="shared" si="4"/>
        <v>5020</v>
      </c>
      <c r="B88" t="str">
        <f t="shared" si="5"/>
        <v>D15020-104</v>
      </c>
      <c r="C88" t="str">
        <f t="shared" si="6"/>
        <v>Misc - Gold</v>
      </c>
      <c r="D88" s="2">
        <v>5020</v>
      </c>
      <c r="E88" t="s">
        <v>10</v>
      </c>
      <c r="F88" t="s">
        <v>174</v>
      </c>
      <c r="G88" t="s">
        <v>11</v>
      </c>
      <c r="H88" s="3">
        <v>1</v>
      </c>
      <c r="I88" s="3" t="s">
        <v>144</v>
      </c>
      <c r="J88" t="s">
        <v>12</v>
      </c>
      <c r="K88">
        <v>104</v>
      </c>
      <c r="L88">
        <v>370</v>
      </c>
      <c r="M88" s="1">
        <v>3.6435000000000004</v>
      </c>
      <c r="N88" s="1">
        <v>7.4445000000000006</v>
      </c>
      <c r="O88" s="1">
        <v>10.426500000000001</v>
      </c>
      <c r="P88" s="37">
        <v>2.0055000000000001</v>
      </c>
      <c r="Q88">
        <f t="shared" si="7"/>
        <v>0.5625</v>
      </c>
      <c r="R88" t="s">
        <v>1949</v>
      </c>
    </row>
    <row r="89" spans="1:18">
      <c r="A89" s="2">
        <f t="shared" si="4"/>
        <v>5021</v>
      </c>
      <c r="B89" t="str">
        <f t="shared" si="5"/>
        <v>D15021-104</v>
      </c>
      <c r="C89" t="str">
        <f t="shared" si="6"/>
        <v>Misc - Silver</v>
      </c>
      <c r="D89" s="2">
        <v>5021</v>
      </c>
      <c r="E89" t="s">
        <v>10</v>
      </c>
      <c r="F89" t="s">
        <v>174</v>
      </c>
      <c r="G89" t="s">
        <v>22</v>
      </c>
      <c r="H89" s="3">
        <v>1</v>
      </c>
      <c r="I89" s="3" t="s">
        <v>144</v>
      </c>
      <c r="J89" t="s">
        <v>12</v>
      </c>
      <c r="K89">
        <v>104</v>
      </c>
      <c r="L89">
        <v>350</v>
      </c>
      <c r="M89" s="1">
        <v>3.6435000000000004</v>
      </c>
      <c r="N89" s="1">
        <v>7.4445000000000006</v>
      </c>
      <c r="O89" s="1">
        <v>10.426500000000001</v>
      </c>
      <c r="P89" s="37">
        <v>2.0055000000000001</v>
      </c>
      <c r="Q89">
        <f t="shared" si="7"/>
        <v>0.5625</v>
      </c>
      <c r="R89" t="s">
        <v>1949</v>
      </c>
    </row>
    <row r="90" spans="1:18">
      <c r="A90" s="2">
        <f t="shared" si="4"/>
        <v>5022</v>
      </c>
      <c r="B90" t="str">
        <f t="shared" si="5"/>
        <v>D15022-68</v>
      </c>
      <c r="C90" t="str">
        <f t="shared" si="6"/>
        <v>Misc - Gold</v>
      </c>
      <c r="D90" s="2">
        <v>5022</v>
      </c>
      <c r="E90" t="s">
        <v>45</v>
      </c>
      <c r="F90" t="s">
        <v>174</v>
      </c>
      <c r="G90" t="s">
        <v>11</v>
      </c>
      <c r="H90" s="3">
        <v>1</v>
      </c>
      <c r="I90" s="3" t="s">
        <v>149</v>
      </c>
      <c r="J90" t="s">
        <v>12</v>
      </c>
      <c r="K90">
        <v>68</v>
      </c>
      <c r="L90">
        <v>380</v>
      </c>
      <c r="M90" s="1" t="e">
        <v>#N/A</v>
      </c>
      <c r="N90" s="1" t="e">
        <v>#N/A</v>
      </c>
      <c r="O90" s="1" t="e">
        <v>#N/A</v>
      </c>
      <c r="P90" s="37" t="e">
        <v>#N/A</v>
      </c>
      <c r="Q90">
        <f t="shared" si="7"/>
        <v>0.375</v>
      </c>
      <c r="R90" t="s">
        <v>1949</v>
      </c>
    </row>
    <row r="91" spans="1:18">
      <c r="A91" s="2">
        <f t="shared" si="4"/>
        <v>5023</v>
      </c>
      <c r="B91" t="str">
        <f t="shared" si="5"/>
        <v>D15023-90</v>
      </c>
      <c r="C91" t="str">
        <f t="shared" si="6"/>
        <v>Misc - Gold</v>
      </c>
      <c r="D91" s="2">
        <v>5023</v>
      </c>
      <c r="E91" t="s">
        <v>45</v>
      </c>
      <c r="F91" t="s">
        <v>174</v>
      </c>
      <c r="G91" t="s">
        <v>11</v>
      </c>
      <c r="H91" s="3">
        <v>0.5</v>
      </c>
      <c r="I91" s="3" t="s">
        <v>152</v>
      </c>
      <c r="J91" t="s">
        <v>12</v>
      </c>
      <c r="K91">
        <v>90</v>
      </c>
      <c r="L91">
        <v>1090</v>
      </c>
      <c r="M91" s="1" t="e">
        <v>#N/A</v>
      </c>
      <c r="N91" s="1" t="e">
        <v>#N/A</v>
      </c>
      <c r="O91" s="1" t="e">
        <v>#N/A</v>
      </c>
      <c r="P91" s="37" t="e">
        <v>#N/A</v>
      </c>
      <c r="Q91">
        <f t="shared" si="7"/>
        <v>0.3125</v>
      </c>
      <c r="R91" t="s">
        <v>1949</v>
      </c>
    </row>
    <row r="92" spans="1:18">
      <c r="A92" s="2">
        <f t="shared" si="4"/>
        <v>5026</v>
      </c>
      <c r="B92" t="str">
        <f t="shared" si="5"/>
        <v>D15026-105</v>
      </c>
      <c r="C92" t="str">
        <f t="shared" si="6"/>
        <v>Misc - Antique Gold</v>
      </c>
      <c r="D92" s="2">
        <v>5026</v>
      </c>
      <c r="E92" t="s">
        <v>10</v>
      </c>
      <c r="F92" t="s">
        <v>174</v>
      </c>
      <c r="G92" t="s">
        <v>14</v>
      </c>
      <c r="H92" s="3">
        <v>1.5</v>
      </c>
      <c r="I92" s="3" t="s">
        <v>149</v>
      </c>
      <c r="J92" t="s">
        <v>12</v>
      </c>
      <c r="K92">
        <v>105</v>
      </c>
      <c r="L92">
        <v>230</v>
      </c>
      <c r="M92" s="1">
        <v>4.641</v>
      </c>
      <c r="N92" s="1">
        <v>8.6939999999999991</v>
      </c>
      <c r="O92" s="1">
        <v>11.445</v>
      </c>
      <c r="P92" s="37">
        <v>2.5515000000000003</v>
      </c>
      <c r="Q92">
        <f t="shared" si="7"/>
        <v>0.375</v>
      </c>
      <c r="R92" t="s">
        <v>1949</v>
      </c>
    </row>
    <row r="93" spans="1:18">
      <c r="A93" s="2">
        <f t="shared" si="4"/>
        <v>5027</v>
      </c>
      <c r="B93" t="str">
        <f t="shared" si="5"/>
        <v>D15027-105</v>
      </c>
      <c r="C93" t="str">
        <f t="shared" si="6"/>
        <v>Misc - Antique Silver</v>
      </c>
      <c r="D93" s="2">
        <v>5027</v>
      </c>
      <c r="E93" t="s">
        <v>10</v>
      </c>
      <c r="F93" t="s">
        <v>174</v>
      </c>
      <c r="G93" t="s">
        <v>13</v>
      </c>
      <c r="H93" s="3">
        <v>1.5</v>
      </c>
      <c r="I93" s="3" t="s">
        <v>149</v>
      </c>
      <c r="J93" t="s">
        <v>12</v>
      </c>
      <c r="K93">
        <v>105</v>
      </c>
      <c r="L93">
        <v>285</v>
      </c>
      <c r="M93" s="1">
        <v>4.641</v>
      </c>
      <c r="N93" s="1">
        <v>8.6939999999999991</v>
      </c>
      <c r="O93" s="1">
        <v>11.445</v>
      </c>
      <c r="P93" s="37">
        <v>2.5515000000000003</v>
      </c>
      <c r="Q93">
        <f t="shared" si="7"/>
        <v>0.375</v>
      </c>
      <c r="R93" t="s">
        <v>1949</v>
      </c>
    </row>
    <row r="94" spans="1:18">
      <c r="A94" s="2">
        <f t="shared" si="4"/>
        <v>5028</v>
      </c>
      <c r="B94" t="str">
        <f t="shared" si="5"/>
        <v>D15028-72</v>
      </c>
      <c r="C94" t="str">
        <f t="shared" si="6"/>
        <v>Misc - Gold</v>
      </c>
      <c r="D94" s="2">
        <v>5028</v>
      </c>
      <c r="E94" t="s">
        <v>45</v>
      </c>
      <c r="F94" t="s">
        <v>174</v>
      </c>
      <c r="G94" t="s">
        <v>11</v>
      </c>
      <c r="H94" s="3">
        <v>3.5</v>
      </c>
      <c r="I94" s="3" t="s">
        <v>149</v>
      </c>
      <c r="J94" t="s">
        <v>12</v>
      </c>
      <c r="K94">
        <v>72</v>
      </c>
      <c r="L94">
        <v>60</v>
      </c>
      <c r="M94" s="1">
        <v>9.870000000000001</v>
      </c>
      <c r="N94" s="1">
        <v>17.9025</v>
      </c>
      <c r="O94" s="1">
        <v>23.058000000000003</v>
      </c>
      <c r="P94" s="37">
        <v>5.4285000000000005</v>
      </c>
      <c r="Q94">
        <f t="shared" si="7"/>
        <v>0.375</v>
      </c>
      <c r="R94" t="s">
        <v>1949</v>
      </c>
    </row>
    <row r="95" spans="1:18">
      <c r="A95" s="2">
        <f t="shared" si="4"/>
        <v>5029</v>
      </c>
      <c r="B95" t="str">
        <f t="shared" si="5"/>
        <v>D15029-74</v>
      </c>
      <c r="C95" t="str">
        <f t="shared" si="6"/>
        <v>Misc - Antique Gold</v>
      </c>
      <c r="D95" s="2">
        <v>5029</v>
      </c>
      <c r="E95" t="s">
        <v>45</v>
      </c>
      <c r="F95" t="s">
        <v>174</v>
      </c>
      <c r="G95" t="s">
        <v>14</v>
      </c>
      <c r="H95" s="3">
        <v>4</v>
      </c>
      <c r="I95" s="3" t="s">
        <v>149</v>
      </c>
      <c r="J95" t="s">
        <v>12</v>
      </c>
      <c r="K95">
        <v>74</v>
      </c>
      <c r="L95">
        <v>60</v>
      </c>
      <c r="M95" s="1">
        <v>12.2745</v>
      </c>
      <c r="N95" s="1">
        <v>21.199500000000004</v>
      </c>
      <c r="O95" s="1">
        <v>26.449500000000004</v>
      </c>
      <c r="P95" s="37">
        <v>6.7515000000000001</v>
      </c>
      <c r="Q95">
        <f t="shared" si="7"/>
        <v>0.375</v>
      </c>
      <c r="R95" t="s">
        <v>1949</v>
      </c>
    </row>
    <row r="96" spans="1:18">
      <c r="A96" s="2">
        <f t="shared" si="4"/>
        <v>5030</v>
      </c>
      <c r="B96" t="str">
        <f t="shared" si="5"/>
        <v>D15030-74</v>
      </c>
      <c r="C96" t="str">
        <f t="shared" si="6"/>
        <v>Misc - Antique Gold</v>
      </c>
      <c r="D96" s="2">
        <v>5030</v>
      </c>
      <c r="E96" t="s">
        <v>45</v>
      </c>
      <c r="F96" t="s">
        <v>174</v>
      </c>
      <c r="G96" t="s">
        <v>14</v>
      </c>
      <c r="H96" s="3">
        <v>3.75</v>
      </c>
      <c r="I96" s="3" t="s">
        <v>148</v>
      </c>
      <c r="J96" t="s">
        <v>12</v>
      </c>
      <c r="K96">
        <v>74</v>
      </c>
      <c r="L96">
        <v>55</v>
      </c>
      <c r="M96" s="1">
        <v>12.621</v>
      </c>
      <c r="N96" s="1">
        <v>21.703500000000002</v>
      </c>
      <c r="O96" s="1">
        <v>26.932500000000001</v>
      </c>
      <c r="P96" s="37">
        <v>6.940500000000001</v>
      </c>
      <c r="Q96">
        <f t="shared" si="7"/>
        <v>0.4375</v>
      </c>
      <c r="R96" t="s">
        <v>1949</v>
      </c>
    </row>
    <row r="97" spans="1:19">
      <c r="A97" s="2">
        <f t="shared" si="4"/>
        <v>5031</v>
      </c>
      <c r="B97" t="str">
        <f t="shared" si="5"/>
        <v>D15031-71</v>
      </c>
      <c r="C97" t="str">
        <f t="shared" si="6"/>
        <v>Misc - Gold</v>
      </c>
      <c r="D97" s="2">
        <v>5031</v>
      </c>
      <c r="E97" t="s">
        <v>45</v>
      </c>
      <c r="F97" t="s">
        <v>174</v>
      </c>
      <c r="G97" t="s">
        <v>11</v>
      </c>
      <c r="H97" s="3">
        <v>1.75</v>
      </c>
      <c r="I97" s="3" t="s">
        <v>149</v>
      </c>
      <c r="J97" t="s">
        <v>12</v>
      </c>
      <c r="K97">
        <v>71</v>
      </c>
      <c r="L97">
        <v>190</v>
      </c>
      <c r="M97" s="1">
        <v>5.5965000000000007</v>
      </c>
      <c r="N97" s="1">
        <v>10.342499999999999</v>
      </c>
      <c r="O97" s="1">
        <v>14.007</v>
      </c>
      <c r="P97" s="37">
        <v>3.0765000000000002</v>
      </c>
      <c r="Q97">
        <f t="shared" si="7"/>
        <v>0.375</v>
      </c>
      <c r="R97" t="s">
        <v>1949</v>
      </c>
      <c r="S97" t="s">
        <v>1934</v>
      </c>
    </row>
    <row r="98" spans="1:19">
      <c r="A98" s="2">
        <f t="shared" si="4"/>
        <v>5032</v>
      </c>
      <c r="B98" t="str">
        <f t="shared" si="5"/>
        <v>D15032-71</v>
      </c>
      <c r="C98" t="str">
        <f t="shared" si="6"/>
        <v>Misc - Gold</v>
      </c>
      <c r="D98" s="2">
        <v>5032</v>
      </c>
      <c r="E98" t="s">
        <v>45</v>
      </c>
      <c r="F98" t="s">
        <v>174</v>
      </c>
      <c r="G98" t="s">
        <v>11</v>
      </c>
      <c r="H98" s="3">
        <v>1.75</v>
      </c>
      <c r="I98" s="3" t="s">
        <v>149</v>
      </c>
      <c r="J98" t="s">
        <v>12</v>
      </c>
      <c r="K98">
        <v>71</v>
      </c>
      <c r="L98">
        <v>180</v>
      </c>
      <c r="M98" s="1">
        <v>5.04</v>
      </c>
      <c r="N98" s="1">
        <v>9.3134999999999994</v>
      </c>
      <c r="O98" s="1">
        <v>12.6105</v>
      </c>
      <c r="P98" s="37">
        <v>2.7720000000000002</v>
      </c>
      <c r="Q98">
        <f t="shared" si="7"/>
        <v>0.375</v>
      </c>
      <c r="R98" t="s">
        <v>1949</v>
      </c>
    </row>
    <row r="99" spans="1:19">
      <c r="A99" s="2">
        <f t="shared" si="4"/>
        <v>5033</v>
      </c>
      <c r="B99" t="str">
        <f t="shared" si="5"/>
        <v>D15033-71</v>
      </c>
      <c r="C99" t="str">
        <f t="shared" si="6"/>
        <v>Misc - Gold</v>
      </c>
      <c r="D99" s="2">
        <v>5033</v>
      </c>
      <c r="E99" t="s">
        <v>45</v>
      </c>
      <c r="F99" t="s">
        <v>174</v>
      </c>
      <c r="G99" t="s">
        <v>11</v>
      </c>
      <c r="H99" s="3">
        <v>2.5</v>
      </c>
      <c r="I99" s="3" t="s">
        <v>149</v>
      </c>
      <c r="J99" t="s">
        <v>12</v>
      </c>
      <c r="K99">
        <v>71</v>
      </c>
      <c r="L99">
        <v>110</v>
      </c>
      <c r="M99" s="1">
        <v>8.3475000000000001</v>
      </c>
      <c r="N99" s="1">
        <v>15.970500000000001</v>
      </c>
      <c r="O99" s="1">
        <v>20.979000000000003</v>
      </c>
      <c r="P99" s="37">
        <v>4.5885000000000007</v>
      </c>
      <c r="Q99">
        <f t="shared" si="7"/>
        <v>0.375</v>
      </c>
      <c r="R99" t="s">
        <v>1949</v>
      </c>
    </row>
    <row r="100" spans="1:19">
      <c r="A100" s="2">
        <f t="shared" si="4"/>
        <v>5034</v>
      </c>
      <c r="B100" t="str">
        <f t="shared" si="5"/>
        <v>D15034-68</v>
      </c>
      <c r="C100" t="str">
        <f t="shared" si="6"/>
        <v>Misc - Gold</v>
      </c>
      <c r="D100" s="2">
        <v>5034</v>
      </c>
      <c r="E100" t="s">
        <v>10</v>
      </c>
      <c r="F100" t="s">
        <v>174</v>
      </c>
      <c r="G100" t="s">
        <v>11</v>
      </c>
      <c r="H100" s="3">
        <v>1</v>
      </c>
      <c r="I100" s="3" t="s">
        <v>149</v>
      </c>
      <c r="J100" t="s">
        <v>12</v>
      </c>
      <c r="K100">
        <v>68</v>
      </c>
      <c r="L100">
        <v>380</v>
      </c>
      <c r="M100" s="1">
        <v>3.7590000000000003</v>
      </c>
      <c r="N100" s="1">
        <v>7.4130000000000003</v>
      </c>
      <c r="O100" s="1">
        <v>10.143000000000001</v>
      </c>
      <c r="P100" s="37">
        <v>2.0685000000000002</v>
      </c>
      <c r="Q100">
        <f t="shared" si="7"/>
        <v>0.375</v>
      </c>
      <c r="R100" t="s">
        <v>1949</v>
      </c>
    </row>
    <row r="101" spans="1:19">
      <c r="A101" s="2">
        <f t="shared" si="4"/>
        <v>5040</v>
      </c>
      <c r="B101" t="str">
        <f t="shared" si="5"/>
        <v>D15040-69</v>
      </c>
      <c r="C101" t="str">
        <f t="shared" si="6"/>
        <v>Misc - Gold</v>
      </c>
      <c r="D101" s="2">
        <v>5040</v>
      </c>
      <c r="E101" t="s">
        <v>45</v>
      </c>
      <c r="F101" t="s">
        <v>174</v>
      </c>
      <c r="G101" t="s">
        <v>11</v>
      </c>
      <c r="H101" s="3">
        <v>1.25</v>
      </c>
      <c r="I101" s="3" t="s">
        <v>149</v>
      </c>
      <c r="J101" t="s">
        <v>12</v>
      </c>
      <c r="K101">
        <v>69</v>
      </c>
      <c r="L101">
        <v>330</v>
      </c>
      <c r="M101" s="1" t="e">
        <v>#N/A</v>
      </c>
      <c r="N101" s="1" t="e">
        <v>#N/A</v>
      </c>
      <c r="O101" s="1" t="e">
        <v>#N/A</v>
      </c>
      <c r="P101" s="37" t="e">
        <v>#N/A</v>
      </c>
      <c r="Q101">
        <f t="shared" si="7"/>
        <v>0.375</v>
      </c>
      <c r="R101" t="s">
        <v>1949</v>
      </c>
    </row>
    <row r="102" spans="1:19">
      <c r="A102" s="2">
        <f t="shared" si="4"/>
        <v>5042</v>
      </c>
      <c r="B102" t="str">
        <f t="shared" si="5"/>
        <v>D15042-81</v>
      </c>
      <c r="C102" t="str">
        <f t="shared" si="6"/>
        <v>Misc - Gold</v>
      </c>
      <c r="D102" s="2">
        <v>5042</v>
      </c>
      <c r="E102" t="s">
        <v>10</v>
      </c>
      <c r="F102" t="s">
        <v>174</v>
      </c>
      <c r="G102" t="s">
        <v>11</v>
      </c>
      <c r="H102" s="3">
        <v>1.5</v>
      </c>
      <c r="I102" s="3" t="s">
        <v>149</v>
      </c>
      <c r="J102" t="s">
        <v>12</v>
      </c>
      <c r="K102">
        <v>81</v>
      </c>
      <c r="L102">
        <v>225</v>
      </c>
      <c r="M102" s="1">
        <v>5.1345000000000001</v>
      </c>
      <c r="N102" s="1">
        <v>9.4185000000000016</v>
      </c>
      <c r="O102" s="1">
        <v>12.547499999999999</v>
      </c>
      <c r="P102" s="37">
        <v>2.8245</v>
      </c>
      <c r="Q102">
        <f t="shared" si="7"/>
        <v>0.375</v>
      </c>
      <c r="R102" t="s">
        <v>1949</v>
      </c>
    </row>
    <row r="103" spans="1:19">
      <c r="A103" s="2">
        <f t="shared" si="4"/>
        <v>5043</v>
      </c>
      <c r="B103" t="str">
        <f t="shared" si="5"/>
        <v>D15043-106</v>
      </c>
      <c r="C103" t="str">
        <f t="shared" si="6"/>
        <v>Misc - Antique Gold</v>
      </c>
      <c r="D103" s="2">
        <v>5043</v>
      </c>
      <c r="E103" t="s">
        <v>39</v>
      </c>
      <c r="F103" t="s">
        <v>174</v>
      </c>
      <c r="G103" t="s">
        <v>14</v>
      </c>
      <c r="H103" s="3">
        <v>0.75</v>
      </c>
      <c r="I103" s="3" t="s">
        <v>149</v>
      </c>
      <c r="J103" t="s">
        <v>12</v>
      </c>
      <c r="K103">
        <v>106</v>
      </c>
      <c r="L103">
        <v>580</v>
      </c>
      <c r="M103" s="1">
        <v>2.4779999999999998</v>
      </c>
      <c r="N103" s="1">
        <v>5.2080000000000002</v>
      </c>
      <c r="O103" s="1">
        <v>7.2870000000000008</v>
      </c>
      <c r="P103" s="37">
        <v>1.3650000000000002</v>
      </c>
      <c r="Q103">
        <f t="shared" si="7"/>
        <v>0.375</v>
      </c>
      <c r="R103" t="s">
        <v>1949</v>
      </c>
    </row>
    <row r="104" spans="1:19">
      <c r="A104" s="2">
        <f t="shared" si="4"/>
        <v>5044</v>
      </c>
      <c r="B104" t="str">
        <f t="shared" si="5"/>
        <v>D15044-106</v>
      </c>
      <c r="C104" t="str">
        <f t="shared" si="6"/>
        <v>Misc - Antique Silver</v>
      </c>
      <c r="D104" s="2">
        <v>5044</v>
      </c>
      <c r="E104" t="s">
        <v>39</v>
      </c>
      <c r="F104" t="s">
        <v>174</v>
      </c>
      <c r="G104" t="s">
        <v>13</v>
      </c>
      <c r="H104" s="3">
        <v>0.75</v>
      </c>
      <c r="I104" s="3" t="s">
        <v>149</v>
      </c>
      <c r="J104" t="s">
        <v>12</v>
      </c>
      <c r="K104">
        <v>106</v>
      </c>
      <c r="L104">
        <v>665</v>
      </c>
      <c r="M104" s="1">
        <v>2.4779999999999998</v>
      </c>
      <c r="N104" s="1">
        <v>5.2080000000000002</v>
      </c>
      <c r="O104" s="1">
        <v>7.2870000000000008</v>
      </c>
      <c r="P104" s="37">
        <v>1.3650000000000002</v>
      </c>
      <c r="Q104">
        <f t="shared" si="7"/>
        <v>0.375</v>
      </c>
      <c r="R104" t="s">
        <v>1949</v>
      </c>
    </row>
    <row r="105" spans="1:19">
      <c r="A105" s="2">
        <f t="shared" si="4"/>
        <v>6021</v>
      </c>
      <c r="B105" t="str">
        <f t="shared" si="5"/>
        <v>D16021-147</v>
      </c>
      <c r="C105" t="str">
        <f t="shared" si="6"/>
        <v>Misc - Walnut</v>
      </c>
      <c r="D105" s="2">
        <v>6021</v>
      </c>
      <c r="E105" t="s">
        <v>10</v>
      </c>
      <c r="F105" t="s">
        <v>174</v>
      </c>
      <c r="G105" t="s">
        <v>23</v>
      </c>
      <c r="H105" s="3">
        <v>1</v>
      </c>
      <c r="I105" s="3" t="s">
        <v>145</v>
      </c>
      <c r="J105" t="s">
        <v>12</v>
      </c>
      <c r="K105">
        <v>147</v>
      </c>
      <c r="L105">
        <v>505</v>
      </c>
      <c r="M105" s="1" t="e">
        <v>#N/A</v>
      </c>
      <c r="N105" s="1" t="e">
        <v>#N/A</v>
      </c>
      <c r="O105" s="1" t="e">
        <v>#N/A</v>
      </c>
      <c r="P105" s="37" t="e">
        <v>#N/A</v>
      </c>
      <c r="Q105">
        <f t="shared" si="7"/>
        <v>0.5</v>
      </c>
      <c r="R105" t="s">
        <v>1949</v>
      </c>
    </row>
    <row r="106" spans="1:19">
      <c r="A106" s="2">
        <f t="shared" si="4"/>
        <v>6022</v>
      </c>
      <c r="B106" t="str">
        <f t="shared" si="5"/>
        <v>D16022-147</v>
      </c>
      <c r="C106" t="str">
        <f t="shared" si="6"/>
        <v>Misc - Honey Pecan</v>
      </c>
      <c r="D106" s="2">
        <v>6022</v>
      </c>
      <c r="E106" t="s">
        <v>10</v>
      </c>
      <c r="F106" t="s">
        <v>174</v>
      </c>
      <c r="G106" t="s">
        <v>35</v>
      </c>
      <c r="H106" s="3">
        <v>1</v>
      </c>
      <c r="I106" s="3" t="s">
        <v>145</v>
      </c>
      <c r="J106" t="s">
        <v>12</v>
      </c>
      <c r="K106">
        <v>147</v>
      </c>
      <c r="L106">
        <v>340</v>
      </c>
      <c r="M106" s="1">
        <v>3.4965000000000002</v>
      </c>
      <c r="N106" s="1">
        <v>6.5834999999999999</v>
      </c>
      <c r="O106" s="1">
        <v>8.8935000000000013</v>
      </c>
      <c r="P106" s="37">
        <v>1.9215000000000002</v>
      </c>
      <c r="Q106">
        <f t="shared" si="7"/>
        <v>0.5</v>
      </c>
      <c r="R106" t="s">
        <v>1949</v>
      </c>
    </row>
    <row r="107" spans="1:19">
      <c r="A107" s="2">
        <f t="shared" si="4"/>
        <v>6025</v>
      </c>
      <c r="B107" t="str">
        <f t="shared" si="5"/>
        <v>D16025-148</v>
      </c>
      <c r="C107" t="str">
        <f t="shared" si="6"/>
        <v>Shadow Boxes - Natural</v>
      </c>
      <c r="D107" s="2">
        <v>6025</v>
      </c>
      <c r="E107" t="s">
        <v>10</v>
      </c>
      <c r="F107" t="s">
        <v>40</v>
      </c>
      <c r="G107" t="s">
        <v>44</v>
      </c>
      <c r="H107" s="3">
        <v>0.625</v>
      </c>
      <c r="I107" s="3" t="s">
        <v>159</v>
      </c>
      <c r="J107" t="s">
        <v>41</v>
      </c>
      <c r="K107">
        <v>148</v>
      </c>
      <c r="L107">
        <v>290</v>
      </c>
      <c r="M107" s="1">
        <v>4.1580000000000004</v>
      </c>
      <c r="N107" s="1">
        <v>7.9379999999999997</v>
      </c>
      <c r="O107" s="1">
        <v>10.416</v>
      </c>
      <c r="P107" s="37">
        <v>2.2890000000000001</v>
      </c>
      <c r="Q107">
        <f t="shared" si="7"/>
        <v>1.0625</v>
      </c>
      <c r="R107" t="s">
        <v>1949</v>
      </c>
    </row>
    <row r="108" spans="1:19">
      <c r="A108" s="2">
        <f t="shared" si="4"/>
        <v>6026</v>
      </c>
      <c r="B108" t="str">
        <f t="shared" si="5"/>
        <v>D16026-148</v>
      </c>
      <c r="C108" t="str">
        <f t="shared" si="6"/>
        <v>Shadow Boxes - White Washed</v>
      </c>
      <c r="D108" s="2">
        <v>6026</v>
      </c>
      <c r="E108" t="s">
        <v>10</v>
      </c>
      <c r="F108" t="s">
        <v>40</v>
      </c>
      <c r="G108" t="s">
        <v>47</v>
      </c>
      <c r="H108" s="3">
        <v>0.625</v>
      </c>
      <c r="I108" s="3" t="s">
        <v>159</v>
      </c>
      <c r="J108" t="s">
        <v>41</v>
      </c>
      <c r="K108">
        <v>148</v>
      </c>
      <c r="L108">
        <v>230</v>
      </c>
      <c r="M108" s="1">
        <v>4.1580000000000004</v>
      </c>
      <c r="N108" s="1">
        <v>7.9379999999999997</v>
      </c>
      <c r="O108" s="1">
        <v>10.416</v>
      </c>
      <c r="P108" s="37">
        <v>2.2890000000000001</v>
      </c>
      <c r="Q108">
        <f t="shared" si="7"/>
        <v>1.0625</v>
      </c>
      <c r="R108" t="s">
        <v>1949</v>
      </c>
    </row>
    <row r="109" spans="1:19">
      <c r="A109" s="2">
        <f t="shared" si="4"/>
        <v>6122</v>
      </c>
      <c r="B109" t="str">
        <f t="shared" si="5"/>
        <v>D16122-122</v>
      </c>
      <c r="C109" t="str">
        <f t="shared" si="6"/>
        <v>Fillets - Antique Gold</v>
      </c>
      <c r="D109" s="2">
        <v>6122</v>
      </c>
      <c r="E109" t="s">
        <v>10</v>
      </c>
      <c r="F109" t="s">
        <v>43</v>
      </c>
      <c r="G109" t="s">
        <v>14</v>
      </c>
      <c r="H109" s="3">
        <v>0.5</v>
      </c>
      <c r="J109" t="s">
        <v>42</v>
      </c>
      <c r="K109">
        <v>122</v>
      </c>
      <c r="L109">
        <v>1310</v>
      </c>
      <c r="M109" s="1">
        <v>1.7849999999999999</v>
      </c>
      <c r="N109" s="1">
        <v>3.8640000000000003</v>
      </c>
      <c r="O109" s="1">
        <v>0</v>
      </c>
      <c r="P109" s="37">
        <v>0.98699999999999999</v>
      </c>
      <c r="Q109">
        <f t="shared" si="7"/>
        <v>0</v>
      </c>
      <c r="R109" t="s">
        <v>1949</v>
      </c>
    </row>
    <row r="110" spans="1:19">
      <c r="A110" s="2">
        <f t="shared" si="4"/>
        <v>6124</v>
      </c>
      <c r="B110" t="str">
        <f t="shared" si="5"/>
        <v>D16124-96</v>
      </c>
      <c r="C110" t="str">
        <f t="shared" si="6"/>
        <v>Misc - Gold</v>
      </c>
      <c r="D110" s="2">
        <v>6124</v>
      </c>
      <c r="E110" t="s">
        <v>10</v>
      </c>
      <c r="F110" t="s">
        <v>174</v>
      </c>
      <c r="G110" t="s">
        <v>11</v>
      </c>
      <c r="H110" s="3">
        <v>1.5</v>
      </c>
      <c r="I110" s="3" t="s">
        <v>145</v>
      </c>
      <c r="J110" t="s">
        <v>12</v>
      </c>
      <c r="K110">
        <v>96</v>
      </c>
      <c r="L110">
        <v>250</v>
      </c>
      <c r="M110" s="1">
        <v>4.1159999999999997</v>
      </c>
      <c r="N110" s="1">
        <v>7.8645000000000005</v>
      </c>
      <c r="O110" s="1">
        <v>10.657500000000001</v>
      </c>
      <c r="P110" s="37">
        <v>2.2680000000000002</v>
      </c>
      <c r="Q110">
        <f t="shared" si="7"/>
        <v>0.5</v>
      </c>
      <c r="R110" t="s">
        <v>1949</v>
      </c>
    </row>
    <row r="111" spans="1:19">
      <c r="A111" s="2">
        <f t="shared" si="4"/>
        <v>6128</v>
      </c>
      <c r="B111" t="str">
        <f t="shared" si="5"/>
        <v>D16128-162</v>
      </c>
      <c r="C111" t="str">
        <f t="shared" si="6"/>
        <v>Misc - Black</v>
      </c>
      <c r="D111" s="2">
        <v>6128</v>
      </c>
      <c r="E111" t="s">
        <v>39</v>
      </c>
      <c r="F111" t="s">
        <v>174</v>
      </c>
      <c r="G111" t="s">
        <v>26</v>
      </c>
      <c r="H111" s="3">
        <v>0.5</v>
      </c>
      <c r="I111" s="3" t="s">
        <v>149</v>
      </c>
      <c r="J111" t="s">
        <v>12</v>
      </c>
      <c r="K111">
        <v>162</v>
      </c>
      <c r="L111">
        <v>810</v>
      </c>
      <c r="M111" s="1">
        <v>1.6380000000000001</v>
      </c>
      <c r="N111" s="1">
        <v>3.6120000000000001</v>
      </c>
      <c r="O111" s="1">
        <v>5.5020000000000007</v>
      </c>
      <c r="P111" s="37">
        <v>0.90300000000000002</v>
      </c>
      <c r="Q111">
        <f t="shared" si="7"/>
        <v>0.375</v>
      </c>
      <c r="R111" t="s">
        <v>1949</v>
      </c>
      <c r="S111" t="s">
        <v>1934</v>
      </c>
    </row>
    <row r="112" spans="1:19">
      <c r="A112" s="2">
        <f t="shared" si="4"/>
        <v>6129</v>
      </c>
      <c r="B112" t="str">
        <f t="shared" si="5"/>
        <v>D16129-162</v>
      </c>
      <c r="C112" t="str">
        <f t="shared" si="6"/>
        <v>Misc - Black</v>
      </c>
      <c r="D112" s="2">
        <v>6129</v>
      </c>
      <c r="E112" t="s">
        <v>39</v>
      </c>
      <c r="F112" t="s">
        <v>174</v>
      </c>
      <c r="G112" t="s">
        <v>26</v>
      </c>
      <c r="H112" s="3">
        <v>0.75</v>
      </c>
      <c r="I112" s="3" t="s">
        <v>149</v>
      </c>
      <c r="J112" t="s">
        <v>12</v>
      </c>
      <c r="K112">
        <v>162</v>
      </c>
      <c r="L112">
        <v>570</v>
      </c>
      <c r="M112" s="1">
        <v>1.9215000000000002</v>
      </c>
      <c r="N112" s="1">
        <v>4.3155000000000001</v>
      </c>
      <c r="O112" s="1">
        <v>6.3105000000000002</v>
      </c>
      <c r="P112" s="37">
        <v>1.0605</v>
      </c>
      <c r="Q112">
        <f t="shared" si="7"/>
        <v>0.375</v>
      </c>
      <c r="R112" t="s">
        <v>1949</v>
      </c>
    </row>
    <row r="113" spans="1:18">
      <c r="A113" s="2">
        <f t="shared" si="4"/>
        <v>6130</v>
      </c>
      <c r="B113" t="str">
        <f t="shared" si="5"/>
        <v>D16130-155</v>
      </c>
      <c r="C113" t="str">
        <f t="shared" si="6"/>
        <v>Blacks - Black</v>
      </c>
      <c r="D113" s="2">
        <v>6130</v>
      </c>
      <c r="E113" t="s">
        <v>10</v>
      </c>
      <c r="F113" t="s">
        <v>49</v>
      </c>
      <c r="G113" t="s">
        <v>26</v>
      </c>
      <c r="H113" s="3">
        <v>0.5</v>
      </c>
      <c r="I113" s="3" t="s">
        <v>152</v>
      </c>
      <c r="J113" t="s">
        <v>12</v>
      </c>
      <c r="K113">
        <v>155</v>
      </c>
      <c r="L113">
        <v>465</v>
      </c>
      <c r="M113" s="1">
        <v>2.0685000000000002</v>
      </c>
      <c r="N113" s="1">
        <v>4.8719999999999999</v>
      </c>
      <c r="O113" s="1">
        <v>6.7515000000000001</v>
      </c>
      <c r="P113" s="37">
        <v>1.1340000000000001</v>
      </c>
      <c r="Q113">
        <f t="shared" si="7"/>
        <v>0.3125</v>
      </c>
      <c r="R113" t="s">
        <v>1949</v>
      </c>
    </row>
    <row r="114" spans="1:18">
      <c r="A114" s="2">
        <f t="shared" si="4"/>
        <v>6132</v>
      </c>
      <c r="B114" t="str">
        <f t="shared" si="5"/>
        <v>D16132-155</v>
      </c>
      <c r="C114" t="str">
        <f t="shared" si="6"/>
        <v>Blacks - Black</v>
      </c>
      <c r="D114" s="2">
        <v>6132</v>
      </c>
      <c r="E114" t="s">
        <v>10</v>
      </c>
      <c r="F114" t="s">
        <v>49</v>
      </c>
      <c r="G114" t="s">
        <v>26</v>
      </c>
      <c r="H114" s="3">
        <v>0.75</v>
      </c>
      <c r="I114" s="3" t="s">
        <v>152</v>
      </c>
      <c r="J114" t="s">
        <v>12</v>
      </c>
      <c r="K114">
        <v>155</v>
      </c>
      <c r="L114">
        <v>575</v>
      </c>
      <c r="M114" s="1">
        <v>2.4255</v>
      </c>
      <c r="N114" s="1">
        <v>5.2080000000000002</v>
      </c>
      <c r="O114" s="1">
        <v>7.2135000000000007</v>
      </c>
      <c r="P114" s="37">
        <v>1.3335000000000001</v>
      </c>
      <c r="Q114">
        <f t="shared" si="7"/>
        <v>0.3125</v>
      </c>
      <c r="R114" t="s">
        <v>1949</v>
      </c>
    </row>
    <row r="115" spans="1:18">
      <c r="A115" s="2">
        <f t="shared" si="4"/>
        <v>6134</v>
      </c>
      <c r="B115" t="str">
        <f t="shared" si="5"/>
        <v>D16134-106</v>
      </c>
      <c r="C115" t="str">
        <f t="shared" si="6"/>
        <v>Misc - Antique Silver</v>
      </c>
      <c r="D115" s="2">
        <v>6134</v>
      </c>
      <c r="E115" t="s">
        <v>10</v>
      </c>
      <c r="F115" t="s">
        <v>174</v>
      </c>
      <c r="G115" t="s">
        <v>13</v>
      </c>
      <c r="H115" s="3">
        <v>0.5</v>
      </c>
      <c r="I115" s="3" t="s">
        <v>148</v>
      </c>
      <c r="J115" t="s">
        <v>12</v>
      </c>
      <c r="K115">
        <v>106</v>
      </c>
      <c r="L115">
        <v>475</v>
      </c>
      <c r="M115" s="1" t="e">
        <v>#N/A</v>
      </c>
      <c r="N115" s="1" t="e">
        <v>#N/A</v>
      </c>
      <c r="O115" s="1" t="e">
        <v>#N/A</v>
      </c>
      <c r="P115" s="37" t="e">
        <v>#N/A</v>
      </c>
      <c r="Q115">
        <f t="shared" si="7"/>
        <v>0.4375</v>
      </c>
      <c r="R115" t="s">
        <v>1949</v>
      </c>
    </row>
    <row r="116" spans="1:18">
      <c r="A116" s="2">
        <f t="shared" si="4"/>
        <v>6135</v>
      </c>
      <c r="B116" t="str">
        <f t="shared" si="5"/>
        <v>D16135-106</v>
      </c>
      <c r="C116" t="str">
        <f t="shared" si="6"/>
        <v>Misc - Antique Silver</v>
      </c>
      <c r="D116" s="2">
        <v>6135</v>
      </c>
      <c r="E116" t="s">
        <v>10</v>
      </c>
      <c r="F116" t="s">
        <v>174</v>
      </c>
      <c r="G116" t="s">
        <v>13</v>
      </c>
      <c r="H116" s="3">
        <v>0.75</v>
      </c>
      <c r="I116" s="3" t="s">
        <v>148</v>
      </c>
      <c r="J116" t="s">
        <v>12</v>
      </c>
      <c r="K116">
        <v>106</v>
      </c>
      <c r="L116">
        <v>410</v>
      </c>
      <c r="M116" s="1">
        <v>3.3600000000000003</v>
      </c>
      <c r="N116" s="1">
        <v>6.5625</v>
      </c>
      <c r="O116" s="1">
        <v>9.0825000000000014</v>
      </c>
      <c r="P116" s="37">
        <v>1.8480000000000001</v>
      </c>
      <c r="Q116">
        <f t="shared" si="7"/>
        <v>0.4375</v>
      </c>
      <c r="R116" t="s">
        <v>1949</v>
      </c>
    </row>
    <row r="117" spans="1:18">
      <c r="A117" s="2">
        <f t="shared" si="4"/>
        <v>6136</v>
      </c>
      <c r="B117" t="str">
        <f t="shared" si="5"/>
        <v>D16136-106</v>
      </c>
      <c r="C117" t="str">
        <f t="shared" si="6"/>
        <v>Misc - Antique Silver</v>
      </c>
      <c r="D117" s="2">
        <v>6136</v>
      </c>
      <c r="E117" t="s">
        <v>10</v>
      </c>
      <c r="F117" t="s">
        <v>174</v>
      </c>
      <c r="G117" t="s">
        <v>13</v>
      </c>
      <c r="H117" s="3">
        <v>1</v>
      </c>
      <c r="I117" s="3" t="s">
        <v>148</v>
      </c>
      <c r="J117" t="s">
        <v>12</v>
      </c>
      <c r="K117">
        <v>106</v>
      </c>
      <c r="L117">
        <v>380</v>
      </c>
      <c r="M117" s="1">
        <v>3.4755000000000003</v>
      </c>
      <c r="N117" s="1">
        <v>6.8565000000000005</v>
      </c>
      <c r="O117" s="1">
        <v>9.3870000000000005</v>
      </c>
      <c r="P117" s="37">
        <v>1.9110000000000003</v>
      </c>
      <c r="Q117">
        <f t="shared" si="7"/>
        <v>0.4375</v>
      </c>
      <c r="R117" t="s">
        <v>1949</v>
      </c>
    </row>
    <row r="118" spans="1:18">
      <c r="A118" s="2">
        <f t="shared" si="4"/>
        <v>6137</v>
      </c>
      <c r="B118" t="str">
        <f t="shared" si="5"/>
        <v>D16137-106</v>
      </c>
      <c r="C118" t="str">
        <f t="shared" si="6"/>
        <v>Misc - Antique Silver</v>
      </c>
      <c r="D118" s="2">
        <v>6137</v>
      </c>
      <c r="E118" t="s">
        <v>10</v>
      </c>
      <c r="F118" t="s">
        <v>174</v>
      </c>
      <c r="G118" t="s">
        <v>13</v>
      </c>
      <c r="H118" s="3">
        <v>1.5</v>
      </c>
      <c r="I118" s="3" t="s">
        <v>148</v>
      </c>
      <c r="J118" t="s">
        <v>12</v>
      </c>
      <c r="K118">
        <v>106</v>
      </c>
      <c r="L118">
        <v>235</v>
      </c>
      <c r="M118" s="1" t="e">
        <v>#N/A</v>
      </c>
      <c r="N118" s="1" t="e">
        <v>#N/A</v>
      </c>
      <c r="O118" s="1" t="e">
        <v>#N/A</v>
      </c>
      <c r="P118" s="37" t="e">
        <v>#N/A</v>
      </c>
      <c r="Q118">
        <f t="shared" si="7"/>
        <v>0.4375</v>
      </c>
      <c r="R118" t="s">
        <v>1949</v>
      </c>
    </row>
    <row r="119" spans="1:18">
      <c r="A119" s="2">
        <f t="shared" si="4"/>
        <v>6140</v>
      </c>
      <c r="B119" t="str">
        <f t="shared" si="5"/>
        <v>D16140-141</v>
      </c>
      <c r="C119" t="str">
        <f t="shared" si="6"/>
        <v>Misc - Cherry</v>
      </c>
      <c r="D119" s="2">
        <v>6140</v>
      </c>
      <c r="E119" t="s">
        <v>45</v>
      </c>
      <c r="F119" t="s">
        <v>174</v>
      </c>
      <c r="G119" t="s">
        <v>36</v>
      </c>
      <c r="H119" s="3">
        <v>1.5</v>
      </c>
      <c r="I119" s="3" t="s">
        <v>148</v>
      </c>
      <c r="J119" t="s">
        <v>12</v>
      </c>
      <c r="K119">
        <v>141</v>
      </c>
      <c r="L119">
        <v>305</v>
      </c>
      <c r="M119" s="1" t="e">
        <v>#N/A</v>
      </c>
      <c r="N119" s="1" t="e">
        <v>#N/A</v>
      </c>
      <c r="O119" s="1" t="e">
        <v>#N/A</v>
      </c>
      <c r="P119" s="37" t="e">
        <v>#N/A</v>
      </c>
      <c r="Q119">
        <f t="shared" si="7"/>
        <v>0.4375</v>
      </c>
      <c r="R119" t="s">
        <v>1949</v>
      </c>
    </row>
    <row r="120" spans="1:18">
      <c r="A120" s="2">
        <f t="shared" si="4"/>
        <v>6142</v>
      </c>
      <c r="B120" t="str">
        <f t="shared" si="5"/>
        <v>D16142-98</v>
      </c>
      <c r="C120" t="str">
        <f t="shared" si="6"/>
        <v>Misc - Gold</v>
      </c>
      <c r="D120" s="2">
        <v>6142</v>
      </c>
      <c r="E120" t="s">
        <v>10</v>
      </c>
      <c r="F120" t="s">
        <v>174</v>
      </c>
      <c r="G120" t="s">
        <v>11</v>
      </c>
      <c r="H120" s="3">
        <v>1</v>
      </c>
      <c r="I120" s="3" t="s">
        <v>149</v>
      </c>
      <c r="J120" t="s">
        <v>12</v>
      </c>
      <c r="K120">
        <v>98</v>
      </c>
      <c r="L120">
        <v>400</v>
      </c>
      <c r="M120" s="1">
        <v>3.3285</v>
      </c>
      <c r="N120" s="1">
        <v>6.657</v>
      </c>
      <c r="O120" s="1">
        <v>9.145500000000002</v>
      </c>
      <c r="P120" s="37">
        <v>1.827</v>
      </c>
      <c r="Q120">
        <f t="shared" si="7"/>
        <v>0.375</v>
      </c>
      <c r="R120" t="s">
        <v>1949</v>
      </c>
    </row>
    <row r="121" spans="1:18">
      <c r="A121" s="2">
        <f t="shared" si="4"/>
        <v>6143</v>
      </c>
      <c r="B121" t="str">
        <f t="shared" si="5"/>
        <v>D16143-95</v>
      </c>
      <c r="C121" t="str">
        <f t="shared" si="6"/>
        <v>Misc - Gold</v>
      </c>
      <c r="D121" s="2">
        <v>6143</v>
      </c>
      <c r="E121" t="s">
        <v>45</v>
      </c>
      <c r="F121" t="s">
        <v>174</v>
      </c>
      <c r="G121" t="s">
        <v>11</v>
      </c>
      <c r="H121" s="3">
        <v>2.25</v>
      </c>
      <c r="I121" s="3" t="s">
        <v>149</v>
      </c>
      <c r="J121" t="s">
        <v>12</v>
      </c>
      <c r="K121">
        <v>95</v>
      </c>
      <c r="L121">
        <v>150</v>
      </c>
      <c r="M121" s="1" t="e">
        <v>#N/A</v>
      </c>
      <c r="N121" s="1" t="e">
        <v>#N/A</v>
      </c>
      <c r="O121" s="1" t="e">
        <v>#N/A</v>
      </c>
      <c r="P121" s="37" t="e">
        <v>#N/A</v>
      </c>
      <c r="Q121">
        <f t="shared" si="7"/>
        <v>0.375</v>
      </c>
      <c r="R121" t="s">
        <v>1949</v>
      </c>
    </row>
    <row r="122" spans="1:18">
      <c r="A122" s="2">
        <f t="shared" si="4"/>
        <v>6144</v>
      </c>
      <c r="B122" t="str">
        <f t="shared" si="5"/>
        <v>D16144-97</v>
      </c>
      <c r="C122" t="str">
        <f t="shared" si="6"/>
        <v>Misc - Gold</v>
      </c>
      <c r="D122" s="2">
        <v>6144</v>
      </c>
      <c r="E122" t="s">
        <v>45</v>
      </c>
      <c r="F122" t="s">
        <v>174</v>
      </c>
      <c r="G122" t="s">
        <v>11</v>
      </c>
      <c r="H122" s="3">
        <v>2.5</v>
      </c>
      <c r="I122" s="3" t="s">
        <v>149</v>
      </c>
      <c r="J122" t="s">
        <v>12</v>
      </c>
      <c r="K122">
        <v>97</v>
      </c>
      <c r="L122">
        <v>110</v>
      </c>
      <c r="M122" s="1">
        <v>7.4550000000000001</v>
      </c>
      <c r="N122" s="1">
        <v>14.2905</v>
      </c>
      <c r="O122" s="1">
        <v>18.585000000000001</v>
      </c>
      <c r="P122" s="37">
        <v>4.1055000000000001</v>
      </c>
      <c r="Q122">
        <f t="shared" si="7"/>
        <v>0.375</v>
      </c>
      <c r="R122" t="s">
        <v>1949</v>
      </c>
    </row>
    <row r="123" spans="1:18">
      <c r="A123" s="2">
        <f t="shared" si="4"/>
        <v>6149</v>
      </c>
      <c r="B123" t="str">
        <f t="shared" si="5"/>
        <v>D16149-97</v>
      </c>
      <c r="C123" t="str">
        <f t="shared" si="6"/>
        <v>Misc - Gold</v>
      </c>
      <c r="D123" s="2">
        <v>6149</v>
      </c>
      <c r="E123" t="s">
        <v>10</v>
      </c>
      <c r="F123" t="s">
        <v>174</v>
      </c>
      <c r="G123" t="s">
        <v>11</v>
      </c>
      <c r="H123" s="3">
        <v>2</v>
      </c>
      <c r="I123" s="3" t="s">
        <v>50</v>
      </c>
      <c r="J123" t="s">
        <v>12</v>
      </c>
      <c r="K123">
        <v>97</v>
      </c>
      <c r="L123">
        <v>140</v>
      </c>
      <c r="M123" s="1">
        <v>7.9065000000000003</v>
      </c>
      <c r="N123" s="1">
        <v>13.923</v>
      </c>
      <c r="O123" s="1">
        <v>18.248999999999999</v>
      </c>
      <c r="P123" s="37">
        <v>4.3469999999999995</v>
      </c>
      <c r="Q123">
        <f t="shared" si="7"/>
        <v>0.9375</v>
      </c>
      <c r="R123" t="s">
        <v>1949</v>
      </c>
    </row>
    <row r="124" spans="1:18">
      <c r="A124" s="2">
        <f t="shared" si="4"/>
        <v>6160</v>
      </c>
      <c r="B124" t="str">
        <f t="shared" si="5"/>
        <v>D16160-141</v>
      </c>
      <c r="C124" t="str">
        <f t="shared" si="6"/>
        <v>Misc - Cherry</v>
      </c>
      <c r="D124" s="2">
        <v>6160</v>
      </c>
      <c r="E124" t="s">
        <v>10</v>
      </c>
      <c r="F124" t="s">
        <v>174</v>
      </c>
      <c r="G124" t="s">
        <v>36</v>
      </c>
      <c r="H124" s="3">
        <v>1</v>
      </c>
      <c r="I124" s="3" t="s">
        <v>148</v>
      </c>
      <c r="J124" t="s">
        <v>12</v>
      </c>
      <c r="K124">
        <v>141</v>
      </c>
      <c r="L124">
        <v>480</v>
      </c>
      <c r="M124" s="1" t="e">
        <v>#N/A</v>
      </c>
      <c r="N124" s="1" t="e">
        <v>#N/A</v>
      </c>
      <c r="O124" s="1" t="e">
        <v>#N/A</v>
      </c>
      <c r="P124" s="37" t="e">
        <v>#N/A</v>
      </c>
      <c r="Q124">
        <f t="shared" si="7"/>
        <v>0.4375</v>
      </c>
      <c r="R124" t="s">
        <v>1949</v>
      </c>
    </row>
    <row r="125" spans="1:18">
      <c r="A125" s="2">
        <f t="shared" si="4"/>
        <v>6161</v>
      </c>
      <c r="B125" t="str">
        <f t="shared" si="5"/>
        <v>D16161-141</v>
      </c>
      <c r="C125" t="str">
        <f t="shared" si="6"/>
        <v>Misc - Cherry</v>
      </c>
      <c r="D125" s="2">
        <v>6161</v>
      </c>
      <c r="E125" t="s">
        <v>10</v>
      </c>
      <c r="F125" t="s">
        <v>174</v>
      </c>
      <c r="G125" t="s">
        <v>36</v>
      </c>
      <c r="H125" s="3">
        <v>1.5</v>
      </c>
      <c r="I125" s="3" t="s">
        <v>148</v>
      </c>
      <c r="J125" t="s">
        <v>12</v>
      </c>
      <c r="K125">
        <v>141</v>
      </c>
      <c r="L125">
        <v>250</v>
      </c>
      <c r="M125" s="1">
        <v>4.1895000000000007</v>
      </c>
      <c r="N125" s="1">
        <v>7.7910000000000004</v>
      </c>
      <c r="O125" s="1">
        <v>10.3635</v>
      </c>
      <c r="P125" s="37">
        <v>2.2995000000000001</v>
      </c>
      <c r="Q125">
        <f t="shared" si="7"/>
        <v>0.4375</v>
      </c>
      <c r="R125" t="s">
        <v>1949</v>
      </c>
    </row>
    <row r="126" spans="1:18">
      <c r="A126" s="2">
        <f t="shared" si="4"/>
        <v>6181</v>
      </c>
      <c r="B126" t="str">
        <f t="shared" si="5"/>
        <v>D16181-118</v>
      </c>
      <c r="C126" t="str">
        <f t="shared" si="6"/>
        <v>Linen Liners - White</v>
      </c>
      <c r="D126" s="2">
        <v>6181</v>
      </c>
      <c r="E126" t="s">
        <v>16</v>
      </c>
      <c r="F126" t="s">
        <v>17</v>
      </c>
      <c r="G126" t="s">
        <v>29</v>
      </c>
      <c r="H126" s="3">
        <v>1</v>
      </c>
      <c r="I126" s="3" t="s">
        <v>152</v>
      </c>
      <c r="J126" t="s">
        <v>19</v>
      </c>
      <c r="K126">
        <v>118</v>
      </c>
      <c r="L126">
        <v>730</v>
      </c>
      <c r="M126" s="1">
        <v>1.8480000000000001</v>
      </c>
      <c r="N126" s="1">
        <v>4.2945000000000002</v>
      </c>
      <c r="O126" s="1">
        <v>6.1530000000000005</v>
      </c>
      <c r="P126" s="37">
        <v>1.0185</v>
      </c>
      <c r="Q126">
        <f t="shared" si="7"/>
        <v>0.3125</v>
      </c>
      <c r="R126" t="s">
        <v>1949</v>
      </c>
    </row>
    <row r="127" spans="1:18">
      <c r="A127" s="2">
        <f t="shared" si="4"/>
        <v>6182</v>
      </c>
      <c r="B127" t="str">
        <f t="shared" si="5"/>
        <v>D16182-118</v>
      </c>
      <c r="C127" t="str">
        <f t="shared" si="6"/>
        <v>Linen Liners - White</v>
      </c>
      <c r="D127" s="2">
        <v>6182</v>
      </c>
      <c r="E127" t="s">
        <v>16</v>
      </c>
      <c r="F127" t="s">
        <v>17</v>
      </c>
      <c r="G127" t="s">
        <v>29</v>
      </c>
      <c r="H127" s="3">
        <v>1.5</v>
      </c>
      <c r="I127" s="3" t="s">
        <v>152</v>
      </c>
      <c r="J127" t="s">
        <v>19</v>
      </c>
      <c r="K127">
        <v>118</v>
      </c>
      <c r="L127">
        <v>330</v>
      </c>
      <c r="M127" s="1">
        <v>2.3939999999999997</v>
      </c>
      <c r="N127" s="1">
        <v>5.7645000000000008</v>
      </c>
      <c r="O127" s="1">
        <v>8.0850000000000009</v>
      </c>
      <c r="P127" s="37">
        <v>1.3125</v>
      </c>
      <c r="Q127">
        <f t="shared" si="7"/>
        <v>0.3125</v>
      </c>
      <c r="R127" t="s">
        <v>1949</v>
      </c>
    </row>
    <row r="128" spans="1:18">
      <c r="A128" s="2">
        <f t="shared" si="4"/>
        <v>6183</v>
      </c>
      <c r="B128" t="str">
        <f t="shared" si="5"/>
        <v>D16183-118</v>
      </c>
      <c r="C128" t="str">
        <f t="shared" si="6"/>
        <v>Linen Liners - White</v>
      </c>
      <c r="D128" s="2">
        <v>6183</v>
      </c>
      <c r="E128" t="s">
        <v>16</v>
      </c>
      <c r="F128" t="s">
        <v>17</v>
      </c>
      <c r="G128" t="s">
        <v>29</v>
      </c>
      <c r="H128" s="3">
        <v>0.75</v>
      </c>
      <c r="I128" s="3" t="s">
        <v>152</v>
      </c>
      <c r="J128" t="s">
        <v>19</v>
      </c>
      <c r="K128">
        <v>118</v>
      </c>
      <c r="L128">
        <v>810</v>
      </c>
      <c r="M128" s="1">
        <v>1.6065</v>
      </c>
      <c r="N128" s="1">
        <v>3.7800000000000002</v>
      </c>
      <c r="O128" s="1">
        <v>5.5229999999999997</v>
      </c>
      <c r="P128" s="37">
        <v>0.88200000000000001</v>
      </c>
      <c r="Q128">
        <f t="shared" si="7"/>
        <v>0.3125</v>
      </c>
      <c r="R128" t="s">
        <v>1949</v>
      </c>
    </row>
    <row r="129" spans="1:18">
      <c r="A129" s="2">
        <f t="shared" si="4"/>
        <v>6184</v>
      </c>
      <c r="B129" t="str">
        <f t="shared" si="5"/>
        <v>D16184-118</v>
      </c>
      <c r="C129" t="str">
        <f t="shared" si="6"/>
        <v>Linen Liners - White</v>
      </c>
      <c r="D129" s="2">
        <v>6184</v>
      </c>
      <c r="E129" t="s">
        <v>16</v>
      </c>
      <c r="F129" t="s">
        <v>17</v>
      </c>
      <c r="G129" t="s">
        <v>29</v>
      </c>
      <c r="H129" s="3">
        <v>1</v>
      </c>
      <c r="I129" s="3" t="s">
        <v>152</v>
      </c>
      <c r="J129" t="s">
        <v>19</v>
      </c>
      <c r="K129">
        <v>118</v>
      </c>
      <c r="L129">
        <v>630</v>
      </c>
      <c r="M129" s="1">
        <v>1.764</v>
      </c>
      <c r="N129" s="1">
        <v>4.0635000000000003</v>
      </c>
      <c r="O129" s="1">
        <v>6.1110000000000007</v>
      </c>
      <c r="P129" s="37">
        <v>0.96600000000000008</v>
      </c>
      <c r="Q129">
        <f t="shared" si="7"/>
        <v>0.3125</v>
      </c>
      <c r="R129" t="s">
        <v>1949</v>
      </c>
    </row>
    <row r="130" spans="1:18">
      <c r="A130" s="2">
        <f t="shared" ref="A130:A193" si="8">D130</f>
        <v>6185</v>
      </c>
      <c r="B130" t="str">
        <f t="shared" ref="B130:B193" si="9">CONCATENATE("D1",D130,"-",K130)</f>
        <v>D16185-118</v>
      </c>
      <c r="C130" t="str">
        <f t="shared" ref="C130:C193" si="10">CONCATENATE(F130," - ",G130)</f>
        <v>Linen Liners - White</v>
      </c>
      <c r="D130" s="2">
        <v>6185</v>
      </c>
      <c r="E130" t="s">
        <v>16</v>
      </c>
      <c r="F130" t="s">
        <v>17</v>
      </c>
      <c r="G130" t="s">
        <v>29</v>
      </c>
      <c r="H130" s="3">
        <v>1.25</v>
      </c>
      <c r="I130" s="3" t="s">
        <v>152</v>
      </c>
      <c r="J130" t="s">
        <v>19</v>
      </c>
      <c r="K130">
        <v>118</v>
      </c>
      <c r="L130">
        <v>510</v>
      </c>
      <c r="M130" s="1">
        <v>1.7955000000000001</v>
      </c>
      <c r="N130" s="1">
        <v>4.0949999999999998</v>
      </c>
      <c r="O130" s="1">
        <v>6.1530000000000005</v>
      </c>
      <c r="P130" s="37">
        <v>0.98699999999999999</v>
      </c>
      <c r="Q130">
        <f t="shared" ref="Q130:Q193" si="11">IFERROR(+IF(I130&lt;40000,I130,+((TRIM(+MID(I130,1,+FIND("/",I130,1)-1)))/(+TRIM(+MID(I130,+FIND("/",I130,1)+1,2))))),I130*1)</f>
        <v>0.3125</v>
      </c>
      <c r="R130" t="s">
        <v>1949</v>
      </c>
    </row>
    <row r="131" spans="1:18">
      <c r="A131" s="2">
        <f t="shared" si="8"/>
        <v>6188</v>
      </c>
      <c r="B131" t="str">
        <f t="shared" si="9"/>
        <v>D16188-155</v>
      </c>
      <c r="C131" t="str">
        <f t="shared" si="10"/>
        <v>Blacks - Black</v>
      </c>
      <c r="D131" s="2">
        <v>6188</v>
      </c>
      <c r="E131" t="s">
        <v>39</v>
      </c>
      <c r="F131" t="s">
        <v>49</v>
      </c>
      <c r="G131" t="s">
        <v>26</v>
      </c>
      <c r="H131" s="3">
        <v>0.875</v>
      </c>
      <c r="I131" s="3" t="s">
        <v>149</v>
      </c>
      <c r="J131" t="s">
        <v>12</v>
      </c>
      <c r="K131">
        <v>155</v>
      </c>
      <c r="L131">
        <v>645</v>
      </c>
      <c r="M131" s="1">
        <v>2.7195</v>
      </c>
      <c r="N131" s="1">
        <v>5.7540000000000004</v>
      </c>
      <c r="O131" s="1">
        <v>7.9170000000000007</v>
      </c>
      <c r="P131" s="37">
        <v>1.4909999999999999</v>
      </c>
      <c r="Q131">
        <f t="shared" si="11"/>
        <v>0.375</v>
      </c>
      <c r="R131" t="s">
        <v>1949</v>
      </c>
    </row>
    <row r="132" spans="1:18">
      <c r="A132" s="2">
        <f t="shared" si="8"/>
        <v>6199</v>
      </c>
      <c r="B132" t="str">
        <f t="shared" si="9"/>
        <v>D16199-160</v>
      </c>
      <c r="C132" t="str">
        <f t="shared" si="10"/>
        <v>Misc - Black</v>
      </c>
      <c r="D132" s="2">
        <v>6199</v>
      </c>
      <c r="E132" t="s">
        <v>46</v>
      </c>
      <c r="F132" t="s">
        <v>174</v>
      </c>
      <c r="G132" t="s">
        <v>26</v>
      </c>
      <c r="H132" s="3">
        <v>3</v>
      </c>
      <c r="I132" s="3" t="s">
        <v>150</v>
      </c>
      <c r="J132" t="s">
        <v>12</v>
      </c>
      <c r="K132">
        <v>160</v>
      </c>
      <c r="L132">
        <v>70</v>
      </c>
      <c r="M132" s="1" t="e">
        <v>#N/A</v>
      </c>
      <c r="N132" s="1" t="e">
        <v>#N/A</v>
      </c>
      <c r="O132" s="1" t="e">
        <v>#N/A</v>
      </c>
      <c r="P132" s="37" t="e">
        <v>#N/A</v>
      </c>
      <c r="Q132">
        <f t="shared" si="11"/>
        <v>0.75</v>
      </c>
      <c r="R132" t="s">
        <v>1949</v>
      </c>
    </row>
    <row r="133" spans="1:18">
      <c r="A133" s="2">
        <f t="shared" si="8"/>
        <v>6237</v>
      </c>
      <c r="B133" t="str">
        <f t="shared" si="9"/>
        <v>D16237-121</v>
      </c>
      <c r="C133" t="str">
        <f t="shared" si="10"/>
        <v>Fillets - Gold</v>
      </c>
      <c r="D133" s="2">
        <v>6237</v>
      </c>
      <c r="E133" t="s">
        <v>42</v>
      </c>
      <c r="F133" t="s">
        <v>43</v>
      </c>
      <c r="G133" t="s">
        <v>11</v>
      </c>
      <c r="H133" s="3">
        <v>0.5</v>
      </c>
      <c r="J133" t="s">
        <v>42</v>
      </c>
      <c r="K133">
        <v>121</v>
      </c>
      <c r="L133">
        <v>1365</v>
      </c>
      <c r="M133" s="1">
        <v>1.7010000000000003</v>
      </c>
      <c r="N133" s="1">
        <v>3.8640000000000003</v>
      </c>
      <c r="O133" s="1">
        <v>0</v>
      </c>
      <c r="P133" s="37">
        <v>0.93450000000000011</v>
      </c>
      <c r="Q133">
        <f t="shared" si="11"/>
        <v>0</v>
      </c>
      <c r="R133" t="s">
        <v>1949</v>
      </c>
    </row>
    <row r="134" spans="1:18">
      <c r="A134" s="2">
        <f t="shared" si="8"/>
        <v>6238</v>
      </c>
      <c r="B134" t="str">
        <f t="shared" si="9"/>
        <v>D16238-121</v>
      </c>
      <c r="C134" t="str">
        <f t="shared" si="10"/>
        <v>Fillets - Silver</v>
      </c>
      <c r="D134" s="2">
        <v>6238</v>
      </c>
      <c r="E134" t="s">
        <v>42</v>
      </c>
      <c r="F134" t="s">
        <v>43</v>
      </c>
      <c r="G134" t="s">
        <v>22</v>
      </c>
      <c r="H134" s="3">
        <v>0.5</v>
      </c>
      <c r="J134" t="s">
        <v>42</v>
      </c>
      <c r="K134">
        <v>121</v>
      </c>
      <c r="L134">
        <v>1975</v>
      </c>
      <c r="M134" s="1">
        <v>1.7010000000000003</v>
      </c>
      <c r="N134" s="1">
        <v>3.8640000000000003</v>
      </c>
      <c r="O134" s="1">
        <v>0</v>
      </c>
      <c r="P134" s="37">
        <v>0.93450000000000011</v>
      </c>
      <c r="Q134">
        <f t="shared" si="11"/>
        <v>0</v>
      </c>
      <c r="R134" t="s">
        <v>1949</v>
      </c>
    </row>
    <row r="135" spans="1:18">
      <c r="A135" s="2">
        <f t="shared" si="8"/>
        <v>6240</v>
      </c>
      <c r="B135" t="str">
        <f t="shared" si="9"/>
        <v>D16240-122</v>
      </c>
      <c r="C135" t="str">
        <f t="shared" si="10"/>
        <v>Fillets - Gold</v>
      </c>
      <c r="D135" s="2">
        <v>6240</v>
      </c>
      <c r="E135" t="s">
        <v>42</v>
      </c>
      <c r="F135" t="s">
        <v>43</v>
      </c>
      <c r="G135" t="s">
        <v>11</v>
      </c>
      <c r="H135" s="3">
        <v>0.5</v>
      </c>
      <c r="J135" t="s">
        <v>42</v>
      </c>
      <c r="K135">
        <v>122</v>
      </c>
      <c r="L135">
        <v>1500</v>
      </c>
      <c r="M135" s="1">
        <v>1.6590000000000003</v>
      </c>
      <c r="N135" s="1">
        <v>3.8115000000000001</v>
      </c>
      <c r="O135" s="1">
        <v>0</v>
      </c>
      <c r="P135" s="37">
        <v>0.91349999999999998</v>
      </c>
      <c r="Q135">
        <f t="shared" si="11"/>
        <v>0</v>
      </c>
      <c r="R135" t="s">
        <v>1949</v>
      </c>
    </row>
    <row r="136" spans="1:18">
      <c r="A136" s="2">
        <f t="shared" si="8"/>
        <v>6241</v>
      </c>
      <c r="B136" t="str">
        <f t="shared" si="9"/>
        <v>D16241-122</v>
      </c>
      <c r="C136" t="str">
        <f t="shared" si="10"/>
        <v>Fillets - Gold</v>
      </c>
      <c r="D136" s="2">
        <v>6241</v>
      </c>
      <c r="E136" t="s">
        <v>42</v>
      </c>
      <c r="F136" t="s">
        <v>43</v>
      </c>
      <c r="G136" t="s">
        <v>11</v>
      </c>
      <c r="H136" s="3">
        <v>0.5</v>
      </c>
      <c r="J136" t="s">
        <v>42</v>
      </c>
      <c r="K136">
        <v>122</v>
      </c>
      <c r="L136">
        <v>1540</v>
      </c>
      <c r="M136" s="1">
        <v>1.7535000000000001</v>
      </c>
      <c r="N136" s="1">
        <v>3.948</v>
      </c>
      <c r="O136" s="1">
        <v>0</v>
      </c>
      <c r="P136" s="37">
        <v>0.96600000000000008</v>
      </c>
      <c r="Q136">
        <f t="shared" si="11"/>
        <v>0</v>
      </c>
      <c r="R136" t="s">
        <v>1949</v>
      </c>
    </row>
    <row r="137" spans="1:18">
      <c r="A137" s="2">
        <f t="shared" si="8"/>
        <v>6243</v>
      </c>
      <c r="B137" t="str">
        <f t="shared" si="9"/>
        <v>D16243-146</v>
      </c>
      <c r="C137" t="str">
        <f t="shared" si="10"/>
        <v>Misc - Mahogany</v>
      </c>
      <c r="D137" s="2">
        <v>6243</v>
      </c>
      <c r="E137" t="s">
        <v>10</v>
      </c>
      <c r="F137" t="s">
        <v>174</v>
      </c>
      <c r="G137" t="s">
        <v>25</v>
      </c>
      <c r="H137" s="3">
        <v>0.5</v>
      </c>
      <c r="I137" s="3" t="s">
        <v>149</v>
      </c>
      <c r="J137" t="s">
        <v>12</v>
      </c>
      <c r="K137">
        <v>146</v>
      </c>
      <c r="L137">
        <v>440</v>
      </c>
      <c r="M137" s="1">
        <v>2.2574999999999998</v>
      </c>
      <c r="N137" s="1">
        <v>4.8090000000000002</v>
      </c>
      <c r="O137" s="1">
        <v>6.7410000000000005</v>
      </c>
      <c r="P137" s="37">
        <v>1.2389999999999999</v>
      </c>
      <c r="Q137">
        <f t="shared" si="11"/>
        <v>0.375</v>
      </c>
      <c r="R137" t="s">
        <v>1949</v>
      </c>
    </row>
    <row r="138" spans="1:18">
      <c r="A138" s="2">
        <f t="shared" si="8"/>
        <v>6247</v>
      </c>
      <c r="B138" t="str">
        <f t="shared" si="9"/>
        <v>D16247-160</v>
      </c>
      <c r="C138" t="str">
        <f t="shared" si="10"/>
        <v>Misc - Black</v>
      </c>
      <c r="D138" s="2">
        <v>6247</v>
      </c>
      <c r="E138" t="s">
        <v>46</v>
      </c>
      <c r="F138" t="s">
        <v>174</v>
      </c>
      <c r="G138" t="s">
        <v>26</v>
      </c>
      <c r="H138" s="3">
        <v>2.5</v>
      </c>
      <c r="I138" s="3" t="s">
        <v>154</v>
      </c>
      <c r="J138" t="s">
        <v>12</v>
      </c>
      <c r="K138">
        <v>160</v>
      </c>
      <c r="L138">
        <v>110</v>
      </c>
      <c r="M138" s="1">
        <v>7.7700000000000005</v>
      </c>
      <c r="N138" s="1">
        <v>13.660500000000001</v>
      </c>
      <c r="O138" s="1">
        <v>17.913</v>
      </c>
      <c r="P138" s="37">
        <v>4.2735000000000003</v>
      </c>
      <c r="Q138">
        <f t="shared" si="11"/>
        <v>1</v>
      </c>
      <c r="R138" t="s">
        <v>1949</v>
      </c>
    </row>
    <row r="139" spans="1:18">
      <c r="A139" s="2">
        <f t="shared" si="8"/>
        <v>6261</v>
      </c>
      <c r="B139" t="str">
        <f t="shared" si="9"/>
        <v>D16261-142</v>
      </c>
      <c r="C139" t="str">
        <f t="shared" si="10"/>
        <v>Misc - Mahogany</v>
      </c>
      <c r="D139" s="2">
        <v>6261</v>
      </c>
      <c r="E139" t="s">
        <v>39</v>
      </c>
      <c r="F139" t="s">
        <v>174</v>
      </c>
      <c r="G139" t="s">
        <v>25</v>
      </c>
      <c r="H139" s="3">
        <v>2</v>
      </c>
      <c r="I139" s="3" t="s">
        <v>146</v>
      </c>
      <c r="J139" t="s">
        <v>12</v>
      </c>
      <c r="K139">
        <v>142</v>
      </c>
      <c r="L139">
        <v>150</v>
      </c>
      <c r="M139" s="1" t="e">
        <v>#N/A</v>
      </c>
      <c r="N139" s="1" t="e">
        <v>#N/A</v>
      </c>
      <c r="O139" s="1" t="e">
        <v>#N/A</v>
      </c>
      <c r="P139" s="37" t="e">
        <v>#N/A</v>
      </c>
      <c r="Q139">
        <f t="shared" si="11"/>
        <v>0.6875</v>
      </c>
      <c r="R139" t="s">
        <v>1949</v>
      </c>
    </row>
    <row r="140" spans="1:18">
      <c r="A140" s="2">
        <f t="shared" si="8"/>
        <v>6263</v>
      </c>
      <c r="B140" t="str">
        <f t="shared" si="9"/>
        <v>D16263-81</v>
      </c>
      <c r="C140" t="str">
        <f t="shared" si="10"/>
        <v>Misc - Gold</v>
      </c>
      <c r="D140" s="2">
        <v>6263</v>
      </c>
      <c r="E140" t="s">
        <v>10</v>
      </c>
      <c r="F140" t="s">
        <v>174</v>
      </c>
      <c r="G140" t="s">
        <v>11</v>
      </c>
      <c r="H140" s="3">
        <v>2</v>
      </c>
      <c r="I140" s="3" t="s">
        <v>149</v>
      </c>
      <c r="J140" t="s">
        <v>12</v>
      </c>
      <c r="K140">
        <v>81</v>
      </c>
      <c r="L140">
        <v>150</v>
      </c>
      <c r="M140" s="1">
        <v>6.2264999999999997</v>
      </c>
      <c r="N140" s="1">
        <v>12.39</v>
      </c>
      <c r="O140" s="1">
        <v>16.422000000000001</v>
      </c>
      <c r="P140" s="37">
        <v>3.423</v>
      </c>
      <c r="Q140">
        <f t="shared" si="11"/>
        <v>0.375</v>
      </c>
      <c r="R140" t="s">
        <v>1949</v>
      </c>
    </row>
    <row r="141" spans="1:18">
      <c r="A141" s="2">
        <f t="shared" si="8"/>
        <v>6272</v>
      </c>
      <c r="B141" t="str">
        <f t="shared" si="9"/>
        <v>D16272-105</v>
      </c>
      <c r="C141" t="str">
        <f t="shared" si="10"/>
        <v>Misc - Gold</v>
      </c>
      <c r="D141" s="2">
        <v>6272</v>
      </c>
      <c r="E141" t="s">
        <v>10</v>
      </c>
      <c r="F141" t="s">
        <v>174</v>
      </c>
      <c r="G141" t="s">
        <v>11</v>
      </c>
      <c r="H141" s="3">
        <v>1</v>
      </c>
      <c r="I141" s="3" t="s">
        <v>149</v>
      </c>
      <c r="J141" t="s">
        <v>12</v>
      </c>
      <c r="K141">
        <v>105</v>
      </c>
      <c r="L141">
        <v>455</v>
      </c>
      <c r="M141" s="1">
        <v>3.4649999999999999</v>
      </c>
      <c r="N141" s="1">
        <v>7.4235000000000007</v>
      </c>
      <c r="O141" s="1">
        <v>10.290000000000001</v>
      </c>
      <c r="P141" s="37">
        <v>1.9110000000000003</v>
      </c>
      <c r="Q141">
        <f t="shared" si="11"/>
        <v>0.375</v>
      </c>
      <c r="R141" t="s">
        <v>1949</v>
      </c>
    </row>
    <row r="142" spans="1:18">
      <c r="A142" s="2">
        <f t="shared" si="8"/>
        <v>6280</v>
      </c>
      <c r="B142" t="str">
        <f t="shared" si="9"/>
        <v>D16280-155</v>
      </c>
      <c r="C142" t="str">
        <f t="shared" si="10"/>
        <v>Blacks - Black</v>
      </c>
      <c r="D142" s="2">
        <v>6280</v>
      </c>
      <c r="E142" t="s">
        <v>10</v>
      </c>
      <c r="F142" t="s">
        <v>49</v>
      </c>
      <c r="G142" t="s">
        <v>26</v>
      </c>
      <c r="H142" s="3">
        <v>0.75</v>
      </c>
      <c r="I142" s="3" t="s">
        <v>147</v>
      </c>
      <c r="J142" t="s">
        <v>12</v>
      </c>
      <c r="K142">
        <v>155</v>
      </c>
      <c r="L142">
        <v>575</v>
      </c>
      <c r="M142" s="1">
        <v>2.3205</v>
      </c>
      <c r="N142" s="1">
        <v>4.9350000000000005</v>
      </c>
      <c r="O142" s="1">
        <v>6.8775000000000004</v>
      </c>
      <c r="P142" s="37">
        <v>1.2809999999999999</v>
      </c>
      <c r="Q142">
        <f t="shared" si="11"/>
        <v>0.625</v>
      </c>
      <c r="R142" t="s">
        <v>1949</v>
      </c>
    </row>
    <row r="143" spans="1:18">
      <c r="A143" s="2">
        <f t="shared" si="8"/>
        <v>6290</v>
      </c>
      <c r="B143" t="str">
        <f t="shared" si="9"/>
        <v>D16290-93</v>
      </c>
      <c r="C143" t="str">
        <f t="shared" si="10"/>
        <v>Misc - Gold</v>
      </c>
      <c r="D143" s="2">
        <v>6290</v>
      </c>
      <c r="E143" t="s">
        <v>10</v>
      </c>
      <c r="F143" t="s">
        <v>174</v>
      </c>
      <c r="G143" t="s">
        <v>11</v>
      </c>
      <c r="H143" s="3">
        <v>2.5</v>
      </c>
      <c r="I143" s="3" t="s">
        <v>149</v>
      </c>
      <c r="J143" t="s">
        <v>12</v>
      </c>
      <c r="K143">
        <v>93</v>
      </c>
      <c r="L143">
        <v>85</v>
      </c>
      <c r="M143" s="1">
        <v>8.1795000000000009</v>
      </c>
      <c r="N143" s="1">
        <v>15.592500000000001</v>
      </c>
      <c r="O143" s="1">
        <v>20.401500000000002</v>
      </c>
      <c r="P143" s="37">
        <v>4.4940000000000007</v>
      </c>
      <c r="Q143">
        <f t="shared" si="11"/>
        <v>0.375</v>
      </c>
      <c r="R143" t="s">
        <v>1949</v>
      </c>
    </row>
    <row r="144" spans="1:18">
      <c r="A144" s="2">
        <f t="shared" si="8"/>
        <v>6292</v>
      </c>
      <c r="B144" t="str">
        <f t="shared" si="9"/>
        <v>D16292-160</v>
      </c>
      <c r="C144" t="str">
        <f t="shared" si="10"/>
        <v>Misc - Black</v>
      </c>
      <c r="D144" s="2">
        <v>6292</v>
      </c>
      <c r="E144" t="s">
        <v>46</v>
      </c>
      <c r="F144" t="s">
        <v>174</v>
      </c>
      <c r="G144" t="s">
        <v>26</v>
      </c>
      <c r="H144" s="3">
        <v>1.5</v>
      </c>
      <c r="I144" s="3" t="s">
        <v>148</v>
      </c>
      <c r="J144" t="s">
        <v>12</v>
      </c>
      <c r="K144">
        <v>160</v>
      </c>
      <c r="L144">
        <v>210</v>
      </c>
      <c r="M144" s="1">
        <v>4.7355</v>
      </c>
      <c r="N144" s="1">
        <v>8.8095000000000017</v>
      </c>
      <c r="O144" s="1">
        <v>11.7285</v>
      </c>
      <c r="P144" s="37">
        <v>2.6040000000000001</v>
      </c>
      <c r="Q144">
        <f t="shared" si="11"/>
        <v>0.4375</v>
      </c>
      <c r="R144" t="s">
        <v>1949</v>
      </c>
    </row>
    <row r="145" spans="1:19">
      <c r="A145" s="2">
        <f t="shared" si="8"/>
        <v>6294</v>
      </c>
      <c r="B145" t="str">
        <f t="shared" si="9"/>
        <v>D16294-95</v>
      </c>
      <c r="C145" t="str">
        <f t="shared" si="10"/>
        <v>Misc - Gold</v>
      </c>
      <c r="D145" s="2">
        <v>6294</v>
      </c>
      <c r="E145" t="s">
        <v>10</v>
      </c>
      <c r="F145" t="s">
        <v>174</v>
      </c>
      <c r="G145" t="s">
        <v>11</v>
      </c>
      <c r="H145" s="3">
        <v>2</v>
      </c>
      <c r="I145" s="3" t="s">
        <v>147</v>
      </c>
      <c r="J145" t="s">
        <v>12</v>
      </c>
      <c r="K145">
        <v>95</v>
      </c>
      <c r="L145">
        <v>190</v>
      </c>
      <c r="M145" s="1">
        <v>5.9219999999999997</v>
      </c>
      <c r="N145" s="1">
        <v>11.413499999999999</v>
      </c>
      <c r="O145" s="1">
        <v>15.529500000000001</v>
      </c>
      <c r="P145" s="37">
        <v>3.2550000000000003</v>
      </c>
      <c r="Q145">
        <f t="shared" si="11"/>
        <v>0.625</v>
      </c>
      <c r="R145" t="s">
        <v>1949</v>
      </c>
    </row>
    <row r="146" spans="1:19">
      <c r="A146" s="2">
        <f t="shared" si="8"/>
        <v>6300</v>
      </c>
      <c r="B146" t="str">
        <f t="shared" si="9"/>
        <v>D16300-90</v>
      </c>
      <c r="C146" t="str">
        <f t="shared" si="10"/>
        <v>Misc - Black</v>
      </c>
      <c r="D146" s="2">
        <v>6300</v>
      </c>
      <c r="E146" t="s">
        <v>10</v>
      </c>
      <c r="F146" t="s">
        <v>174</v>
      </c>
      <c r="G146" t="s">
        <v>26</v>
      </c>
      <c r="H146" s="3">
        <v>1</v>
      </c>
      <c r="I146" s="3" t="s">
        <v>148</v>
      </c>
      <c r="J146" t="s">
        <v>12</v>
      </c>
      <c r="K146">
        <v>90</v>
      </c>
      <c r="L146">
        <v>380</v>
      </c>
      <c r="M146" s="1">
        <v>3.9270000000000005</v>
      </c>
      <c r="N146" s="1">
        <v>8.1585000000000001</v>
      </c>
      <c r="O146" s="1">
        <v>11.224500000000001</v>
      </c>
      <c r="P146" s="37">
        <v>2.1630000000000003</v>
      </c>
      <c r="Q146">
        <f t="shared" si="11"/>
        <v>0.4375</v>
      </c>
      <c r="R146" t="s">
        <v>1949</v>
      </c>
    </row>
    <row r="147" spans="1:19">
      <c r="A147" s="2">
        <f t="shared" si="8"/>
        <v>6301</v>
      </c>
      <c r="B147" t="str">
        <f t="shared" si="9"/>
        <v>D16301-68</v>
      </c>
      <c r="C147" t="str">
        <f t="shared" si="10"/>
        <v>Misc - Antique Gold</v>
      </c>
      <c r="D147" s="2">
        <v>6301</v>
      </c>
      <c r="E147" t="s">
        <v>10</v>
      </c>
      <c r="F147" t="s">
        <v>174</v>
      </c>
      <c r="G147" t="s">
        <v>14</v>
      </c>
      <c r="H147" s="3">
        <v>1.25</v>
      </c>
      <c r="I147" s="3" t="s">
        <v>149</v>
      </c>
      <c r="J147" t="s">
        <v>12</v>
      </c>
      <c r="K147">
        <v>68</v>
      </c>
      <c r="L147">
        <v>300</v>
      </c>
      <c r="M147" s="1">
        <v>2.94</v>
      </c>
      <c r="N147" s="1">
        <v>5.8695000000000004</v>
      </c>
      <c r="O147" s="1">
        <v>8.2319999999999993</v>
      </c>
      <c r="P147" s="37">
        <v>1.6170000000000002</v>
      </c>
      <c r="Q147">
        <f t="shared" si="11"/>
        <v>0.375</v>
      </c>
      <c r="R147" t="s">
        <v>1949</v>
      </c>
      <c r="S147" t="s">
        <v>1934</v>
      </c>
    </row>
    <row r="148" spans="1:19">
      <c r="A148" s="2">
        <f t="shared" si="8"/>
        <v>6314</v>
      </c>
      <c r="B148" t="str">
        <f t="shared" si="9"/>
        <v>D16314-142</v>
      </c>
      <c r="C148" t="str">
        <f t="shared" si="10"/>
        <v>Misc - Walnut</v>
      </c>
      <c r="D148" s="2">
        <v>6314</v>
      </c>
      <c r="E148" t="s">
        <v>39</v>
      </c>
      <c r="F148" t="s">
        <v>174</v>
      </c>
      <c r="G148" t="s">
        <v>23</v>
      </c>
      <c r="H148" s="3">
        <v>1.5</v>
      </c>
      <c r="I148" s="3" t="s">
        <v>144</v>
      </c>
      <c r="J148" t="s">
        <v>12</v>
      </c>
      <c r="K148">
        <v>142</v>
      </c>
      <c r="L148">
        <v>130</v>
      </c>
      <c r="M148" s="1">
        <v>4.851</v>
      </c>
      <c r="N148" s="1">
        <v>9.1770000000000014</v>
      </c>
      <c r="O148" s="1">
        <v>12.232500000000002</v>
      </c>
      <c r="P148" s="37">
        <v>2.6670000000000003</v>
      </c>
      <c r="Q148">
        <f t="shared" si="11"/>
        <v>0.5625</v>
      </c>
      <c r="R148" t="s">
        <v>1949</v>
      </c>
    </row>
    <row r="149" spans="1:19">
      <c r="A149" s="2">
        <f t="shared" si="8"/>
        <v>6315</v>
      </c>
      <c r="B149" t="str">
        <f t="shared" si="9"/>
        <v>D16315-142</v>
      </c>
      <c r="C149" t="str">
        <f t="shared" si="10"/>
        <v>Misc - Cherry</v>
      </c>
      <c r="D149" s="2">
        <v>6315</v>
      </c>
      <c r="E149" t="s">
        <v>39</v>
      </c>
      <c r="F149" t="s">
        <v>174</v>
      </c>
      <c r="G149" t="s">
        <v>36</v>
      </c>
      <c r="H149" s="3">
        <v>1.5</v>
      </c>
      <c r="I149" s="3" t="s">
        <v>144</v>
      </c>
      <c r="J149" t="s">
        <v>12</v>
      </c>
      <c r="K149">
        <v>142</v>
      </c>
      <c r="L149">
        <v>140</v>
      </c>
      <c r="M149" s="1">
        <v>4.851</v>
      </c>
      <c r="N149" s="1">
        <v>9.1770000000000014</v>
      </c>
      <c r="O149" s="1">
        <v>12.232500000000002</v>
      </c>
      <c r="P149" s="37">
        <v>2.6670000000000003</v>
      </c>
      <c r="Q149">
        <f t="shared" si="11"/>
        <v>0.5625</v>
      </c>
      <c r="R149" t="s">
        <v>1949</v>
      </c>
    </row>
    <row r="150" spans="1:19">
      <c r="A150" s="2">
        <f t="shared" si="8"/>
        <v>6319</v>
      </c>
      <c r="B150" t="str">
        <f t="shared" si="9"/>
        <v>D16319-162</v>
      </c>
      <c r="C150" t="str">
        <f t="shared" si="10"/>
        <v>Blacks - Black</v>
      </c>
      <c r="D150" s="2">
        <v>6319</v>
      </c>
      <c r="E150" t="s">
        <v>39</v>
      </c>
      <c r="F150" t="s">
        <v>49</v>
      </c>
      <c r="G150" t="s">
        <v>26</v>
      </c>
      <c r="H150" s="3">
        <v>1</v>
      </c>
      <c r="I150" s="3" t="s">
        <v>160</v>
      </c>
      <c r="J150" t="s">
        <v>12</v>
      </c>
      <c r="K150">
        <v>162</v>
      </c>
      <c r="L150">
        <v>310</v>
      </c>
      <c r="M150" s="1">
        <v>3.3705000000000003</v>
      </c>
      <c r="N150" s="1">
        <v>6.7095000000000002</v>
      </c>
      <c r="O150" s="1">
        <v>9.0299999999999994</v>
      </c>
      <c r="P150" s="37">
        <v>1.8585</v>
      </c>
      <c r="Q150">
        <f t="shared" si="11"/>
        <v>1.125</v>
      </c>
      <c r="R150" t="s">
        <v>1949</v>
      </c>
    </row>
    <row r="151" spans="1:19">
      <c r="A151" s="2">
        <f t="shared" si="8"/>
        <v>6320</v>
      </c>
      <c r="B151" t="str">
        <f t="shared" si="9"/>
        <v>D16320-105</v>
      </c>
      <c r="C151" t="str">
        <f t="shared" si="10"/>
        <v>Misc - Pewter</v>
      </c>
      <c r="D151" s="2">
        <v>6320</v>
      </c>
      <c r="E151" t="s">
        <v>10</v>
      </c>
      <c r="F151" t="s">
        <v>174</v>
      </c>
      <c r="G151" t="s">
        <v>28</v>
      </c>
      <c r="H151" s="3">
        <v>0.75</v>
      </c>
      <c r="I151" s="3" t="s">
        <v>148</v>
      </c>
      <c r="J151" t="s">
        <v>12</v>
      </c>
      <c r="K151">
        <v>105</v>
      </c>
      <c r="L151">
        <v>555</v>
      </c>
      <c r="M151" s="1" t="e">
        <v>#N/A</v>
      </c>
      <c r="N151" s="1" t="e">
        <v>#N/A</v>
      </c>
      <c r="O151" s="1" t="e">
        <v>#N/A</v>
      </c>
      <c r="P151" s="37" t="e">
        <v>#N/A</v>
      </c>
      <c r="Q151">
        <f t="shared" si="11"/>
        <v>0.4375</v>
      </c>
      <c r="R151" t="s">
        <v>1949</v>
      </c>
    </row>
    <row r="152" spans="1:19">
      <c r="A152" s="2">
        <f t="shared" si="8"/>
        <v>6323</v>
      </c>
      <c r="B152" t="str">
        <f t="shared" si="9"/>
        <v>D16323-93</v>
      </c>
      <c r="C152" t="str">
        <f t="shared" si="10"/>
        <v>Misc - Pewter</v>
      </c>
      <c r="D152" s="2">
        <v>6323</v>
      </c>
      <c r="E152" t="s">
        <v>10</v>
      </c>
      <c r="F152" t="s">
        <v>174</v>
      </c>
      <c r="G152" t="s">
        <v>28</v>
      </c>
      <c r="H152" s="3">
        <v>2</v>
      </c>
      <c r="I152" s="3" t="s">
        <v>152</v>
      </c>
      <c r="J152" t="s">
        <v>12</v>
      </c>
      <c r="K152">
        <v>93</v>
      </c>
      <c r="L152">
        <v>150</v>
      </c>
      <c r="M152" s="1">
        <v>5.9115000000000002</v>
      </c>
      <c r="N152" s="1">
        <v>10.951499999999999</v>
      </c>
      <c r="O152" s="1">
        <v>14.217000000000001</v>
      </c>
      <c r="P152" s="37">
        <v>3.2550000000000003</v>
      </c>
      <c r="Q152">
        <f t="shared" si="11"/>
        <v>0.3125</v>
      </c>
      <c r="R152" t="s">
        <v>1949</v>
      </c>
    </row>
    <row r="153" spans="1:19">
      <c r="A153" s="2">
        <f t="shared" si="8"/>
        <v>6324</v>
      </c>
      <c r="B153" t="str">
        <f t="shared" si="9"/>
        <v>D16324-98</v>
      </c>
      <c r="C153" t="str">
        <f t="shared" si="10"/>
        <v>Misc - Gold</v>
      </c>
      <c r="D153" s="2">
        <v>6324</v>
      </c>
      <c r="E153" t="s">
        <v>45</v>
      </c>
      <c r="F153" t="s">
        <v>174</v>
      </c>
      <c r="G153" t="s">
        <v>11</v>
      </c>
      <c r="H153" s="3">
        <v>1.5</v>
      </c>
      <c r="I153" s="3" t="s">
        <v>145</v>
      </c>
      <c r="J153" t="s">
        <v>12</v>
      </c>
      <c r="K153">
        <v>98</v>
      </c>
      <c r="L153">
        <v>235</v>
      </c>
      <c r="M153" s="1" t="e">
        <v>#N/A</v>
      </c>
      <c r="N153" s="1" t="e">
        <v>#N/A</v>
      </c>
      <c r="O153" s="1" t="e">
        <v>#N/A</v>
      </c>
      <c r="P153" s="37" t="e">
        <v>#N/A</v>
      </c>
      <c r="Q153">
        <f t="shared" si="11"/>
        <v>0.5</v>
      </c>
      <c r="R153" t="s">
        <v>1949</v>
      </c>
    </row>
    <row r="154" spans="1:19">
      <c r="A154" s="2">
        <f t="shared" si="8"/>
        <v>6327</v>
      </c>
      <c r="B154" t="str">
        <f t="shared" si="9"/>
        <v>D16327-69</v>
      </c>
      <c r="C154" t="str">
        <f t="shared" si="10"/>
        <v>Misc - Gold</v>
      </c>
      <c r="D154" s="2">
        <v>6327</v>
      </c>
      <c r="E154" t="s">
        <v>10</v>
      </c>
      <c r="F154" t="s">
        <v>174</v>
      </c>
      <c r="G154" t="s">
        <v>11</v>
      </c>
      <c r="H154" s="3">
        <v>1</v>
      </c>
      <c r="I154" s="3" t="s">
        <v>145</v>
      </c>
      <c r="J154" t="s">
        <v>12</v>
      </c>
      <c r="K154">
        <v>69</v>
      </c>
      <c r="L154">
        <v>435</v>
      </c>
      <c r="M154" s="1">
        <v>3.4755000000000003</v>
      </c>
      <c r="N154" s="1">
        <v>6.8565000000000005</v>
      </c>
      <c r="O154" s="1">
        <v>9.3870000000000005</v>
      </c>
      <c r="P154" s="37">
        <v>1.9110000000000003</v>
      </c>
      <c r="Q154">
        <f t="shared" si="11"/>
        <v>0.5</v>
      </c>
      <c r="R154" t="s">
        <v>1949</v>
      </c>
    </row>
    <row r="155" spans="1:19">
      <c r="A155" s="2">
        <f t="shared" si="8"/>
        <v>6328</v>
      </c>
      <c r="B155" t="str">
        <f t="shared" si="9"/>
        <v>D16328-69</v>
      </c>
      <c r="C155" t="str">
        <f t="shared" si="10"/>
        <v>Misc - Silver</v>
      </c>
      <c r="D155" s="2">
        <v>6328</v>
      </c>
      <c r="E155" t="s">
        <v>10</v>
      </c>
      <c r="F155" t="s">
        <v>174</v>
      </c>
      <c r="G155" t="s">
        <v>22</v>
      </c>
      <c r="H155" s="3">
        <v>1</v>
      </c>
      <c r="I155" s="3" t="s">
        <v>145</v>
      </c>
      <c r="J155" t="s">
        <v>12</v>
      </c>
      <c r="K155">
        <v>69</v>
      </c>
      <c r="L155">
        <v>360</v>
      </c>
      <c r="M155" s="1">
        <v>3.4755000000000003</v>
      </c>
      <c r="N155" s="1">
        <v>6.8565000000000005</v>
      </c>
      <c r="O155" s="1">
        <v>9.3870000000000005</v>
      </c>
      <c r="P155" s="37">
        <v>1.9110000000000003</v>
      </c>
      <c r="Q155">
        <f t="shared" si="11"/>
        <v>0.5</v>
      </c>
      <c r="R155" t="s">
        <v>1949</v>
      </c>
    </row>
    <row r="156" spans="1:19">
      <c r="A156" s="2">
        <f t="shared" si="8"/>
        <v>6329</v>
      </c>
      <c r="B156" t="str">
        <f t="shared" si="9"/>
        <v>D16329-69</v>
      </c>
      <c r="C156" t="str">
        <f t="shared" si="10"/>
        <v>Misc - Walnut</v>
      </c>
      <c r="D156" s="2">
        <v>6329</v>
      </c>
      <c r="E156" t="s">
        <v>10</v>
      </c>
      <c r="F156" t="s">
        <v>174</v>
      </c>
      <c r="G156" t="s">
        <v>23</v>
      </c>
      <c r="H156" s="3">
        <v>1</v>
      </c>
      <c r="I156" s="3" t="s">
        <v>145</v>
      </c>
      <c r="J156" t="s">
        <v>12</v>
      </c>
      <c r="K156">
        <v>69</v>
      </c>
      <c r="L156">
        <v>340</v>
      </c>
      <c r="M156" s="1">
        <v>2.8665000000000003</v>
      </c>
      <c r="N156" s="1">
        <v>5.7540000000000004</v>
      </c>
      <c r="O156" s="1">
        <v>8.0640000000000001</v>
      </c>
      <c r="P156" s="37">
        <v>1.5750000000000002</v>
      </c>
      <c r="Q156">
        <f t="shared" si="11"/>
        <v>0.5</v>
      </c>
      <c r="R156" t="s">
        <v>1949</v>
      </c>
    </row>
    <row r="157" spans="1:19">
      <c r="A157" s="2">
        <f t="shared" si="8"/>
        <v>6330</v>
      </c>
      <c r="B157" t="str">
        <f t="shared" si="9"/>
        <v>D16330-69</v>
      </c>
      <c r="C157" t="str">
        <f t="shared" si="10"/>
        <v>Misc - Gold</v>
      </c>
      <c r="D157" s="2">
        <v>6330</v>
      </c>
      <c r="E157" t="s">
        <v>10</v>
      </c>
      <c r="F157" t="s">
        <v>174</v>
      </c>
      <c r="G157" t="s">
        <v>11</v>
      </c>
      <c r="H157" s="3">
        <v>1.5</v>
      </c>
      <c r="I157" s="3" t="s">
        <v>145</v>
      </c>
      <c r="J157" t="s">
        <v>12</v>
      </c>
      <c r="K157">
        <v>69</v>
      </c>
      <c r="L157">
        <v>270</v>
      </c>
      <c r="M157" s="1">
        <v>4.4205000000000005</v>
      </c>
      <c r="N157" s="1">
        <v>8.2844999999999995</v>
      </c>
      <c r="O157" s="1">
        <v>11.13</v>
      </c>
      <c r="P157" s="37">
        <v>2.4359999999999999</v>
      </c>
      <c r="Q157">
        <f t="shared" si="11"/>
        <v>0.5</v>
      </c>
      <c r="R157" t="s">
        <v>1949</v>
      </c>
    </row>
    <row r="158" spans="1:19">
      <c r="A158" s="2">
        <f t="shared" si="8"/>
        <v>6331</v>
      </c>
      <c r="B158" t="str">
        <f t="shared" si="9"/>
        <v>D16331-69</v>
      </c>
      <c r="C158" t="str">
        <f t="shared" si="10"/>
        <v>Misc - Silver</v>
      </c>
      <c r="D158" s="2">
        <v>6331</v>
      </c>
      <c r="E158" t="s">
        <v>10</v>
      </c>
      <c r="F158" t="s">
        <v>174</v>
      </c>
      <c r="G158" t="s">
        <v>22</v>
      </c>
      <c r="H158" s="3">
        <v>1.5</v>
      </c>
      <c r="I158" s="3" t="s">
        <v>145</v>
      </c>
      <c r="J158" t="s">
        <v>12</v>
      </c>
      <c r="K158">
        <v>69</v>
      </c>
      <c r="L158">
        <v>285</v>
      </c>
      <c r="M158" s="1">
        <v>4.4205000000000005</v>
      </c>
      <c r="N158" s="1">
        <v>8.2844999999999995</v>
      </c>
      <c r="O158" s="1">
        <v>11.13</v>
      </c>
      <c r="P158" s="37">
        <v>2.4359999999999999</v>
      </c>
      <c r="Q158">
        <f t="shared" si="11"/>
        <v>0.5</v>
      </c>
      <c r="R158" t="s">
        <v>1949</v>
      </c>
    </row>
    <row r="159" spans="1:19">
      <c r="A159" s="2">
        <f t="shared" si="8"/>
        <v>6332</v>
      </c>
      <c r="B159" t="str">
        <f t="shared" si="9"/>
        <v>D16332-69</v>
      </c>
      <c r="C159" t="str">
        <f t="shared" si="10"/>
        <v>Misc - Walnut</v>
      </c>
      <c r="D159" s="2">
        <v>6332</v>
      </c>
      <c r="E159" t="s">
        <v>10</v>
      </c>
      <c r="F159" t="s">
        <v>174</v>
      </c>
      <c r="G159" t="s">
        <v>23</v>
      </c>
      <c r="H159" s="3">
        <v>1.5</v>
      </c>
      <c r="I159" s="3" t="s">
        <v>145</v>
      </c>
      <c r="J159" t="s">
        <v>12</v>
      </c>
      <c r="K159">
        <v>69</v>
      </c>
      <c r="L159">
        <v>250</v>
      </c>
      <c r="M159" s="1">
        <v>3.6645000000000003</v>
      </c>
      <c r="N159" s="1">
        <v>7.2030000000000003</v>
      </c>
      <c r="O159" s="1">
        <v>9.7650000000000006</v>
      </c>
      <c r="P159" s="37">
        <v>2.016</v>
      </c>
      <c r="Q159">
        <f t="shared" si="11"/>
        <v>0.5</v>
      </c>
      <c r="R159" t="s">
        <v>1949</v>
      </c>
    </row>
    <row r="160" spans="1:19">
      <c r="A160" s="2">
        <f t="shared" si="8"/>
        <v>6333</v>
      </c>
      <c r="B160" t="str">
        <f t="shared" si="9"/>
        <v>D16333-69</v>
      </c>
      <c r="C160" t="str">
        <f t="shared" si="10"/>
        <v>Misc - Gold</v>
      </c>
      <c r="D160" s="2">
        <v>6333</v>
      </c>
      <c r="E160" t="s">
        <v>10</v>
      </c>
      <c r="F160" t="s">
        <v>174</v>
      </c>
      <c r="G160" t="s">
        <v>11</v>
      </c>
      <c r="H160" s="3">
        <v>2.5</v>
      </c>
      <c r="I160" s="3" t="s">
        <v>145</v>
      </c>
      <c r="J160" t="s">
        <v>12</v>
      </c>
      <c r="K160">
        <v>69</v>
      </c>
      <c r="L160">
        <v>190</v>
      </c>
      <c r="M160" s="1">
        <v>6.0690000000000008</v>
      </c>
      <c r="N160" s="1">
        <v>11.781000000000001</v>
      </c>
      <c r="O160" s="1">
        <v>15.928500000000001</v>
      </c>
      <c r="P160" s="37">
        <v>3.3390000000000004</v>
      </c>
      <c r="Q160">
        <f t="shared" si="11"/>
        <v>0.5</v>
      </c>
      <c r="R160" t="s">
        <v>1949</v>
      </c>
    </row>
    <row r="161" spans="1:18">
      <c r="A161" s="2">
        <f t="shared" si="8"/>
        <v>6334</v>
      </c>
      <c r="B161" t="str">
        <f t="shared" si="9"/>
        <v>D16334-69</v>
      </c>
      <c r="C161" t="str">
        <f t="shared" si="10"/>
        <v>Misc - Silver</v>
      </c>
      <c r="D161" s="2">
        <v>6334</v>
      </c>
      <c r="E161" t="s">
        <v>10</v>
      </c>
      <c r="F161" t="s">
        <v>174</v>
      </c>
      <c r="G161" t="s">
        <v>22</v>
      </c>
      <c r="H161" s="3">
        <v>2.5</v>
      </c>
      <c r="I161" s="3" t="s">
        <v>145</v>
      </c>
      <c r="J161" t="s">
        <v>12</v>
      </c>
      <c r="K161">
        <v>69</v>
      </c>
      <c r="L161">
        <v>190</v>
      </c>
      <c r="M161" s="1">
        <v>6.0690000000000008</v>
      </c>
      <c r="N161" s="1">
        <v>11.781000000000001</v>
      </c>
      <c r="O161" s="1">
        <v>15.928500000000001</v>
      </c>
      <c r="P161" s="37">
        <v>3.3390000000000004</v>
      </c>
      <c r="Q161">
        <f t="shared" si="11"/>
        <v>0.5</v>
      </c>
      <c r="R161" t="s">
        <v>1949</v>
      </c>
    </row>
    <row r="162" spans="1:18">
      <c r="A162" s="2">
        <f t="shared" si="8"/>
        <v>6335</v>
      </c>
      <c r="B162" t="str">
        <f t="shared" si="9"/>
        <v>D16335-69</v>
      </c>
      <c r="C162" t="str">
        <f t="shared" si="10"/>
        <v>Misc - Walnut</v>
      </c>
      <c r="D162" s="2">
        <v>6335</v>
      </c>
      <c r="E162" t="s">
        <v>10</v>
      </c>
      <c r="F162" t="s">
        <v>174</v>
      </c>
      <c r="G162" t="s">
        <v>23</v>
      </c>
      <c r="H162" s="3">
        <v>2.5</v>
      </c>
      <c r="I162" s="3" t="s">
        <v>145</v>
      </c>
      <c r="J162" t="s">
        <v>12</v>
      </c>
      <c r="K162">
        <v>69</v>
      </c>
      <c r="L162">
        <v>190</v>
      </c>
      <c r="M162" s="1" t="e">
        <v>#N/A</v>
      </c>
      <c r="N162" s="1" t="e">
        <v>#N/A</v>
      </c>
      <c r="O162" s="1" t="e">
        <v>#N/A</v>
      </c>
      <c r="P162" s="37" t="e">
        <v>#N/A</v>
      </c>
      <c r="Q162">
        <f t="shared" si="11"/>
        <v>0.5</v>
      </c>
      <c r="R162" t="s">
        <v>1949</v>
      </c>
    </row>
    <row r="163" spans="1:18">
      <c r="A163" s="2">
        <f t="shared" si="8"/>
        <v>6341</v>
      </c>
      <c r="B163" t="str">
        <f t="shared" si="9"/>
        <v>D16341-90</v>
      </c>
      <c r="C163" t="str">
        <f t="shared" si="10"/>
        <v>Misc - Gold</v>
      </c>
      <c r="D163" s="2">
        <v>6341</v>
      </c>
      <c r="E163" t="s">
        <v>45</v>
      </c>
      <c r="F163" t="s">
        <v>174</v>
      </c>
      <c r="G163" t="s">
        <v>11</v>
      </c>
      <c r="H163" s="3">
        <v>0.5</v>
      </c>
      <c r="I163" s="3" t="s">
        <v>148</v>
      </c>
      <c r="J163" t="s">
        <v>12</v>
      </c>
      <c r="K163">
        <v>90</v>
      </c>
      <c r="L163">
        <v>795</v>
      </c>
      <c r="M163" s="1">
        <v>2.7825000000000002</v>
      </c>
      <c r="N163" s="1">
        <v>5.9219999999999997</v>
      </c>
      <c r="O163" s="1">
        <v>8.2319999999999993</v>
      </c>
      <c r="P163" s="37">
        <v>1.5329999999999999</v>
      </c>
      <c r="Q163">
        <f t="shared" si="11"/>
        <v>0.4375</v>
      </c>
      <c r="R163" t="s">
        <v>1949</v>
      </c>
    </row>
    <row r="164" spans="1:18">
      <c r="A164" s="2">
        <f t="shared" si="8"/>
        <v>6342</v>
      </c>
      <c r="B164" t="str">
        <f t="shared" si="9"/>
        <v>D16342-90</v>
      </c>
      <c r="C164" t="str">
        <f t="shared" si="10"/>
        <v>Misc - Silver</v>
      </c>
      <c r="D164" s="2">
        <v>6342</v>
      </c>
      <c r="E164" t="s">
        <v>45</v>
      </c>
      <c r="F164" t="s">
        <v>174</v>
      </c>
      <c r="G164" t="s">
        <v>22</v>
      </c>
      <c r="H164" s="3">
        <v>0.5</v>
      </c>
      <c r="I164" s="3" t="s">
        <v>148</v>
      </c>
      <c r="J164" t="s">
        <v>12</v>
      </c>
      <c r="K164">
        <v>90</v>
      </c>
      <c r="L164">
        <v>720</v>
      </c>
      <c r="M164" s="1">
        <v>2.7825000000000002</v>
      </c>
      <c r="N164" s="1">
        <v>5.9219999999999997</v>
      </c>
      <c r="O164" s="1">
        <v>8.2319999999999993</v>
      </c>
      <c r="P164" s="37">
        <v>1.5329999999999999</v>
      </c>
      <c r="Q164">
        <f t="shared" si="11"/>
        <v>0.4375</v>
      </c>
      <c r="R164" t="s">
        <v>1949</v>
      </c>
    </row>
    <row r="165" spans="1:18">
      <c r="A165" s="2">
        <f t="shared" si="8"/>
        <v>6343</v>
      </c>
      <c r="B165" t="str">
        <f t="shared" si="9"/>
        <v>D16343-90</v>
      </c>
      <c r="C165" t="str">
        <f t="shared" si="10"/>
        <v>Misc - Misc</v>
      </c>
      <c r="D165" s="2">
        <v>6343</v>
      </c>
      <c r="E165" t="s">
        <v>45</v>
      </c>
      <c r="F165" t="s">
        <v>174</v>
      </c>
      <c r="G165" t="s">
        <v>174</v>
      </c>
      <c r="H165" s="3">
        <v>0.5</v>
      </c>
      <c r="I165" s="3" t="s">
        <v>148</v>
      </c>
      <c r="J165" t="s">
        <v>12</v>
      </c>
      <c r="K165">
        <v>90</v>
      </c>
      <c r="L165">
        <v>870</v>
      </c>
      <c r="M165" s="1">
        <v>2.7090000000000001</v>
      </c>
      <c r="N165" s="1">
        <v>5.7959999999999994</v>
      </c>
      <c r="O165" s="1">
        <v>8.0640000000000001</v>
      </c>
      <c r="P165" s="37">
        <v>1.4909999999999999</v>
      </c>
      <c r="Q165">
        <f t="shared" si="11"/>
        <v>0.4375</v>
      </c>
      <c r="R165" t="s">
        <v>1949</v>
      </c>
    </row>
    <row r="166" spans="1:18">
      <c r="A166" s="2">
        <f t="shared" si="8"/>
        <v>6346</v>
      </c>
      <c r="B166" t="str">
        <f t="shared" si="9"/>
        <v>D16346-90</v>
      </c>
      <c r="C166" t="str">
        <f t="shared" si="10"/>
        <v>Misc - Pewter</v>
      </c>
      <c r="D166" s="2">
        <v>6346</v>
      </c>
      <c r="E166" t="s">
        <v>10</v>
      </c>
      <c r="F166" t="s">
        <v>174</v>
      </c>
      <c r="G166" t="s">
        <v>28</v>
      </c>
      <c r="H166" s="3">
        <v>1</v>
      </c>
      <c r="I166" s="3" t="s">
        <v>148</v>
      </c>
      <c r="J166" t="s">
        <v>12</v>
      </c>
      <c r="K166">
        <v>90</v>
      </c>
      <c r="L166">
        <v>300</v>
      </c>
      <c r="M166" s="1">
        <v>4.0635000000000003</v>
      </c>
      <c r="N166" s="1">
        <v>7.7910000000000004</v>
      </c>
      <c r="O166" s="1">
        <v>10.5945</v>
      </c>
      <c r="P166" s="37">
        <v>2.2364999999999999</v>
      </c>
      <c r="Q166">
        <f t="shared" si="11"/>
        <v>0.4375</v>
      </c>
      <c r="R166" t="s">
        <v>1949</v>
      </c>
    </row>
    <row r="167" spans="1:18">
      <c r="A167" s="2">
        <f t="shared" si="8"/>
        <v>6347</v>
      </c>
      <c r="B167" t="str">
        <f t="shared" si="9"/>
        <v>D16347-69</v>
      </c>
      <c r="C167" t="str">
        <f t="shared" si="10"/>
        <v>Misc - Black</v>
      </c>
      <c r="D167" s="2">
        <v>6347</v>
      </c>
      <c r="E167" t="s">
        <v>10</v>
      </c>
      <c r="F167" t="s">
        <v>174</v>
      </c>
      <c r="G167" t="s">
        <v>26</v>
      </c>
      <c r="H167" s="3">
        <v>1</v>
      </c>
      <c r="I167" s="3" t="s">
        <v>145</v>
      </c>
      <c r="J167" t="s">
        <v>12</v>
      </c>
      <c r="K167">
        <v>69</v>
      </c>
      <c r="L167">
        <v>400</v>
      </c>
      <c r="M167" s="1">
        <v>2.6774999999999998</v>
      </c>
      <c r="N167" s="1">
        <v>5.6700000000000008</v>
      </c>
      <c r="O167" s="1">
        <v>7.9275000000000002</v>
      </c>
      <c r="P167" s="37">
        <v>1.47</v>
      </c>
      <c r="Q167">
        <f t="shared" si="11"/>
        <v>0.5</v>
      </c>
      <c r="R167" t="s">
        <v>1949</v>
      </c>
    </row>
    <row r="168" spans="1:18">
      <c r="A168" s="2">
        <f t="shared" si="8"/>
        <v>6348</v>
      </c>
      <c r="B168" t="str">
        <f t="shared" si="9"/>
        <v>D16348-69</v>
      </c>
      <c r="C168" t="str">
        <f t="shared" si="10"/>
        <v>Misc - Black</v>
      </c>
      <c r="D168" s="2">
        <v>6348</v>
      </c>
      <c r="E168" t="s">
        <v>10</v>
      </c>
      <c r="F168" t="s">
        <v>174</v>
      </c>
      <c r="G168" t="s">
        <v>26</v>
      </c>
      <c r="H168" s="3">
        <v>1.5</v>
      </c>
      <c r="I168" s="3" t="s">
        <v>145</v>
      </c>
      <c r="J168" t="s">
        <v>12</v>
      </c>
      <c r="K168">
        <v>69</v>
      </c>
      <c r="L168">
        <v>235</v>
      </c>
      <c r="M168" s="1">
        <v>3.7590000000000003</v>
      </c>
      <c r="N168" s="1">
        <v>7.3920000000000003</v>
      </c>
      <c r="O168" s="1">
        <v>9.964500000000001</v>
      </c>
      <c r="P168" s="37">
        <v>2.0685000000000002</v>
      </c>
      <c r="Q168">
        <f t="shared" si="11"/>
        <v>0.5</v>
      </c>
      <c r="R168" t="s">
        <v>1949</v>
      </c>
    </row>
    <row r="169" spans="1:18">
      <c r="A169" s="2">
        <f t="shared" si="8"/>
        <v>6349</v>
      </c>
      <c r="B169" t="str">
        <f t="shared" si="9"/>
        <v>D16349-69</v>
      </c>
      <c r="C169" t="str">
        <f t="shared" si="10"/>
        <v>Misc - Black</v>
      </c>
      <c r="D169" s="2">
        <v>6349</v>
      </c>
      <c r="E169" t="s">
        <v>10</v>
      </c>
      <c r="F169" t="s">
        <v>174</v>
      </c>
      <c r="G169" t="s">
        <v>26</v>
      </c>
      <c r="H169" s="3">
        <v>2.5</v>
      </c>
      <c r="I169" s="3" t="s">
        <v>144</v>
      </c>
      <c r="J169" t="s">
        <v>12</v>
      </c>
      <c r="K169">
        <v>69</v>
      </c>
      <c r="L169">
        <v>170</v>
      </c>
      <c r="M169" s="1">
        <v>4.3680000000000003</v>
      </c>
      <c r="N169" s="1">
        <v>8.3370000000000015</v>
      </c>
      <c r="O169" s="1">
        <v>10.920000000000002</v>
      </c>
      <c r="P169" s="37">
        <v>2.4045000000000001</v>
      </c>
      <c r="Q169">
        <f t="shared" si="11"/>
        <v>0.5625</v>
      </c>
      <c r="R169" t="s">
        <v>1949</v>
      </c>
    </row>
    <row r="170" spans="1:18">
      <c r="A170" s="2">
        <f t="shared" si="8"/>
        <v>6350</v>
      </c>
      <c r="B170" t="str">
        <f t="shared" si="9"/>
        <v>D16350-69</v>
      </c>
      <c r="C170" t="str">
        <f t="shared" si="10"/>
        <v>Misc - Gold</v>
      </c>
      <c r="D170" s="2">
        <v>6350</v>
      </c>
      <c r="E170" t="s">
        <v>10</v>
      </c>
      <c r="F170" t="s">
        <v>174</v>
      </c>
      <c r="G170" t="s">
        <v>11</v>
      </c>
      <c r="H170" s="3">
        <v>1</v>
      </c>
      <c r="I170" s="3" t="s">
        <v>145</v>
      </c>
      <c r="J170" t="s">
        <v>12</v>
      </c>
      <c r="K170">
        <v>69</v>
      </c>
      <c r="L170">
        <v>380</v>
      </c>
      <c r="M170" s="1">
        <v>3.4755000000000003</v>
      </c>
      <c r="N170" s="1">
        <v>6.8565000000000005</v>
      </c>
      <c r="O170" s="1">
        <v>9.3870000000000005</v>
      </c>
      <c r="P170" s="37">
        <v>1.9110000000000003</v>
      </c>
      <c r="Q170">
        <f t="shared" si="11"/>
        <v>0.5</v>
      </c>
      <c r="R170" t="s">
        <v>1949</v>
      </c>
    </row>
    <row r="171" spans="1:18">
      <c r="A171" s="2">
        <f t="shared" si="8"/>
        <v>6351</v>
      </c>
      <c r="B171" t="str">
        <f t="shared" si="9"/>
        <v>D16351-69</v>
      </c>
      <c r="C171" t="str">
        <f t="shared" si="10"/>
        <v>Misc - Gold</v>
      </c>
      <c r="D171" s="2">
        <v>6351</v>
      </c>
      <c r="E171" t="s">
        <v>10</v>
      </c>
      <c r="F171" t="s">
        <v>174</v>
      </c>
      <c r="G171" t="s">
        <v>11</v>
      </c>
      <c r="H171" s="3">
        <v>1.5</v>
      </c>
      <c r="I171" s="3" t="s">
        <v>145</v>
      </c>
      <c r="J171" t="s">
        <v>12</v>
      </c>
      <c r="K171">
        <v>69</v>
      </c>
      <c r="L171">
        <v>250</v>
      </c>
      <c r="M171" s="1">
        <v>4.4205000000000005</v>
      </c>
      <c r="N171" s="1">
        <v>8.2844999999999995</v>
      </c>
      <c r="O171" s="1">
        <v>11.13</v>
      </c>
      <c r="P171" s="37">
        <v>2.4359999999999999</v>
      </c>
      <c r="Q171">
        <f t="shared" si="11"/>
        <v>0.5</v>
      </c>
      <c r="R171" t="s">
        <v>1949</v>
      </c>
    </row>
    <row r="172" spans="1:18">
      <c r="A172" s="2">
        <f t="shared" si="8"/>
        <v>6352</v>
      </c>
      <c r="B172" t="str">
        <f t="shared" si="9"/>
        <v>D16352-103</v>
      </c>
      <c r="C172" t="str">
        <f t="shared" si="10"/>
        <v>Misc - Gold</v>
      </c>
      <c r="D172" s="2">
        <v>6352</v>
      </c>
      <c r="E172" t="s">
        <v>10</v>
      </c>
      <c r="F172" t="s">
        <v>174</v>
      </c>
      <c r="G172" t="s">
        <v>11</v>
      </c>
      <c r="H172" s="3">
        <v>1.25</v>
      </c>
      <c r="I172" s="3" t="s">
        <v>149</v>
      </c>
      <c r="J172" t="s">
        <v>12</v>
      </c>
      <c r="K172">
        <v>103</v>
      </c>
      <c r="L172">
        <v>340</v>
      </c>
      <c r="M172" s="1">
        <v>3.8115000000000001</v>
      </c>
      <c r="N172" s="1">
        <v>7.5180000000000007</v>
      </c>
      <c r="O172" s="1">
        <v>10.269</v>
      </c>
      <c r="P172" s="37">
        <v>2.1</v>
      </c>
      <c r="Q172">
        <f t="shared" si="11"/>
        <v>0.375</v>
      </c>
      <c r="R172" t="s">
        <v>1949</v>
      </c>
    </row>
    <row r="173" spans="1:18">
      <c r="A173" s="2">
        <f t="shared" si="8"/>
        <v>6353</v>
      </c>
      <c r="B173" t="str">
        <f t="shared" si="9"/>
        <v>D16353-103</v>
      </c>
      <c r="C173" t="str">
        <f t="shared" si="10"/>
        <v>Misc - Gold</v>
      </c>
      <c r="D173" s="2">
        <v>6353</v>
      </c>
      <c r="E173" t="s">
        <v>10</v>
      </c>
      <c r="F173" t="s">
        <v>174</v>
      </c>
      <c r="G173" t="s">
        <v>11</v>
      </c>
      <c r="H173" s="3">
        <v>1.25</v>
      </c>
      <c r="I173" s="3" t="s">
        <v>149</v>
      </c>
      <c r="J173" t="s">
        <v>12</v>
      </c>
      <c r="K173">
        <v>103</v>
      </c>
      <c r="L173">
        <v>350</v>
      </c>
      <c r="M173" s="1">
        <v>3.8115000000000001</v>
      </c>
      <c r="N173" s="1">
        <v>7.5180000000000007</v>
      </c>
      <c r="O173" s="1">
        <v>10.269</v>
      </c>
      <c r="P173" s="37">
        <v>2.1</v>
      </c>
      <c r="Q173">
        <f t="shared" si="11"/>
        <v>0.375</v>
      </c>
      <c r="R173" t="s">
        <v>1949</v>
      </c>
    </row>
    <row r="174" spans="1:18">
      <c r="A174" s="2">
        <f t="shared" si="8"/>
        <v>6354</v>
      </c>
      <c r="B174" t="str">
        <f t="shared" si="9"/>
        <v>D16354-96</v>
      </c>
      <c r="C174" t="str">
        <f t="shared" si="10"/>
        <v>Misc - Gold</v>
      </c>
      <c r="D174" s="2">
        <v>6354</v>
      </c>
      <c r="E174" t="s">
        <v>10</v>
      </c>
      <c r="F174" t="s">
        <v>174</v>
      </c>
      <c r="G174" t="s">
        <v>11</v>
      </c>
      <c r="H174" s="3">
        <v>0.75</v>
      </c>
      <c r="I174" s="3" t="s">
        <v>149</v>
      </c>
      <c r="J174" t="s">
        <v>12</v>
      </c>
      <c r="K174">
        <v>96</v>
      </c>
      <c r="L174">
        <v>855</v>
      </c>
      <c r="M174" s="1">
        <v>2.8140000000000005</v>
      </c>
      <c r="N174" s="1">
        <v>5.9745000000000008</v>
      </c>
      <c r="O174" s="1">
        <v>8.3475000000000001</v>
      </c>
      <c r="P174" s="37">
        <v>1.5435000000000001</v>
      </c>
      <c r="Q174">
        <f t="shared" si="11"/>
        <v>0.375</v>
      </c>
      <c r="R174" t="s">
        <v>1949</v>
      </c>
    </row>
    <row r="175" spans="1:18">
      <c r="A175" s="2">
        <f t="shared" si="8"/>
        <v>6355</v>
      </c>
      <c r="B175" t="str">
        <f t="shared" si="9"/>
        <v>D16355-96</v>
      </c>
      <c r="C175" t="str">
        <f t="shared" si="10"/>
        <v>Misc - Gold</v>
      </c>
      <c r="D175" s="2">
        <v>6355</v>
      </c>
      <c r="E175" t="s">
        <v>10</v>
      </c>
      <c r="F175" t="s">
        <v>174</v>
      </c>
      <c r="G175" t="s">
        <v>11</v>
      </c>
      <c r="H175" s="3">
        <v>1</v>
      </c>
      <c r="I175" s="3" t="s">
        <v>145</v>
      </c>
      <c r="J175" t="s">
        <v>12</v>
      </c>
      <c r="K175">
        <v>96</v>
      </c>
      <c r="L175">
        <v>410</v>
      </c>
      <c r="M175" s="1">
        <v>3.4755000000000003</v>
      </c>
      <c r="N175" s="1">
        <v>6.8565000000000005</v>
      </c>
      <c r="O175" s="1">
        <v>9.3870000000000005</v>
      </c>
      <c r="P175" s="37">
        <v>1.9110000000000003</v>
      </c>
      <c r="Q175">
        <f t="shared" si="11"/>
        <v>0.5</v>
      </c>
      <c r="R175" t="s">
        <v>1949</v>
      </c>
    </row>
    <row r="176" spans="1:18">
      <c r="A176" s="2">
        <f t="shared" si="8"/>
        <v>6356</v>
      </c>
      <c r="B176" t="str">
        <f t="shared" si="9"/>
        <v>D16356-96</v>
      </c>
      <c r="C176" t="str">
        <f t="shared" si="10"/>
        <v>Misc - Gold</v>
      </c>
      <c r="D176" s="2">
        <v>6356</v>
      </c>
      <c r="E176" t="s">
        <v>10</v>
      </c>
      <c r="F176" t="s">
        <v>174</v>
      </c>
      <c r="G176" t="s">
        <v>11</v>
      </c>
      <c r="H176" s="3">
        <v>2.5</v>
      </c>
      <c r="I176" s="3" t="s">
        <v>24</v>
      </c>
      <c r="J176" t="s">
        <v>12</v>
      </c>
      <c r="K176">
        <v>96</v>
      </c>
      <c r="L176">
        <v>190</v>
      </c>
      <c r="M176" s="1" t="e">
        <v>#N/A</v>
      </c>
      <c r="N176" s="1" t="e">
        <v>#N/A</v>
      </c>
      <c r="O176" s="1" t="e">
        <v>#N/A</v>
      </c>
      <c r="P176" s="37" t="e">
        <v>#N/A</v>
      </c>
      <c r="Q176">
        <f t="shared" si="11"/>
        <v>0.8125</v>
      </c>
      <c r="R176" t="s">
        <v>1949</v>
      </c>
    </row>
    <row r="177" spans="1:18">
      <c r="A177" s="2">
        <f t="shared" si="8"/>
        <v>6359</v>
      </c>
      <c r="B177" t="str">
        <f t="shared" si="9"/>
        <v>D16359-121</v>
      </c>
      <c r="C177" t="str">
        <f t="shared" si="10"/>
        <v>Fillets - Black</v>
      </c>
      <c r="D177" s="2">
        <v>6359</v>
      </c>
      <c r="E177" t="s">
        <v>42</v>
      </c>
      <c r="F177" t="s">
        <v>43</v>
      </c>
      <c r="G177" t="s">
        <v>26</v>
      </c>
      <c r="H177" s="3">
        <v>0.5</v>
      </c>
      <c r="J177" t="s">
        <v>42</v>
      </c>
      <c r="K177">
        <v>121</v>
      </c>
      <c r="L177">
        <v>1715</v>
      </c>
      <c r="M177" s="1">
        <v>1.7010000000000003</v>
      </c>
      <c r="N177" s="1">
        <v>3.8640000000000003</v>
      </c>
      <c r="O177" s="1">
        <v>0</v>
      </c>
      <c r="P177" s="37">
        <v>0.93450000000000011</v>
      </c>
      <c r="Q177">
        <f t="shared" si="11"/>
        <v>0</v>
      </c>
      <c r="R177" t="s">
        <v>1949</v>
      </c>
    </row>
    <row r="178" spans="1:18">
      <c r="A178" s="2">
        <f t="shared" si="8"/>
        <v>6375</v>
      </c>
      <c r="B178" t="str">
        <f t="shared" si="9"/>
        <v>D16375-110</v>
      </c>
      <c r="C178" t="str">
        <f t="shared" si="10"/>
        <v>Misc - Antique Gold</v>
      </c>
      <c r="D178" s="2">
        <v>6375</v>
      </c>
      <c r="E178" t="s">
        <v>39</v>
      </c>
      <c r="F178" t="s">
        <v>174</v>
      </c>
      <c r="G178" t="s">
        <v>14</v>
      </c>
      <c r="H178" s="3">
        <v>0.625</v>
      </c>
      <c r="I178" s="3" t="s">
        <v>148</v>
      </c>
      <c r="J178" t="s">
        <v>12</v>
      </c>
      <c r="K178">
        <v>110</v>
      </c>
      <c r="L178">
        <v>760</v>
      </c>
      <c r="M178" s="1">
        <v>2.8245</v>
      </c>
      <c r="N178" s="1">
        <v>6.2895000000000003</v>
      </c>
      <c r="O178" s="1">
        <v>8.8095000000000017</v>
      </c>
      <c r="P178" s="37">
        <v>1.554</v>
      </c>
      <c r="Q178">
        <f t="shared" si="11"/>
        <v>0.4375</v>
      </c>
      <c r="R178" t="s">
        <v>1949</v>
      </c>
    </row>
    <row r="179" spans="1:18">
      <c r="A179" s="2">
        <f t="shared" si="8"/>
        <v>6376</v>
      </c>
      <c r="B179" t="str">
        <f t="shared" si="9"/>
        <v>D16376-110</v>
      </c>
      <c r="C179" t="str">
        <f t="shared" si="10"/>
        <v>Misc - Antique Silver</v>
      </c>
      <c r="D179" s="2">
        <v>6376</v>
      </c>
      <c r="E179" t="s">
        <v>39</v>
      </c>
      <c r="F179" t="s">
        <v>174</v>
      </c>
      <c r="G179" t="s">
        <v>13</v>
      </c>
      <c r="H179" s="3">
        <v>0.625</v>
      </c>
      <c r="I179" s="3" t="s">
        <v>148</v>
      </c>
      <c r="J179" t="s">
        <v>12</v>
      </c>
      <c r="K179">
        <v>110</v>
      </c>
      <c r="L179">
        <v>760</v>
      </c>
      <c r="M179" s="1">
        <v>2.8245</v>
      </c>
      <c r="N179" s="1">
        <v>6.2895000000000003</v>
      </c>
      <c r="O179" s="1">
        <v>8.8095000000000017</v>
      </c>
      <c r="P179" s="37">
        <v>1.554</v>
      </c>
      <c r="Q179">
        <f t="shared" si="11"/>
        <v>0.4375</v>
      </c>
      <c r="R179" t="s">
        <v>1949</v>
      </c>
    </row>
    <row r="180" spans="1:18">
      <c r="A180" s="2">
        <f t="shared" si="8"/>
        <v>6377</v>
      </c>
      <c r="B180" t="str">
        <f t="shared" si="9"/>
        <v>D16377-110</v>
      </c>
      <c r="C180" t="str">
        <f t="shared" si="10"/>
        <v>Misc - Antique Gold</v>
      </c>
      <c r="D180" s="2">
        <v>6377</v>
      </c>
      <c r="E180" t="s">
        <v>39</v>
      </c>
      <c r="F180" t="s">
        <v>174</v>
      </c>
      <c r="G180" t="s">
        <v>14</v>
      </c>
      <c r="H180" s="3">
        <v>0.75</v>
      </c>
      <c r="I180" s="3" t="s">
        <v>146</v>
      </c>
      <c r="J180" t="s">
        <v>12</v>
      </c>
      <c r="K180">
        <v>110</v>
      </c>
      <c r="L180">
        <v>460</v>
      </c>
      <c r="M180" s="1">
        <v>3.6015000000000001</v>
      </c>
      <c r="N180" s="1">
        <v>7.5285000000000002</v>
      </c>
      <c r="O180" s="1">
        <v>10.531499999999999</v>
      </c>
      <c r="P180" s="37">
        <v>1.9844999999999999</v>
      </c>
      <c r="Q180">
        <f t="shared" si="11"/>
        <v>0.6875</v>
      </c>
      <c r="R180" t="s">
        <v>1949</v>
      </c>
    </row>
    <row r="181" spans="1:18">
      <c r="A181" s="2">
        <f t="shared" si="8"/>
        <v>6378</v>
      </c>
      <c r="B181" t="str">
        <f t="shared" si="9"/>
        <v>D16378-110</v>
      </c>
      <c r="C181" t="str">
        <f t="shared" si="10"/>
        <v>Misc - Antique Silver</v>
      </c>
      <c r="D181" s="2">
        <v>6378</v>
      </c>
      <c r="E181" t="s">
        <v>39</v>
      </c>
      <c r="F181" t="s">
        <v>174</v>
      </c>
      <c r="G181" t="s">
        <v>13</v>
      </c>
      <c r="H181" s="3">
        <v>0.75</v>
      </c>
      <c r="I181" s="3" t="s">
        <v>146</v>
      </c>
      <c r="J181" t="s">
        <v>12</v>
      </c>
      <c r="K181">
        <v>110</v>
      </c>
      <c r="L181">
        <v>480</v>
      </c>
      <c r="M181" s="1">
        <v>3.6015000000000001</v>
      </c>
      <c r="N181" s="1">
        <v>7.5285000000000002</v>
      </c>
      <c r="O181" s="1">
        <v>10.531499999999999</v>
      </c>
      <c r="P181" s="37">
        <v>1.9844999999999999</v>
      </c>
      <c r="Q181">
        <f t="shared" si="11"/>
        <v>0.6875</v>
      </c>
      <c r="R181" t="s">
        <v>1949</v>
      </c>
    </row>
    <row r="182" spans="1:18">
      <c r="A182" s="2">
        <f t="shared" si="8"/>
        <v>6379</v>
      </c>
      <c r="B182" t="str">
        <f t="shared" si="9"/>
        <v>D16379-110</v>
      </c>
      <c r="C182" t="str">
        <f t="shared" si="10"/>
        <v>Misc - Antique Gold</v>
      </c>
      <c r="D182" s="2">
        <v>6379</v>
      </c>
      <c r="E182" t="s">
        <v>39</v>
      </c>
      <c r="F182" t="s">
        <v>174</v>
      </c>
      <c r="G182" t="s">
        <v>14</v>
      </c>
      <c r="H182" s="3">
        <v>1.5</v>
      </c>
      <c r="I182" s="3" t="s">
        <v>156</v>
      </c>
      <c r="J182" t="s">
        <v>12</v>
      </c>
      <c r="K182">
        <v>110</v>
      </c>
      <c r="L182">
        <v>225</v>
      </c>
      <c r="M182" s="1">
        <v>4.9035000000000002</v>
      </c>
      <c r="N182" s="1">
        <v>9.2085000000000008</v>
      </c>
      <c r="O182" s="1">
        <v>12.411000000000001</v>
      </c>
      <c r="P182" s="37">
        <v>2.6985000000000001</v>
      </c>
      <c r="Q182">
        <f t="shared" si="11"/>
        <v>0.875</v>
      </c>
      <c r="R182" t="s">
        <v>1949</v>
      </c>
    </row>
    <row r="183" spans="1:18">
      <c r="A183" s="2">
        <f t="shared" si="8"/>
        <v>6380</v>
      </c>
      <c r="B183" t="str">
        <f t="shared" si="9"/>
        <v>D16380-110</v>
      </c>
      <c r="C183" t="str">
        <f t="shared" si="10"/>
        <v>Misc - Antique Silver</v>
      </c>
      <c r="D183" s="2">
        <v>6380</v>
      </c>
      <c r="E183" t="s">
        <v>39</v>
      </c>
      <c r="F183" t="s">
        <v>174</v>
      </c>
      <c r="G183" t="s">
        <v>13</v>
      </c>
      <c r="H183" s="3">
        <v>1.5</v>
      </c>
      <c r="I183" s="3" t="s">
        <v>156</v>
      </c>
      <c r="J183" t="s">
        <v>12</v>
      </c>
      <c r="K183">
        <v>110</v>
      </c>
      <c r="L183">
        <v>210</v>
      </c>
      <c r="M183" s="1">
        <v>4.9035000000000002</v>
      </c>
      <c r="N183" s="1">
        <v>9.2085000000000008</v>
      </c>
      <c r="O183" s="1">
        <v>12.411000000000001</v>
      </c>
      <c r="P183" s="37">
        <v>2.6985000000000001</v>
      </c>
      <c r="Q183">
        <f t="shared" si="11"/>
        <v>0.875</v>
      </c>
      <c r="R183" t="s">
        <v>1949</v>
      </c>
    </row>
    <row r="184" spans="1:18">
      <c r="A184" s="2">
        <f t="shared" si="8"/>
        <v>6383</v>
      </c>
      <c r="B184" t="str">
        <f t="shared" si="9"/>
        <v>D16383-90</v>
      </c>
      <c r="C184" t="str">
        <f t="shared" si="10"/>
        <v>Misc - Antique Gold</v>
      </c>
      <c r="D184" s="2">
        <v>6383</v>
      </c>
      <c r="E184" t="s">
        <v>10</v>
      </c>
      <c r="F184" t="s">
        <v>174</v>
      </c>
      <c r="G184" t="s">
        <v>14</v>
      </c>
      <c r="H184" s="3">
        <v>0.625</v>
      </c>
      <c r="I184" s="3" t="s">
        <v>148</v>
      </c>
      <c r="J184" t="s">
        <v>12</v>
      </c>
      <c r="K184">
        <v>90</v>
      </c>
      <c r="L184">
        <v>570</v>
      </c>
      <c r="M184" s="1">
        <v>2.8875000000000002</v>
      </c>
      <c r="N184" s="1">
        <v>6.0375000000000005</v>
      </c>
      <c r="O184" s="1">
        <v>8.4105000000000008</v>
      </c>
      <c r="P184" s="37">
        <v>1.5855000000000001</v>
      </c>
      <c r="Q184">
        <f t="shared" si="11"/>
        <v>0.4375</v>
      </c>
      <c r="R184" t="s">
        <v>1949</v>
      </c>
    </row>
    <row r="185" spans="1:18">
      <c r="A185" s="2">
        <f t="shared" si="8"/>
        <v>6384</v>
      </c>
      <c r="B185" t="str">
        <f t="shared" si="9"/>
        <v>D16384-90</v>
      </c>
      <c r="C185" t="str">
        <f t="shared" si="10"/>
        <v>Misc - Antique Silver</v>
      </c>
      <c r="D185" s="2">
        <v>6384</v>
      </c>
      <c r="E185" t="s">
        <v>10</v>
      </c>
      <c r="F185" t="s">
        <v>174</v>
      </c>
      <c r="G185" t="s">
        <v>13</v>
      </c>
      <c r="H185" s="3">
        <v>0.625</v>
      </c>
      <c r="I185" s="3" t="s">
        <v>148</v>
      </c>
      <c r="J185" t="s">
        <v>12</v>
      </c>
      <c r="K185">
        <v>90</v>
      </c>
      <c r="L185">
        <v>530</v>
      </c>
      <c r="M185" s="1">
        <v>2.8875000000000002</v>
      </c>
      <c r="N185" s="1">
        <v>6.0375000000000005</v>
      </c>
      <c r="O185" s="1">
        <v>8.4105000000000008</v>
      </c>
      <c r="P185" s="37">
        <v>1.5855000000000001</v>
      </c>
      <c r="Q185">
        <f t="shared" si="11"/>
        <v>0.4375</v>
      </c>
      <c r="R185" t="s">
        <v>1949</v>
      </c>
    </row>
    <row r="186" spans="1:18">
      <c r="A186" s="2">
        <f t="shared" si="8"/>
        <v>6385</v>
      </c>
      <c r="B186" t="str">
        <f t="shared" si="9"/>
        <v>D16385-90</v>
      </c>
      <c r="C186" t="str">
        <f t="shared" si="10"/>
        <v>Misc - Gold</v>
      </c>
      <c r="D186" s="2">
        <v>6385</v>
      </c>
      <c r="E186" t="s">
        <v>10</v>
      </c>
      <c r="F186" t="s">
        <v>174</v>
      </c>
      <c r="G186" t="s">
        <v>11</v>
      </c>
      <c r="H186" s="3">
        <v>0.75</v>
      </c>
      <c r="I186" s="3" t="s">
        <v>148</v>
      </c>
      <c r="J186" t="s">
        <v>12</v>
      </c>
      <c r="K186">
        <v>90</v>
      </c>
      <c r="L186">
        <v>665</v>
      </c>
      <c r="M186" s="1">
        <v>3.0765000000000002</v>
      </c>
      <c r="N186" s="1">
        <v>6.3420000000000005</v>
      </c>
      <c r="O186" s="1">
        <v>8.8095000000000017</v>
      </c>
      <c r="P186" s="37">
        <v>1.6905000000000001</v>
      </c>
      <c r="Q186">
        <f t="shared" si="11"/>
        <v>0.4375</v>
      </c>
      <c r="R186" t="s">
        <v>1949</v>
      </c>
    </row>
    <row r="187" spans="1:18">
      <c r="A187" s="2">
        <f t="shared" si="8"/>
        <v>6387</v>
      </c>
      <c r="B187" t="str">
        <f t="shared" si="9"/>
        <v>D16387-90</v>
      </c>
      <c r="C187" t="str">
        <f t="shared" si="10"/>
        <v>Misc - Antique Gold</v>
      </c>
      <c r="D187" s="2">
        <v>6387</v>
      </c>
      <c r="E187" t="s">
        <v>10</v>
      </c>
      <c r="F187" t="s">
        <v>174</v>
      </c>
      <c r="G187" t="s">
        <v>14</v>
      </c>
      <c r="H187" s="3">
        <v>1</v>
      </c>
      <c r="I187" s="3" t="s">
        <v>152</v>
      </c>
      <c r="J187" t="s">
        <v>12</v>
      </c>
      <c r="K187">
        <v>90</v>
      </c>
      <c r="L187">
        <v>455</v>
      </c>
      <c r="M187" s="1">
        <v>3.2130000000000001</v>
      </c>
      <c r="N187" s="1">
        <v>6.3420000000000005</v>
      </c>
      <c r="O187" s="1">
        <v>8.8620000000000001</v>
      </c>
      <c r="P187" s="37">
        <v>1.764</v>
      </c>
      <c r="Q187">
        <f t="shared" si="11"/>
        <v>0.3125</v>
      </c>
      <c r="R187" t="s">
        <v>1949</v>
      </c>
    </row>
    <row r="188" spans="1:18">
      <c r="A188" s="2">
        <f t="shared" si="8"/>
        <v>6388</v>
      </c>
      <c r="B188" t="str">
        <f t="shared" si="9"/>
        <v>D16388-90</v>
      </c>
      <c r="C188" t="str">
        <f t="shared" si="10"/>
        <v>Misc - Antique Silver</v>
      </c>
      <c r="D188" s="2">
        <v>6388</v>
      </c>
      <c r="E188" t="s">
        <v>10</v>
      </c>
      <c r="F188" t="s">
        <v>174</v>
      </c>
      <c r="G188" t="s">
        <v>13</v>
      </c>
      <c r="H188" s="3">
        <v>1</v>
      </c>
      <c r="I188" s="3" t="s">
        <v>152</v>
      </c>
      <c r="J188" t="s">
        <v>12</v>
      </c>
      <c r="K188">
        <v>90</v>
      </c>
      <c r="L188">
        <v>455</v>
      </c>
      <c r="M188" s="1">
        <v>3.2130000000000001</v>
      </c>
      <c r="N188" s="1">
        <v>6.3420000000000005</v>
      </c>
      <c r="O188" s="1">
        <v>8.8620000000000001</v>
      </c>
      <c r="P188" s="37">
        <v>1.764</v>
      </c>
      <c r="Q188">
        <f t="shared" si="11"/>
        <v>0.3125</v>
      </c>
      <c r="R188" t="s">
        <v>1949</v>
      </c>
    </row>
    <row r="189" spans="1:18">
      <c r="A189" s="2">
        <f t="shared" si="8"/>
        <v>6394</v>
      </c>
      <c r="B189" t="str">
        <f t="shared" si="9"/>
        <v>D16394-90</v>
      </c>
      <c r="C189" t="str">
        <f t="shared" si="10"/>
        <v>Misc - Gold</v>
      </c>
      <c r="D189" s="2">
        <v>6394</v>
      </c>
      <c r="E189" t="s">
        <v>39</v>
      </c>
      <c r="F189" t="s">
        <v>174</v>
      </c>
      <c r="G189" t="s">
        <v>11</v>
      </c>
      <c r="H189" s="3">
        <v>0.75</v>
      </c>
      <c r="I189" s="3" t="s">
        <v>152</v>
      </c>
      <c r="J189" t="s">
        <v>19</v>
      </c>
      <c r="K189">
        <v>90</v>
      </c>
      <c r="L189">
        <v>795</v>
      </c>
      <c r="M189" s="1">
        <v>2.4465000000000003</v>
      </c>
      <c r="N189" s="1">
        <v>5.2080000000000002</v>
      </c>
      <c r="O189" s="1">
        <v>7.3815000000000008</v>
      </c>
      <c r="P189" s="37">
        <v>1.3440000000000001</v>
      </c>
      <c r="Q189">
        <f t="shared" si="11"/>
        <v>0.3125</v>
      </c>
      <c r="R189" t="s">
        <v>1949</v>
      </c>
    </row>
    <row r="190" spans="1:18">
      <c r="A190" s="2">
        <f t="shared" si="8"/>
        <v>6395</v>
      </c>
      <c r="B190" t="str">
        <f t="shared" si="9"/>
        <v>D16395-68</v>
      </c>
      <c r="C190" t="str">
        <f t="shared" si="10"/>
        <v>Misc - Gold</v>
      </c>
      <c r="D190" s="2">
        <v>6395</v>
      </c>
      <c r="E190" t="s">
        <v>10</v>
      </c>
      <c r="F190" t="s">
        <v>174</v>
      </c>
      <c r="G190" t="s">
        <v>11</v>
      </c>
      <c r="H190" s="3">
        <v>1</v>
      </c>
      <c r="I190" s="3" t="s">
        <v>152</v>
      </c>
      <c r="J190" t="s">
        <v>12</v>
      </c>
      <c r="K190">
        <v>68</v>
      </c>
      <c r="L190">
        <v>380</v>
      </c>
      <c r="M190" s="1">
        <v>3.5489999999999999</v>
      </c>
      <c r="N190" s="1">
        <v>6.8879999999999999</v>
      </c>
      <c r="O190" s="1">
        <v>9.3134999999999994</v>
      </c>
      <c r="P190" s="37">
        <v>1.9530000000000003</v>
      </c>
      <c r="Q190">
        <f t="shared" si="11"/>
        <v>0.3125</v>
      </c>
      <c r="R190" t="s">
        <v>1949</v>
      </c>
    </row>
    <row r="191" spans="1:18">
      <c r="A191" s="2">
        <f t="shared" si="8"/>
        <v>6399</v>
      </c>
      <c r="B191" t="str">
        <f t="shared" si="9"/>
        <v>D16399-98</v>
      </c>
      <c r="C191" t="str">
        <f t="shared" si="10"/>
        <v>Misc - Gold</v>
      </c>
      <c r="D191" s="2">
        <v>6399</v>
      </c>
      <c r="E191" t="s">
        <v>10</v>
      </c>
      <c r="F191" t="s">
        <v>174</v>
      </c>
      <c r="G191" t="s">
        <v>11</v>
      </c>
      <c r="H191" s="3">
        <v>1</v>
      </c>
      <c r="I191" s="3" t="s">
        <v>149</v>
      </c>
      <c r="J191" t="s">
        <v>12</v>
      </c>
      <c r="K191">
        <v>98</v>
      </c>
      <c r="L191">
        <v>380</v>
      </c>
      <c r="M191" s="1">
        <v>3.6015000000000001</v>
      </c>
      <c r="N191" s="1">
        <v>6.8775000000000004</v>
      </c>
      <c r="O191" s="1">
        <v>9.3870000000000005</v>
      </c>
      <c r="P191" s="37">
        <v>1.9844999999999999</v>
      </c>
      <c r="Q191">
        <f t="shared" si="11"/>
        <v>0.375</v>
      </c>
      <c r="R191" t="s">
        <v>1949</v>
      </c>
    </row>
    <row r="192" spans="1:18">
      <c r="A192" s="2">
        <f t="shared" si="8"/>
        <v>6405</v>
      </c>
      <c r="B192" t="str">
        <f t="shared" si="9"/>
        <v>D16405-151</v>
      </c>
      <c r="C192" t="str">
        <f t="shared" si="10"/>
        <v>Misc - Walnut</v>
      </c>
      <c r="D192" s="2">
        <v>6405</v>
      </c>
      <c r="E192" t="s">
        <v>10</v>
      </c>
      <c r="F192" t="s">
        <v>174</v>
      </c>
      <c r="G192" t="s">
        <v>23</v>
      </c>
      <c r="H192" s="3">
        <v>1</v>
      </c>
      <c r="I192" s="3" t="s">
        <v>149</v>
      </c>
      <c r="J192" t="s">
        <v>12</v>
      </c>
      <c r="K192">
        <v>151</v>
      </c>
      <c r="L192">
        <v>300</v>
      </c>
      <c r="M192" s="1">
        <v>3.1710000000000003</v>
      </c>
      <c r="N192" s="1">
        <v>6.3629999999999995</v>
      </c>
      <c r="O192" s="1">
        <v>8.6835000000000004</v>
      </c>
      <c r="P192" s="37">
        <v>1.7429999999999999</v>
      </c>
      <c r="Q192">
        <f t="shared" si="11"/>
        <v>0.375</v>
      </c>
      <c r="R192" t="s">
        <v>1949</v>
      </c>
    </row>
    <row r="193" spans="1:19">
      <c r="A193" s="2">
        <f t="shared" si="8"/>
        <v>6412</v>
      </c>
      <c r="B193" t="str">
        <f t="shared" si="9"/>
        <v>D16412-74</v>
      </c>
      <c r="C193" t="str">
        <f t="shared" si="10"/>
        <v>Misc - Gold</v>
      </c>
      <c r="D193" s="2">
        <v>6412</v>
      </c>
      <c r="E193" t="s">
        <v>45</v>
      </c>
      <c r="F193" t="s">
        <v>174</v>
      </c>
      <c r="G193" t="s">
        <v>11</v>
      </c>
      <c r="H193" s="3">
        <v>4.5</v>
      </c>
      <c r="I193" s="3" t="s">
        <v>145</v>
      </c>
      <c r="J193" t="s">
        <v>12</v>
      </c>
      <c r="K193">
        <v>74</v>
      </c>
      <c r="L193">
        <v>35</v>
      </c>
      <c r="M193" s="1">
        <v>19.908000000000001</v>
      </c>
      <c r="N193" s="1">
        <v>32.823</v>
      </c>
      <c r="O193" s="1">
        <v>38.713499999999996</v>
      </c>
      <c r="P193" s="37">
        <v>10.951499999999999</v>
      </c>
      <c r="Q193">
        <f t="shared" si="11"/>
        <v>0.5</v>
      </c>
      <c r="R193" t="s">
        <v>1949</v>
      </c>
    </row>
    <row r="194" spans="1:19">
      <c r="A194" s="2">
        <f t="shared" ref="A194:A257" si="12">D194</f>
        <v>6413</v>
      </c>
      <c r="B194" t="str">
        <f t="shared" ref="B194:B257" si="13">CONCATENATE("D1",D194,"-",K194)</f>
        <v>D16413-82</v>
      </c>
      <c r="C194" t="str">
        <f t="shared" ref="C194:C257" si="14">CONCATENATE(F194," - ",G194)</f>
        <v>Misc - Gold</v>
      </c>
      <c r="D194" s="2">
        <v>6413</v>
      </c>
      <c r="E194" t="s">
        <v>10</v>
      </c>
      <c r="F194" t="s">
        <v>174</v>
      </c>
      <c r="G194" t="s">
        <v>11</v>
      </c>
      <c r="H194" s="3">
        <v>1</v>
      </c>
      <c r="I194" s="3" t="s">
        <v>149</v>
      </c>
      <c r="J194" t="s">
        <v>12</v>
      </c>
      <c r="K194">
        <v>82</v>
      </c>
      <c r="L194">
        <v>380</v>
      </c>
      <c r="M194" s="1">
        <v>3.6960000000000002</v>
      </c>
      <c r="N194" s="1">
        <v>7.0245000000000006</v>
      </c>
      <c r="O194" s="1">
        <v>9.5970000000000013</v>
      </c>
      <c r="P194" s="37">
        <v>2.0369999999999999</v>
      </c>
      <c r="Q194">
        <f t="shared" ref="Q194:Q257" si="15">IFERROR(+IF(I194&lt;40000,I194,+((TRIM(+MID(I194,1,+FIND("/",I194,1)-1)))/(+TRIM(+MID(I194,+FIND("/",I194,1)+1,2))))),I194*1)</f>
        <v>0.375</v>
      </c>
      <c r="R194" t="s">
        <v>1949</v>
      </c>
    </row>
    <row r="195" spans="1:19">
      <c r="A195" s="2">
        <f t="shared" si="12"/>
        <v>6416</v>
      </c>
      <c r="B195" t="str">
        <f t="shared" si="13"/>
        <v>D16416-89</v>
      </c>
      <c r="C195" t="str">
        <f t="shared" si="14"/>
        <v>Misc - Gold</v>
      </c>
      <c r="D195" s="2">
        <v>6416</v>
      </c>
      <c r="E195" t="s">
        <v>45</v>
      </c>
      <c r="F195" t="s">
        <v>174</v>
      </c>
      <c r="G195" t="s">
        <v>11</v>
      </c>
      <c r="H195" s="3">
        <v>0.75</v>
      </c>
      <c r="I195" s="3" t="s">
        <v>148</v>
      </c>
      <c r="J195" t="s">
        <v>12</v>
      </c>
      <c r="K195">
        <v>89</v>
      </c>
      <c r="L195">
        <v>570</v>
      </c>
      <c r="M195" s="1">
        <v>2.9925000000000002</v>
      </c>
      <c r="N195" s="1">
        <v>6.1844999999999999</v>
      </c>
      <c r="O195" s="1">
        <v>8.5890000000000004</v>
      </c>
      <c r="P195" s="37">
        <v>1.6485000000000001</v>
      </c>
      <c r="Q195">
        <f t="shared" si="15"/>
        <v>0.4375</v>
      </c>
      <c r="R195" t="s">
        <v>1949</v>
      </c>
    </row>
    <row r="196" spans="1:19">
      <c r="A196" s="2">
        <f t="shared" si="12"/>
        <v>6417</v>
      </c>
      <c r="B196" t="str">
        <f t="shared" si="13"/>
        <v>D16417-89</v>
      </c>
      <c r="C196" t="str">
        <f t="shared" si="14"/>
        <v>Misc - Silver</v>
      </c>
      <c r="D196" s="2">
        <v>6417</v>
      </c>
      <c r="E196" t="s">
        <v>45</v>
      </c>
      <c r="F196" t="s">
        <v>174</v>
      </c>
      <c r="G196" t="s">
        <v>22</v>
      </c>
      <c r="H196" s="3">
        <v>0.75</v>
      </c>
      <c r="I196" s="3" t="s">
        <v>148</v>
      </c>
      <c r="J196" t="s">
        <v>12</v>
      </c>
      <c r="K196">
        <v>89</v>
      </c>
      <c r="L196">
        <v>570</v>
      </c>
      <c r="M196" s="1">
        <v>2.9925000000000002</v>
      </c>
      <c r="N196" s="1">
        <v>6.1844999999999999</v>
      </c>
      <c r="O196" s="1">
        <v>8.5890000000000004</v>
      </c>
      <c r="P196" s="37">
        <v>1.6485000000000001</v>
      </c>
      <c r="Q196">
        <f t="shared" si="15"/>
        <v>0.4375</v>
      </c>
      <c r="R196" t="s">
        <v>1949</v>
      </c>
    </row>
    <row r="197" spans="1:19">
      <c r="A197" s="2">
        <f t="shared" si="12"/>
        <v>6419</v>
      </c>
      <c r="B197" t="str">
        <f t="shared" si="13"/>
        <v>D16419-89</v>
      </c>
      <c r="C197" t="str">
        <f t="shared" si="14"/>
        <v>Misc - Cherry</v>
      </c>
      <c r="D197" s="2">
        <v>6419</v>
      </c>
      <c r="E197" t="s">
        <v>45</v>
      </c>
      <c r="F197" t="s">
        <v>174</v>
      </c>
      <c r="G197" t="s">
        <v>36</v>
      </c>
      <c r="H197" s="3">
        <v>0.75</v>
      </c>
      <c r="I197" s="3" t="s">
        <v>148</v>
      </c>
      <c r="J197" t="s">
        <v>12</v>
      </c>
      <c r="K197">
        <v>89</v>
      </c>
      <c r="L197">
        <v>665</v>
      </c>
      <c r="M197" s="1">
        <v>2.919</v>
      </c>
      <c r="N197" s="1">
        <v>6.0584999999999996</v>
      </c>
      <c r="O197" s="1">
        <v>8.4105000000000008</v>
      </c>
      <c r="P197" s="37">
        <v>1.6065</v>
      </c>
      <c r="Q197">
        <f t="shared" si="15"/>
        <v>0.4375</v>
      </c>
      <c r="R197" t="s">
        <v>1949</v>
      </c>
    </row>
    <row r="198" spans="1:19">
      <c r="A198" s="2">
        <f t="shared" si="12"/>
        <v>6435</v>
      </c>
      <c r="B198" t="str">
        <f t="shared" si="13"/>
        <v>D16435-155</v>
      </c>
      <c r="C198" t="str">
        <f t="shared" si="14"/>
        <v>Blacks - Black</v>
      </c>
      <c r="D198" s="2">
        <v>6435</v>
      </c>
      <c r="E198" t="s">
        <v>10</v>
      </c>
      <c r="F198" t="s">
        <v>49</v>
      </c>
      <c r="G198" t="s">
        <v>26</v>
      </c>
      <c r="H198" s="3">
        <v>0.75</v>
      </c>
      <c r="I198" s="3" t="s">
        <v>152</v>
      </c>
      <c r="J198" t="s">
        <v>12</v>
      </c>
      <c r="K198">
        <v>155</v>
      </c>
      <c r="L198">
        <v>870</v>
      </c>
      <c r="M198" s="1">
        <v>2.2155</v>
      </c>
      <c r="N198" s="1">
        <v>4.924500000000001</v>
      </c>
      <c r="O198" s="1">
        <v>7.0034999999999998</v>
      </c>
      <c r="P198" s="37">
        <v>1.218</v>
      </c>
      <c r="Q198">
        <f t="shared" si="15"/>
        <v>0.3125</v>
      </c>
      <c r="R198" t="s">
        <v>1949</v>
      </c>
    </row>
    <row r="199" spans="1:19">
      <c r="A199" s="2">
        <f t="shared" si="12"/>
        <v>6436</v>
      </c>
      <c r="B199" t="str">
        <f t="shared" si="13"/>
        <v>D16436-69</v>
      </c>
      <c r="C199" t="str">
        <f t="shared" si="14"/>
        <v>Misc - Gold</v>
      </c>
      <c r="D199" s="2">
        <v>6436</v>
      </c>
      <c r="E199" t="s">
        <v>10</v>
      </c>
      <c r="F199" t="s">
        <v>174</v>
      </c>
      <c r="G199" t="s">
        <v>11</v>
      </c>
      <c r="H199" s="3">
        <v>2.5</v>
      </c>
      <c r="I199" s="3" t="s">
        <v>144</v>
      </c>
      <c r="J199" t="s">
        <v>12</v>
      </c>
      <c r="K199">
        <v>69</v>
      </c>
      <c r="L199">
        <v>190</v>
      </c>
      <c r="M199" s="1">
        <v>6.0690000000000008</v>
      </c>
      <c r="N199" s="1">
        <v>11.843999999999999</v>
      </c>
      <c r="O199" s="1">
        <v>16.002000000000002</v>
      </c>
      <c r="P199" s="37">
        <v>3.3390000000000004</v>
      </c>
      <c r="Q199">
        <f t="shared" si="15"/>
        <v>0.5625</v>
      </c>
      <c r="R199" t="s">
        <v>1949</v>
      </c>
      <c r="S199" t="s">
        <v>1934</v>
      </c>
    </row>
    <row r="200" spans="1:19">
      <c r="A200" s="2">
        <f t="shared" si="12"/>
        <v>6456</v>
      </c>
      <c r="B200" t="str">
        <f t="shared" si="13"/>
        <v>D16456-89</v>
      </c>
      <c r="C200" t="str">
        <f t="shared" si="14"/>
        <v>Misc - Gold</v>
      </c>
      <c r="D200" s="2">
        <v>6456</v>
      </c>
      <c r="E200" t="s">
        <v>10</v>
      </c>
      <c r="F200" t="s">
        <v>174</v>
      </c>
      <c r="G200" t="s">
        <v>11</v>
      </c>
      <c r="H200" s="3">
        <v>0.5</v>
      </c>
      <c r="I200" s="3" t="s">
        <v>149</v>
      </c>
      <c r="J200" t="s">
        <v>12</v>
      </c>
      <c r="K200">
        <v>89</v>
      </c>
      <c r="L200">
        <v>520</v>
      </c>
      <c r="M200" s="1" t="e">
        <v>#N/A</v>
      </c>
      <c r="N200" s="1" t="e">
        <v>#N/A</v>
      </c>
      <c r="O200" s="1" t="e">
        <v>#N/A</v>
      </c>
      <c r="P200" s="37" t="e">
        <v>#N/A</v>
      </c>
      <c r="Q200">
        <f t="shared" si="15"/>
        <v>0.375</v>
      </c>
      <c r="R200" t="s">
        <v>1949</v>
      </c>
    </row>
    <row r="201" spans="1:19">
      <c r="A201" s="2">
        <f t="shared" si="12"/>
        <v>6457</v>
      </c>
      <c r="B201" t="str">
        <f t="shared" si="13"/>
        <v>D16457-89</v>
      </c>
      <c r="C201" t="str">
        <f t="shared" si="14"/>
        <v>Misc - Pewter</v>
      </c>
      <c r="D201" s="2">
        <v>6457</v>
      </c>
      <c r="E201" t="s">
        <v>10</v>
      </c>
      <c r="F201" t="s">
        <v>174</v>
      </c>
      <c r="G201" t="s">
        <v>28</v>
      </c>
      <c r="H201" s="3">
        <v>0.5</v>
      </c>
      <c r="I201" s="3" t="s">
        <v>149</v>
      </c>
      <c r="J201" t="s">
        <v>12</v>
      </c>
      <c r="K201">
        <v>89</v>
      </c>
      <c r="L201">
        <v>520</v>
      </c>
      <c r="M201" s="1">
        <v>2.3835000000000002</v>
      </c>
      <c r="N201" s="1">
        <v>5.1135000000000002</v>
      </c>
      <c r="O201" s="1">
        <v>6.9195000000000002</v>
      </c>
      <c r="P201" s="37">
        <v>1.3125</v>
      </c>
      <c r="Q201">
        <f t="shared" si="15"/>
        <v>0.375</v>
      </c>
      <c r="R201" t="s">
        <v>1949</v>
      </c>
    </row>
    <row r="202" spans="1:19">
      <c r="A202" s="2">
        <f t="shared" si="12"/>
        <v>6459</v>
      </c>
      <c r="B202" t="str">
        <f t="shared" si="13"/>
        <v>D16459-89</v>
      </c>
      <c r="C202" t="str">
        <f t="shared" si="14"/>
        <v>Misc - Walnut</v>
      </c>
      <c r="D202" s="2">
        <v>6459</v>
      </c>
      <c r="E202" t="s">
        <v>10</v>
      </c>
      <c r="F202" t="s">
        <v>174</v>
      </c>
      <c r="G202" t="s">
        <v>23</v>
      </c>
      <c r="H202" s="3">
        <v>0.5</v>
      </c>
      <c r="I202" s="3" t="s">
        <v>149</v>
      </c>
      <c r="J202" t="s">
        <v>12</v>
      </c>
      <c r="K202">
        <v>89</v>
      </c>
      <c r="L202">
        <v>415</v>
      </c>
      <c r="M202" s="1">
        <v>2.3205</v>
      </c>
      <c r="N202" s="1">
        <v>5.0084999999999997</v>
      </c>
      <c r="O202" s="1">
        <v>6.7830000000000004</v>
      </c>
      <c r="P202" s="37">
        <v>1.2809999999999999</v>
      </c>
      <c r="Q202">
        <f t="shared" si="15"/>
        <v>0.375</v>
      </c>
      <c r="R202" t="s">
        <v>1949</v>
      </c>
    </row>
    <row r="203" spans="1:19">
      <c r="A203" s="2">
        <f t="shared" si="12"/>
        <v>6460</v>
      </c>
      <c r="B203" t="str">
        <f t="shared" si="13"/>
        <v>D16460-75</v>
      </c>
      <c r="C203" t="str">
        <f t="shared" si="14"/>
        <v>Misc - Antique Gold</v>
      </c>
      <c r="D203" s="2">
        <v>6460</v>
      </c>
      <c r="E203" t="s">
        <v>45</v>
      </c>
      <c r="F203" t="s">
        <v>174</v>
      </c>
      <c r="G203" t="s">
        <v>14</v>
      </c>
      <c r="H203" s="3">
        <v>4.5</v>
      </c>
      <c r="I203" s="3" t="s">
        <v>146</v>
      </c>
      <c r="J203" t="s">
        <v>12</v>
      </c>
      <c r="K203">
        <v>75</v>
      </c>
      <c r="L203">
        <v>55</v>
      </c>
      <c r="M203" s="1">
        <v>15.718500000000001</v>
      </c>
      <c r="N203" s="1">
        <v>26.743500000000001</v>
      </c>
      <c r="O203" s="1">
        <v>32.718000000000004</v>
      </c>
      <c r="P203" s="37">
        <v>8.6415000000000006</v>
      </c>
      <c r="Q203">
        <f t="shared" si="15"/>
        <v>0.6875</v>
      </c>
      <c r="R203" t="s">
        <v>1949</v>
      </c>
    </row>
    <row r="204" spans="1:19">
      <c r="A204" s="2">
        <f t="shared" si="12"/>
        <v>6472</v>
      </c>
      <c r="B204" t="str">
        <f t="shared" si="13"/>
        <v>D16472-95</v>
      </c>
      <c r="C204" t="str">
        <f t="shared" si="14"/>
        <v>Misc - Silver</v>
      </c>
      <c r="D204" s="2">
        <v>6472</v>
      </c>
      <c r="E204" t="s">
        <v>10</v>
      </c>
      <c r="F204" t="s">
        <v>174</v>
      </c>
      <c r="G204" t="s">
        <v>22</v>
      </c>
      <c r="H204" s="3">
        <v>2</v>
      </c>
      <c r="I204" s="3" t="s">
        <v>147</v>
      </c>
      <c r="J204" t="s">
        <v>12</v>
      </c>
      <c r="K204">
        <v>95</v>
      </c>
      <c r="L204">
        <v>170</v>
      </c>
      <c r="M204" s="1">
        <v>5.9219999999999997</v>
      </c>
      <c r="N204" s="1">
        <v>11.466000000000001</v>
      </c>
      <c r="O204" s="1">
        <v>15.603</v>
      </c>
      <c r="P204" s="37">
        <v>3.2550000000000003</v>
      </c>
      <c r="Q204">
        <f t="shared" si="15"/>
        <v>0.625</v>
      </c>
      <c r="R204" t="s">
        <v>1949</v>
      </c>
    </row>
    <row r="205" spans="1:19">
      <c r="A205" s="2">
        <f t="shared" si="12"/>
        <v>6473</v>
      </c>
      <c r="B205" t="str">
        <f t="shared" si="13"/>
        <v>D16473-95</v>
      </c>
      <c r="C205" t="str">
        <f t="shared" si="14"/>
        <v>Misc - Black</v>
      </c>
      <c r="D205" s="2">
        <v>6473</v>
      </c>
      <c r="E205" t="s">
        <v>10</v>
      </c>
      <c r="F205" t="s">
        <v>174</v>
      </c>
      <c r="G205" t="s">
        <v>26</v>
      </c>
      <c r="H205" s="3">
        <v>2</v>
      </c>
      <c r="I205" s="3" t="s">
        <v>147</v>
      </c>
      <c r="J205" t="s">
        <v>12</v>
      </c>
      <c r="K205">
        <v>95</v>
      </c>
      <c r="L205">
        <v>150</v>
      </c>
      <c r="M205" s="1">
        <v>5.5440000000000005</v>
      </c>
      <c r="N205" s="1">
        <v>10.7415</v>
      </c>
      <c r="O205" s="1">
        <v>14.4375</v>
      </c>
      <c r="P205" s="37">
        <v>3.0449999999999999</v>
      </c>
      <c r="Q205">
        <f t="shared" si="15"/>
        <v>0.625</v>
      </c>
      <c r="R205" t="s">
        <v>1949</v>
      </c>
    </row>
    <row r="206" spans="1:19">
      <c r="A206" s="2">
        <f t="shared" si="12"/>
        <v>6477</v>
      </c>
      <c r="B206" t="str">
        <f t="shared" si="13"/>
        <v>D16477-103</v>
      </c>
      <c r="C206" t="str">
        <f t="shared" si="14"/>
        <v>Misc - Gold</v>
      </c>
      <c r="D206" s="2">
        <v>6477</v>
      </c>
      <c r="E206" t="s">
        <v>10</v>
      </c>
      <c r="F206" t="s">
        <v>174</v>
      </c>
      <c r="G206" t="s">
        <v>11</v>
      </c>
      <c r="H206" s="3">
        <v>0.625</v>
      </c>
      <c r="I206" s="3" t="s">
        <v>152</v>
      </c>
      <c r="J206" t="s">
        <v>12</v>
      </c>
      <c r="K206">
        <v>103</v>
      </c>
      <c r="L206">
        <v>855</v>
      </c>
      <c r="M206" s="1">
        <v>2.5409999999999999</v>
      </c>
      <c r="N206" s="1">
        <v>5.3129999999999997</v>
      </c>
      <c r="O206" s="1">
        <v>7.4340000000000002</v>
      </c>
      <c r="P206" s="37">
        <v>1.3965000000000001</v>
      </c>
      <c r="Q206">
        <f t="shared" si="15"/>
        <v>0.3125</v>
      </c>
      <c r="R206" t="s">
        <v>1949</v>
      </c>
    </row>
    <row r="207" spans="1:19">
      <c r="A207" s="2">
        <f t="shared" si="12"/>
        <v>6478</v>
      </c>
      <c r="B207" t="str">
        <f t="shared" si="13"/>
        <v>D16478-103</v>
      </c>
      <c r="C207" t="str">
        <f t="shared" si="14"/>
        <v>Misc - Gold</v>
      </c>
      <c r="D207" s="2">
        <v>6478</v>
      </c>
      <c r="E207" t="s">
        <v>10</v>
      </c>
      <c r="F207" t="s">
        <v>174</v>
      </c>
      <c r="G207" t="s">
        <v>11</v>
      </c>
      <c r="H207" s="3">
        <v>0.625</v>
      </c>
      <c r="I207" s="3" t="s">
        <v>152</v>
      </c>
      <c r="J207" t="s">
        <v>12</v>
      </c>
      <c r="K207">
        <v>103</v>
      </c>
      <c r="L207">
        <v>1025</v>
      </c>
      <c r="M207" s="1">
        <v>2.5409999999999999</v>
      </c>
      <c r="N207" s="1">
        <v>5.3129999999999997</v>
      </c>
      <c r="O207" s="1">
        <v>7.4340000000000002</v>
      </c>
      <c r="P207" s="37">
        <v>1.3965000000000001</v>
      </c>
      <c r="Q207">
        <f t="shared" si="15"/>
        <v>0.3125</v>
      </c>
      <c r="R207" t="s">
        <v>1949</v>
      </c>
    </row>
    <row r="208" spans="1:19">
      <c r="A208" s="2">
        <f t="shared" si="12"/>
        <v>6480</v>
      </c>
      <c r="B208" t="str">
        <f t="shared" si="13"/>
        <v>D16480-110</v>
      </c>
      <c r="C208" t="str">
        <f t="shared" si="14"/>
        <v>Misc - Gold</v>
      </c>
      <c r="D208" s="2">
        <v>6480</v>
      </c>
      <c r="E208" t="s">
        <v>10</v>
      </c>
      <c r="F208" t="s">
        <v>174</v>
      </c>
      <c r="G208" t="s">
        <v>11</v>
      </c>
      <c r="H208" s="3">
        <v>1.25</v>
      </c>
      <c r="I208" s="3" t="s">
        <v>153</v>
      </c>
      <c r="J208" t="s">
        <v>12</v>
      </c>
      <c r="K208">
        <v>110</v>
      </c>
      <c r="L208">
        <v>225</v>
      </c>
      <c r="M208" s="1">
        <v>4.8405000000000005</v>
      </c>
      <c r="N208" s="1">
        <v>9.0510000000000002</v>
      </c>
      <c r="O208" s="1">
        <v>12.1905</v>
      </c>
      <c r="P208" s="37">
        <v>2.6670000000000003</v>
      </c>
      <c r="Q208">
        <f t="shared" si="15"/>
        <v>1.25</v>
      </c>
      <c r="R208" t="s">
        <v>1949</v>
      </c>
    </row>
    <row r="209" spans="1:18">
      <c r="A209" s="2">
        <f t="shared" si="12"/>
        <v>6482</v>
      </c>
      <c r="B209" t="str">
        <f t="shared" si="13"/>
        <v>D16482-95</v>
      </c>
      <c r="C209" t="str">
        <f t="shared" si="14"/>
        <v>Misc - Silver</v>
      </c>
      <c r="D209" s="2">
        <v>6482</v>
      </c>
      <c r="E209" t="s">
        <v>10</v>
      </c>
      <c r="F209" t="s">
        <v>174</v>
      </c>
      <c r="G209" t="s">
        <v>22</v>
      </c>
      <c r="H209" s="3">
        <v>0.75</v>
      </c>
      <c r="I209" s="3" t="s">
        <v>149</v>
      </c>
      <c r="J209" t="s">
        <v>12</v>
      </c>
      <c r="K209">
        <v>95</v>
      </c>
      <c r="L209">
        <v>570</v>
      </c>
      <c r="M209" s="1" t="e">
        <v>#N/A</v>
      </c>
      <c r="N209" s="1" t="e">
        <v>#N/A</v>
      </c>
      <c r="O209" s="1" t="e">
        <v>#N/A</v>
      </c>
      <c r="P209" s="37" t="e">
        <v>#N/A</v>
      </c>
      <c r="Q209">
        <f t="shared" si="15"/>
        <v>0.375</v>
      </c>
      <c r="R209" t="s">
        <v>1949</v>
      </c>
    </row>
    <row r="210" spans="1:18">
      <c r="A210" s="2">
        <f t="shared" si="12"/>
        <v>6484</v>
      </c>
      <c r="B210" t="str">
        <f t="shared" si="13"/>
        <v>D16484-95</v>
      </c>
      <c r="C210" t="str">
        <f t="shared" si="14"/>
        <v>Misc - Black</v>
      </c>
      <c r="D210" s="2">
        <v>6484</v>
      </c>
      <c r="E210" t="s">
        <v>10</v>
      </c>
      <c r="F210" t="s">
        <v>174</v>
      </c>
      <c r="G210" t="s">
        <v>26</v>
      </c>
      <c r="H210" s="3">
        <v>0.75</v>
      </c>
      <c r="I210" s="3" t="s">
        <v>149</v>
      </c>
      <c r="J210" t="s">
        <v>12</v>
      </c>
      <c r="K210">
        <v>95</v>
      </c>
      <c r="L210">
        <v>665</v>
      </c>
      <c r="M210" s="1">
        <v>2.8140000000000005</v>
      </c>
      <c r="N210" s="1">
        <v>5.9010000000000007</v>
      </c>
      <c r="O210" s="1">
        <v>8.1795000000000009</v>
      </c>
      <c r="P210" s="37">
        <v>1.5435000000000001</v>
      </c>
      <c r="Q210">
        <f t="shared" si="15"/>
        <v>0.375</v>
      </c>
      <c r="R210" t="s">
        <v>1949</v>
      </c>
    </row>
    <row r="211" spans="1:18">
      <c r="A211" s="2">
        <f t="shared" si="12"/>
        <v>6488</v>
      </c>
      <c r="B211" t="str">
        <f t="shared" si="13"/>
        <v>D16488-95</v>
      </c>
      <c r="C211" t="str">
        <f t="shared" si="14"/>
        <v>Misc - Black</v>
      </c>
      <c r="D211" s="2">
        <v>6488</v>
      </c>
      <c r="E211" t="s">
        <v>10</v>
      </c>
      <c r="F211" t="s">
        <v>174</v>
      </c>
      <c r="G211" t="s">
        <v>26</v>
      </c>
      <c r="H211" s="3">
        <v>1</v>
      </c>
      <c r="I211" s="3" t="s">
        <v>149</v>
      </c>
      <c r="J211" t="s">
        <v>12</v>
      </c>
      <c r="K211">
        <v>95</v>
      </c>
      <c r="L211">
        <v>380</v>
      </c>
      <c r="M211" s="1" t="e">
        <v>#N/A</v>
      </c>
      <c r="N211" s="1" t="e">
        <v>#N/A</v>
      </c>
      <c r="O211" s="1" t="e">
        <v>#N/A</v>
      </c>
      <c r="P211" s="37" t="e">
        <v>#N/A</v>
      </c>
      <c r="Q211">
        <f t="shared" si="15"/>
        <v>0.375</v>
      </c>
      <c r="R211" t="s">
        <v>1949</v>
      </c>
    </row>
    <row r="212" spans="1:18">
      <c r="A212" s="2">
        <f t="shared" si="12"/>
        <v>6492</v>
      </c>
      <c r="B212" t="str">
        <f t="shared" si="13"/>
        <v>D16492-95</v>
      </c>
      <c r="C212" t="str">
        <f t="shared" si="14"/>
        <v>Misc - Black</v>
      </c>
      <c r="D212" s="2">
        <v>6492</v>
      </c>
      <c r="E212" t="s">
        <v>10</v>
      </c>
      <c r="F212" t="s">
        <v>174</v>
      </c>
      <c r="G212" t="s">
        <v>26</v>
      </c>
      <c r="H212" s="3">
        <v>1.5</v>
      </c>
      <c r="I212" s="3" t="s">
        <v>145</v>
      </c>
      <c r="J212" t="s">
        <v>12</v>
      </c>
      <c r="K212">
        <v>95</v>
      </c>
      <c r="L212">
        <v>200</v>
      </c>
      <c r="M212" s="1" t="e">
        <v>#N/A</v>
      </c>
      <c r="N212" s="1" t="e">
        <v>#N/A</v>
      </c>
      <c r="O212" s="1" t="e">
        <v>#N/A</v>
      </c>
      <c r="P212" s="37" t="e">
        <v>#N/A</v>
      </c>
      <c r="Q212">
        <f t="shared" si="15"/>
        <v>0.5</v>
      </c>
      <c r="R212" t="s">
        <v>1949</v>
      </c>
    </row>
    <row r="213" spans="1:18">
      <c r="A213" s="2">
        <f t="shared" si="12"/>
        <v>6514</v>
      </c>
      <c r="B213" t="str">
        <f t="shared" si="13"/>
        <v>D16514-69</v>
      </c>
      <c r="C213" t="str">
        <f t="shared" si="14"/>
        <v>Misc - Black</v>
      </c>
      <c r="D213" s="2">
        <v>6514</v>
      </c>
      <c r="E213" t="s">
        <v>10</v>
      </c>
      <c r="F213" t="s">
        <v>174</v>
      </c>
      <c r="G213" t="s">
        <v>26</v>
      </c>
      <c r="H213" s="3">
        <v>1.75</v>
      </c>
      <c r="I213" s="3" t="s">
        <v>152</v>
      </c>
      <c r="J213" t="s">
        <v>12</v>
      </c>
      <c r="K213">
        <v>69</v>
      </c>
      <c r="L213">
        <v>235</v>
      </c>
      <c r="M213" s="1">
        <v>4.3575000000000008</v>
      </c>
      <c r="N213" s="1">
        <v>8.2740000000000009</v>
      </c>
      <c r="O213" s="1">
        <v>10.878</v>
      </c>
      <c r="P213" s="37">
        <v>2.3939999999999997</v>
      </c>
      <c r="Q213">
        <f t="shared" si="15"/>
        <v>0.3125</v>
      </c>
      <c r="R213" t="s">
        <v>1949</v>
      </c>
    </row>
    <row r="214" spans="1:18">
      <c r="A214" s="2">
        <f t="shared" si="12"/>
        <v>6515</v>
      </c>
      <c r="B214" t="str">
        <f t="shared" si="13"/>
        <v>D16515-68</v>
      </c>
      <c r="C214" t="str">
        <f t="shared" si="14"/>
        <v>Misc - Gold</v>
      </c>
      <c r="D214" s="2">
        <v>6515</v>
      </c>
      <c r="E214" t="s">
        <v>10</v>
      </c>
      <c r="F214" t="s">
        <v>174</v>
      </c>
      <c r="G214" t="s">
        <v>11</v>
      </c>
      <c r="H214" s="3">
        <v>1.25</v>
      </c>
      <c r="I214" s="3" t="s">
        <v>149</v>
      </c>
      <c r="J214" t="s">
        <v>12</v>
      </c>
      <c r="K214">
        <v>68</v>
      </c>
      <c r="L214">
        <v>285</v>
      </c>
      <c r="M214" s="1">
        <v>4.4520000000000008</v>
      </c>
      <c r="N214" s="1">
        <v>8.3580000000000005</v>
      </c>
      <c r="O214" s="1">
        <v>11.277000000000001</v>
      </c>
      <c r="P214" s="37">
        <v>2.4465000000000003</v>
      </c>
      <c r="Q214">
        <f t="shared" si="15"/>
        <v>0.375</v>
      </c>
      <c r="R214" t="s">
        <v>1949</v>
      </c>
    </row>
    <row r="215" spans="1:18">
      <c r="A215" s="2">
        <f t="shared" si="12"/>
        <v>6520</v>
      </c>
      <c r="B215" t="str">
        <f t="shared" si="13"/>
        <v>D16520-113</v>
      </c>
      <c r="C215" t="str">
        <f t="shared" si="14"/>
        <v>Misc - Gold</v>
      </c>
      <c r="D215" s="2">
        <v>6520</v>
      </c>
      <c r="E215" t="s">
        <v>39</v>
      </c>
      <c r="F215" t="s">
        <v>174</v>
      </c>
      <c r="G215" t="s">
        <v>11</v>
      </c>
      <c r="H215" s="3">
        <v>1.25</v>
      </c>
      <c r="I215" s="3" t="s">
        <v>145</v>
      </c>
      <c r="J215" t="s">
        <v>12</v>
      </c>
      <c r="K215">
        <v>113</v>
      </c>
      <c r="L215">
        <v>330</v>
      </c>
      <c r="M215" s="1">
        <v>3.2970000000000002</v>
      </c>
      <c r="N215" s="1">
        <v>6.7305000000000001</v>
      </c>
      <c r="O215" s="1">
        <v>9.1770000000000014</v>
      </c>
      <c r="P215" s="37">
        <v>1.8165</v>
      </c>
      <c r="Q215">
        <f t="shared" si="15"/>
        <v>0.5</v>
      </c>
      <c r="R215" t="s">
        <v>1949</v>
      </c>
    </row>
    <row r="216" spans="1:18">
      <c r="A216" s="2">
        <f t="shared" si="12"/>
        <v>6521</v>
      </c>
      <c r="B216" t="str">
        <f t="shared" si="13"/>
        <v>D16521-113</v>
      </c>
      <c r="C216" t="str">
        <f t="shared" si="14"/>
        <v>Misc - Gold</v>
      </c>
      <c r="D216" s="2">
        <v>6521</v>
      </c>
      <c r="E216" t="s">
        <v>39</v>
      </c>
      <c r="F216" t="s">
        <v>174</v>
      </c>
      <c r="G216" t="s">
        <v>11</v>
      </c>
      <c r="H216" s="3">
        <v>2</v>
      </c>
      <c r="I216" s="3" t="s">
        <v>147</v>
      </c>
      <c r="J216" t="s">
        <v>12</v>
      </c>
      <c r="K216">
        <v>113</v>
      </c>
      <c r="L216">
        <v>235</v>
      </c>
      <c r="M216" s="1">
        <v>5.1450000000000005</v>
      </c>
      <c r="N216" s="1">
        <v>9.7965</v>
      </c>
      <c r="O216" s="1">
        <v>12.999000000000001</v>
      </c>
      <c r="P216" s="37">
        <v>2.8350000000000004</v>
      </c>
      <c r="Q216">
        <f t="shared" si="15"/>
        <v>0.625</v>
      </c>
      <c r="R216" t="s">
        <v>1949</v>
      </c>
    </row>
    <row r="217" spans="1:18">
      <c r="A217" s="2">
        <f t="shared" si="12"/>
        <v>6525</v>
      </c>
      <c r="B217" t="str">
        <f t="shared" si="13"/>
        <v>D16525-103</v>
      </c>
      <c r="C217" t="str">
        <f t="shared" si="14"/>
        <v>Misc - Gold</v>
      </c>
      <c r="D217" s="2">
        <v>6525</v>
      </c>
      <c r="E217" t="s">
        <v>10</v>
      </c>
      <c r="F217" t="s">
        <v>174</v>
      </c>
      <c r="G217" t="s">
        <v>11</v>
      </c>
      <c r="H217" s="3">
        <v>1.75</v>
      </c>
      <c r="I217" s="3" t="s">
        <v>148</v>
      </c>
      <c r="J217" t="s">
        <v>12</v>
      </c>
      <c r="K217">
        <v>103</v>
      </c>
      <c r="L217">
        <v>285</v>
      </c>
      <c r="M217" s="1">
        <v>4.1790000000000003</v>
      </c>
      <c r="N217" s="1">
        <v>7.8225000000000007</v>
      </c>
      <c r="O217" s="1">
        <v>10.436999999999999</v>
      </c>
      <c r="P217" s="37">
        <v>2.2995000000000001</v>
      </c>
      <c r="Q217">
        <f t="shared" si="15"/>
        <v>0.4375</v>
      </c>
      <c r="R217" t="s">
        <v>1949</v>
      </c>
    </row>
    <row r="218" spans="1:18">
      <c r="A218" s="2">
        <f t="shared" si="12"/>
        <v>6526</v>
      </c>
      <c r="B218" t="str">
        <f t="shared" si="13"/>
        <v>D16526-103</v>
      </c>
      <c r="C218" t="str">
        <f t="shared" si="14"/>
        <v>Misc - Gold</v>
      </c>
      <c r="D218" s="2">
        <v>6526</v>
      </c>
      <c r="E218" t="s">
        <v>10</v>
      </c>
      <c r="F218" t="s">
        <v>174</v>
      </c>
      <c r="G218" t="s">
        <v>11</v>
      </c>
      <c r="H218" s="3">
        <v>1.75</v>
      </c>
      <c r="I218" s="3" t="s">
        <v>148</v>
      </c>
      <c r="J218" t="s">
        <v>12</v>
      </c>
      <c r="K218">
        <v>103</v>
      </c>
      <c r="L218">
        <v>250</v>
      </c>
      <c r="M218" s="1">
        <v>4.1790000000000003</v>
      </c>
      <c r="N218" s="1">
        <v>7.8225000000000007</v>
      </c>
      <c r="O218" s="1">
        <v>10.436999999999999</v>
      </c>
      <c r="P218" s="37">
        <v>2.2995000000000001</v>
      </c>
      <c r="Q218">
        <f t="shared" si="15"/>
        <v>0.4375</v>
      </c>
      <c r="R218" t="s">
        <v>1949</v>
      </c>
    </row>
    <row r="219" spans="1:18">
      <c r="A219" s="2">
        <f t="shared" si="12"/>
        <v>6528</v>
      </c>
      <c r="B219" t="str">
        <f t="shared" si="13"/>
        <v>D16528-118</v>
      </c>
      <c r="C219" t="str">
        <f t="shared" si="14"/>
        <v>Linen Liners - Wheat/Oatmeal</v>
      </c>
      <c r="D219" s="2">
        <v>6528</v>
      </c>
      <c r="E219" t="s">
        <v>16</v>
      </c>
      <c r="F219" t="s">
        <v>17</v>
      </c>
      <c r="G219" t="s">
        <v>18</v>
      </c>
      <c r="H219" s="3">
        <v>1.25</v>
      </c>
      <c r="I219" s="3" t="s">
        <v>152</v>
      </c>
      <c r="J219" t="s">
        <v>19</v>
      </c>
      <c r="K219">
        <v>118</v>
      </c>
      <c r="L219">
        <v>540</v>
      </c>
      <c r="M219" s="1">
        <v>1.806</v>
      </c>
      <c r="N219" s="1">
        <v>4.0110000000000001</v>
      </c>
      <c r="O219" s="1">
        <v>6.2160000000000002</v>
      </c>
      <c r="P219" s="37">
        <v>0.99749999999999994</v>
      </c>
      <c r="Q219">
        <f t="shared" si="15"/>
        <v>0.3125</v>
      </c>
      <c r="R219" t="s">
        <v>1949</v>
      </c>
    </row>
    <row r="220" spans="1:18">
      <c r="A220" s="2">
        <f t="shared" si="12"/>
        <v>6538</v>
      </c>
      <c r="B220" t="str">
        <f t="shared" si="13"/>
        <v>D16538-123</v>
      </c>
      <c r="C220" t="str">
        <f t="shared" si="14"/>
        <v>Bamboo - Gold</v>
      </c>
      <c r="D220" s="2">
        <v>6538</v>
      </c>
      <c r="E220" t="s">
        <v>48</v>
      </c>
      <c r="F220" t="s">
        <v>48</v>
      </c>
      <c r="G220" t="s">
        <v>11</v>
      </c>
      <c r="H220" s="3">
        <v>1</v>
      </c>
      <c r="I220" s="3" t="s">
        <v>149</v>
      </c>
      <c r="J220" t="s">
        <v>12</v>
      </c>
      <c r="K220">
        <v>123</v>
      </c>
      <c r="L220">
        <v>380</v>
      </c>
      <c r="M220" s="1">
        <v>3.2130000000000001</v>
      </c>
      <c r="N220" s="1">
        <v>6.2790000000000008</v>
      </c>
      <c r="O220" s="1">
        <v>8.5680000000000014</v>
      </c>
      <c r="P220" s="37">
        <v>1.764</v>
      </c>
      <c r="Q220">
        <f t="shared" si="15"/>
        <v>0.375</v>
      </c>
      <c r="R220" t="s">
        <v>1949</v>
      </c>
    </row>
    <row r="221" spans="1:18">
      <c r="A221" s="2">
        <f t="shared" si="12"/>
        <v>6540</v>
      </c>
      <c r="B221" t="str">
        <f t="shared" si="13"/>
        <v>D16540-123</v>
      </c>
      <c r="C221" t="str">
        <f t="shared" si="14"/>
        <v>Bamboo - Gold</v>
      </c>
      <c r="D221" s="2">
        <v>6540</v>
      </c>
      <c r="E221" t="s">
        <v>48</v>
      </c>
      <c r="F221" t="s">
        <v>48</v>
      </c>
      <c r="G221" t="s">
        <v>11</v>
      </c>
      <c r="H221" s="3">
        <v>1.75</v>
      </c>
      <c r="I221" s="3" t="s">
        <v>149</v>
      </c>
      <c r="J221" t="s">
        <v>12</v>
      </c>
      <c r="K221">
        <v>123</v>
      </c>
      <c r="L221">
        <v>285</v>
      </c>
      <c r="M221" s="1">
        <v>4.5674999999999999</v>
      </c>
      <c r="N221" s="1">
        <v>8.6624999999999996</v>
      </c>
      <c r="O221" s="1">
        <v>11.718</v>
      </c>
      <c r="P221" s="37">
        <v>2.5095000000000001</v>
      </c>
      <c r="Q221">
        <f t="shared" si="15"/>
        <v>0.375</v>
      </c>
      <c r="R221" t="s">
        <v>1949</v>
      </c>
    </row>
    <row r="222" spans="1:18">
      <c r="A222" s="2">
        <f t="shared" si="12"/>
        <v>6554</v>
      </c>
      <c r="B222" t="str">
        <f t="shared" si="13"/>
        <v>D16554-140</v>
      </c>
      <c r="C222" t="str">
        <f t="shared" si="14"/>
        <v>Misc - Cherry</v>
      </c>
      <c r="D222" s="2">
        <v>6554</v>
      </c>
      <c r="E222" t="s">
        <v>10</v>
      </c>
      <c r="F222" t="s">
        <v>174</v>
      </c>
      <c r="G222" t="s">
        <v>36</v>
      </c>
      <c r="H222" s="3">
        <v>1</v>
      </c>
      <c r="I222" s="3" t="s">
        <v>149</v>
      </c>
      <c r="J222" t="s">
        <v>12</v>
      </c>
      <c r="K222">
        <v>140</v>
      </c>
      <c r="L222">
        <v>280</v>
      </c>
      <c r="M222" s="1">
        <v>3.6645000000000003</v>
      </c>
      <c r="N222" s="1">
        <v>7.0979999999999999</v>
      </c>
      <c r="O222" s="1">
        <v>9.6074999999999999</v>
      </c>
      <c r="P222" s="37">
        <v>2.016</v>
      </c>
      <c r="Q222">
        <f t="shared" si="15"/>
        <v>0.375</v>
      </c>
      <c r="R222" t="s">
        <v>1949</v>
      </c>
    </row>
    <row r="223" spans="1:18">
      <c r="A223" s="2">
        <f t="shared" si="12"/>
        <v>6558</v>
      </c>
      <c r="B223" t="str">
        <f t="shared" si="13"/>
        <v>D16558-151</v>
      </c>
      <c r="C223" t="str">
        <f t="shared" si="14"/>
        <v>Misc - Walnut</v>
      </c>
      <c r="D223" s="2">
        <v>6558</v>
      </c>
      <c r="E223" t="s">
        <v>10</v>
      </c>
      <c r="F223" t="s">
        <v>174</v>
      </c>
      <c r="G223" t="s">
        <v>23</v>
      </c>
      <c r="H223" s="3">
        <v>0.75</v>
      </c>
      <c r="I223" s="3" t="s">
        <v>149</v>
      </c>
      <c r="J223" t="s">
        <v>12</v>
      </c>
      <c r="K223">
        <v>151</v>
      </c>
      <c r="L223">
        <v>340</v>
      </c>
      <c r="M223" s="1">
        <v>2.5619999999999998</v>
      </c>
      <c r="N223" s="1">
        <v>5.4390000000000001</v>
      </c>
      <c r="O223" s="1">
        <v>7.4969999999999999</v>
      </c>
      <c r="P223" s="37">
        <v>1.4070000000000003</v>
      </c>
      <c r="Q223">
        <f t="shared" si="15"/>
        <v>0.375</v>
      </c>
      <c r="R223" t="s">
        <v>1949</v>
      </c>
    </row>
    <row r="224" spans="1:18">
      <c r="A224" s="2">
        <f t="shared" si="12"/>
        <v>6559</v>
      </c>
      <c r="B224" t="str">
        <f t="shared" si="13"/>
        <v>D16559-151</v>
      </c>
      <c r="C224" t="str">
        <f t="shared" si="14"/>
        <v>Misc - Cherry</v>
      </c>
      <c r="D224" s="2">
        <v>6559</v>
      </c>
      <c r="E224" t="s">
        <v>10</v>
      </c>
      <c r="F224" t="s">
        <v>174</v>
      </c>
      <c r="G224" t="s">
        <v>36</v>
      </c>
      <c r="H224" s="3">
        <v>0.75</v>
      </c>
      <c r="I224" s="3" t="s">
        <v>149</v>
      </c>
      <c r="J224" t="s">
        <v>12</v>
      </c>
      <c r="K224">
        <v>151</v>
      </c>
      <c r="L224">
        <v>310</v>
      </c>
      <c r="M224" s="1">
        <v>2.5619999999999998</v>
      </c>
      <c r="N224" s="1">
        <v>5.4390000000000001</v>
      </c>
      <c r="O224" s="1">
        <v>7.4969999999999999</v>
      </c>
      <c r="P224" s="37">
        <v>1.4070000000000003</v>
      </c>
      <c r="Q224">
        <f t="shared" si="15"/>
        <v>0.375</v>
      </c>
      <c r="R224" t="s">
        <v>1949</v>
      </c>
    </row>
    <row r="225" spans="1:18">
      <c r="A225" s="2">
        <f t="shared" si="12"/>
        <v>6560</v>
      </c>
      <c r="B225" t="str">
        <f t="shared" si="13"/>
        <v>D16560-140</v>
      </c>
      <c r="C225" t="str">
        <f t="shared" si="14"/>
        <v>Misc - Walnut</v>
      </c>
      <c r="D225" s="2">
        <v>6560</v>
      </c>
      <c r="E225" t="s">
        <v>10</v>
      </c>
      <c r="F225" t="s">
        <v>174</v>
      </c>
      <c r="G225" t="s">
        <v>23</v>
      </c>
      <c r="H225" s="3">
        <v>1.5</v>
      </c>
      <c r="I225" s="3" t="s">
        <v>148</v>
      </c>
      <c r="J225" t="s">
        <v>12</v>
      </c>
      <c r="K225">
        <v>140</v>
      </c>
      <c r="L225">
        <v>340</v>
      </c>
      <c r="M225" s="1">
        <v>4.4415000000000004</v>
      </c>
      <c r="N225" s="1">
        <v>8.4</v>
      </c>
      <c r="O225" s="1">
        <v>11.234999999999999</v>
      </c>
      <c r="P225" s="37">
        <v>2.4465000000000003</v>
      </c>
      <c r="Q225">
        <f t="shared" si="15"/>
        <v>0.4375</v>
      </c>
      <c r="R225" t="s">
        <v>1949</v>
      </c>
    </row>
    <row r="226" spans="1:18">
      <c r="A226" s="2">
        <f t="shared" si="12"/>
        <v>6561</v>
      </c>
      <c r="B226" t="str">
        <f t="shared" si="13"/>
        <v>D16561-140</v>
      </c>
      <c r="C226" t="str">
        <f t="shared" si="14"/>
        <v>Misc - Cherry</v>
      </c>
      <c r="D226" s="2">
        <v>6561</v>
      </c>
      <c r="E226" t="s">
        <v>10</v>
      </c>
      <c r="F226" t="s">
        <v>174</v>
      </c>
      <c r="G226" t="s">
        <v>36</v>
      </c>
      <c r="H226" s="3">
        <v>1.5</v>
      </c>
      <c r="I226" s="3" t="s">
        <v>148</v>
      </c>
      <c r="J226" t="s">
        <v>12</v>
      </c>
      <c r="K226">
        <v>140</v>
      </c>
      <c r="L226">
        <v>340</v>
      </c>
      <c r="M226" s="1">
        <v>4.4415000000000004</v>
      </c>
      <c r="N226" s="1">
        <v>8.4</v>
      </c>
      <c r="O226" s="1">
        <v>11.234999999999999</v>
      </c>
      <c r="P226" s="37">
        <v>2.4465000000000003</v>
      </c>
      <c r="Q226">
        <f t="shared" si="15"/>
        <v>0.4375</v>
      </c>
      <c r="R226" t="s">
        <v>1949</v>
      </c>
    </row>
    <row r="227" spans="1:18">
      <c r="A227" s="2">
        <f t="shared" si="12"/>
        <v>6564</v>
      </c>
      <c r="B227" t="str">
        <f t="shared" si="13"/>
        <v>D16564-139</v>
      </c>
      <c r="C227" t="str">
        <f t="shared" si="14"/>
        <v>Misc - Walnut</v>
      </c>
      <c r="D227" s="2">
        <v>6564</v>
      </c>
      <c r="E227" t="s">
        <v>10</v>
      </c>
      <c r="F227" t="s">
        <v>174</v>
      </c>
      <c r="G227" t="s">
        <v>23</v>
      </c>
      <c r="H227" s="3">
        <v>0.75</v>
      </c>
      <c r="I227" s="3" t="s">
        <v>149</v>
      </c>
      <c r="J227" t="s">
        <v>12</v>
      </c>
      <c r="K227">
        <v>139</v>
      </c>
      <c r="L227">
        <v>580</v>
      </c>
      <c r="M227" s="1">
        <v>2.8350000000000004</v>
      </c>
      <c r="N227" s="1">
        <v>5.7540000000000004</v>
      </c>
      <c r="O227" s="1">
        <v>8.0640000000000001</v>
      </c>
      <c r="P227" s="37">
        <v>1.5645</v>
      </c>
      <c r="Q227">
        <f t="shared" si="15"/>
        <v>0.375</v>
      </c>
      <c r="R227" t="s">
        <v>1949</v>
      </c>
    </row>
    <row r="228" spans="1:18">
      <c r="A228" s="2">
        <f t="shared" si="12"/>
        <v>6565</v>
      </c>
      <c r="B228" t="str">
        <f t="shared" si="13"/>
        <v>D16565-139</v>
      </c>
      <c r="C228" t="str">
        <f t="shared" si="14"/>
        <v>Misc - Cherry</v>
      </c>
      <c r="D228" s="2">
        <v>6565</v>
      </c>
      <c r="E228" t="s">
        <v>10</v>
      </c>
      <c r="F228" t="s">
        <v>174</v>
      </c>
      <c r="G228" t="s">
        <v>36</v>
      </c>
      <c r="H228" s="3">
        <v>0.75</v>
      </c>
      <c r="I228" s="3" t="s">
        <v>149</v>
      </c>
      <c r="J228" t="s">
        <v>12</v>
      </c>
      <c r="K228">
        <v>139</v>
      </c>
      <c r="L228">
        <v>640</v>
      </c>
      <c r="M228" s="1">
        <v>2.8350000000000004</v>
      </c>
      <c r="N228" s="1">
        <v>5.7540000000000004</v>
      </c>
      <c r="O228" s="1">
        <v>8.0640000000000001</v>
      </c>
      <c r="P228" s="37">
        <v>1.5645</v>
      </c>
      <c r="Q228">
        <f t="shared" si="15"/>
        <v>0.375</v>
      </c>
      <c r="R228" t="s">
        <v>1949</v>
      </c>
    </row>
    <row r="229" spans="1:18">
      <c r="A229" s="2">
        <f t="shared" si="12"/>
        <v>6573</v>
      </c>
      <c r="B229" t="str">
        <f t="shared" si="13"/>
        <v>D16573-68</v>
      </c>
      <c r="C229" t="str">
        <f t="shared" si="14"/>
        <v>Misc - Antique Gold</v>
      </c>
      <c r="D229" s="2">
        <v>6573</v>
      </c>
      <c r="E229" t="s">
        <v>10</v>
      </c>
      <c r="F229" t="s">
        <v>174</v>
      </c>
      <c r="G229" t="s">
        <v>14</v>
      </c>
      <c r="H229" s="3">
        <v>2</v>
      </c>
      <c r="I229" s="3" t="s">
        <v>145</v>
      </c>
      <c r="J229" t="s">
        <v>12</v>
      </c>
      <c r="K229">
        <v>68</v>
      </c>
      <c r="L229">
        <v>150</v>
      </c>
      <c r="M229" s="1">
        <v>5.8695000000000004</v>
      </c>
      <c r="N229" s="1">
        <v>10.804499999999999</v>
      </c>
      <c r="O229" s="1">
        <v>13.986000000000001</v>
      </c>
      <c r="P229" s="37">
        <v>3.2235</v>
      </c>
      <c r="Q229">
        <f t="shared" si="15"/>
        <v>0.5</v>
      </c>
      <c r="R229" t="s">
        <v>1949</v>
      </c>
    </row>
    <row r="230" spans="1:18">
      <c r="A230" s="2">
        <f t="shared" si="12"/>
        <v>6596</v>
      </c>
      <c r="B230" t="str">
        <f t="shared" si="13"/>
        <v>D16596-149</v>
      </c>
      <c r="C230" t="str">
        <f t="shared" si="14"/>
        <v>Misc - White Washed</v>
      </c>
      <c r="D230" s="2">
        <v>6596</v>
      </c>
      <c r="E230" t="s">
        <v>20</v>
      </c>
      <c r="F230" t="s">
        <v>174</v>
      </c>
      <c r="G230" t="s">
        <v>47</v>
      </c>
      <c r="H230" s="3">
        <v>1</v>
      </c>
      <c r="I230" s="3" t="s">
        <v>148</v>
      </c>
      <c r="J230" t="s">
        <v>12</v>
      </c>
      <c r="K230">
        <v>149</v>
      </c>
      <c r="L230">
        <v>380</v>
      </c>
      <c r="M230" s="1">
        <v>2.9295</v>
      </c>
      <c r="N230" s="1">
        <v>6.0584999999999996</v>
      </c>
      <c r="O230" s="1">
        <v>8.4105000000000008</v>
      </c>
      <c r="P230" s="37">
        <v>1.6065</v>
      </c>
      <c r="Q230">
        <f t="shared" si="15"/>
        <v>0.4375</v>
      </c>
      <c r="R230" t="s">
        <v>1949</v>
      </c>
    </row>
    <row r="231" spans="1:18">
      <c r="A231" s="2">
        <f t="shared" si="12"/>
        <v>6601</v>
      </c>
      <c r="B231" t="str">
        <f t="shared" si="13"/>
        <v>D16601-70</v>
      </c>
      <c r="C231" t="str">
        <f t="shared" si="14"/>
        <v>Misc - Mahogany</v>
      </c>
      <c r="D231" s="2">
        <v>6601</v>
      </c>
      <c r="E231" t="s">
        <v>10</v>
      </c>
      <c r="F231" t="s">
        <v>174</v>
      </c>
      <c r="G231" t="s">
        <v>25</v>
      </c>
      <c r="H231" s="3">
        <v>2.5</v>
      </c>
      <c r="I231" s="3" t="s">
        <v>145</v>
      </c>
      <c r="J231" t="s">
        <v>12</v>
      </c>
      <c r="K231">
        <v>70</v>
      </c>
      <c r="L231">
        <v>110</v>
      </c>
      <c r="M231" s="1">
        <v>7.3079999999999998</v>
      </c>
      <c r="N231" s="1">
        <v>14.2065</v>
      </c>
      <c r="O231" s="1">
        <v>18.626999999999999</v>
      </c>
      <c r="P231" s="37">
        <v>4.0215000000000005</v>
      </c>
      <c r="Q231">
        <f t="shared" si="15"/>
        <v>0.5</v>
      </c>
      <c r="R231" t="s">
        <v>1949</v>
      </c>
    </row>
    <row r="232" spans="1:18">
      <c r="A232" s="2">
        <f t="shared" si="12"/>
        <v>6607</v>
      </c>
      <c r="B232" t="str">
        <f t="shared" si="13"/>
        <v>D16607-68</v>
      </c>
      <c r="C232" t="str">
        <f t="shared" si="14"/>
        <v>Misc - Antique Gold</v>
      </c>
      <c r="D232" s="2">
        <v>6607</v>
      </c>
      <c r="E232" t="s">
        <v>10</v>
      </c>
      <c r="F232" t="s">
        <v>174</v>
      </c>
      <c r="G232" t="s">
        <v>14</v>
      </c>
      <c r="H232" s="3">
        <v>1.75</v>
      </c>
      <c r="I232" s="3" t="s">
        <v>145</v>
      </c>
      <c r="J232" t="s">
        <v>12</v>
      </c>
      <c r="K232">
        <v>68</v>
      </c>
      <c r="L232">
        <v>130</v>
      </c>
      <c r="M232" s="1">
        <v>5.4075000000000006</v>
      </c>
      <c r="N232" s="1">
        <v>10.059000000000001</v>
      </c>
      <c r="O232" s="1">
        <v>13.198500000000001</v>
      </c>
      <c r="P232" s="37">
        <v>2.9715000000000003</v>
      </c>
      <c r="Q232">
        <f t="shared" si="15"/>
        <v>0.5</v>
      </c>
      <c r="R232" t="s">
        <v>1949</v>
      </c>
    </row>
    <row r="233" spans="1:18">
      <c r="A233" s="2">
        <f t="shared" si="12"/>
        <v>6609</v>
      </c>
      <c r="B233" t="str">
        <f t="shared" si="13"/>
        <v>D16609-113</v>
      </c>
      <c r="C233" t="str">
        <f t="shared" si="14"/>
        <v>Misc - Gold</v>
      </c>
      <c r="D233" s="2">
        <v>6609</v>
      </c>
      <c r="E233" t="s">
        <v>39</v>
      </c>
      <c r="F233" t="s">
        <v>174</v>
      </c>
      <c r="G233" t="s">
        <v>11</v>
      </c>
      <c r="H233" s="3">
        <v>2.25</v>
      </c>
      <c r="I233" s="3" t="s">
        <v>150</v>
      </c>
      <c r="J233" t="s">
        <v>12</v>
      </c>
      <c r="K233">
        <v>113</v>
      </c>
      <c r="L233">
        <v>170</v>
      </c>
      <c r="M233" s="1">
        <v>6.1635</v>
      </c>
      <c r="N233" s="1">
        <v>11.361000000000001</v>
      </c>
      <c r="O233" s="1">
        <v>14.826000000000001</v>
      </c>
      <c r="P233" s="37">
        <v>3.3915000000000002</v>
      </c>
      <c r="Q233">
        <f t="shared" si="15"/>
        <v>0.75</v>
      </c>
      <c r="R233" t="s">
        <v>1949</v>
      </c>
    </row>
    <row r="234" spans="1:18">
      <c r="A234" s="2">
        <f t="shared" si="12"/>
        <v>6610</v>
      </c>
      <c r="B234" t="str">
        <f t="shared" si="13"/>
        <v>D16610-113</v>
      </c>
      <c r="C234" t="str">
        <f t="shared" si="14"/>
        <v>Misc - Gold</v>
      </c>
      <c r="D234" s="2">
        <v>6610</v>
      </c>
      <c r="E234" t="s">
        <v>39</v>
      </c>
      <c r="F234" t="s">
        <v>174</v>
      </c>
      <c r="G234" t="s">
        <v>11</v>
      </c>
      <c r="H234" s="3">
        <v>3</v>
      </c>
      <c r="I234" s="3" t="s">
        <v>154</v>
      </c>
      <c r="J234" t="s">
        <v>12</v>
      </c>
      <c r="K234">
        <v>113</v>
      </c>
      <c r="L234">
        <v>110</v>
      </c>
      <c r="M234" s="1">
        <v>8.3790000000000013</v>
      </c>
      <c r="N234" s="1">
        <v>15.309000000000001</v>
      </c>
      <c r="O234" s="1">
        <v>20.097000000000001</v>
      </c>
      <c r="P234" s="37">
        <v>4.6094999999999997</v>
      </c>
      <c r="Q234">
        <f t="shared" si="15"/>
        <v>1</v>
      </c>
      <c r="R234" t="s">
        <v>1949</v>
      </c>
    </row>
    <row r="235" spans="1:18">
      <c r="A235" s="2">
        <f t="shared" si="12"/>
        <v>6611</v>
      </c>
      <c r="B235" t="str">
        <f t="shared" si="13"/>
        <v>D16611-151</v>
      </c>
      <c r="C235" t="str">
        <f t="shared" si="14"/>
        <v>Shadow Boxes - Walnut</v>
      </c>
      <c r="D235" s="2">
        <v>6611</v>
      </c>
      <c r="E235" t="s">
        <v>10</v>
      </c>
      <c r="F235" t="s">
        <v>40</v>
      </c>
      <c r="G235" t="s">
        <v>23</v>
      </c>
      <c r="H235" s="3">
        <v>1</v>
      </c>
      <c r="I235" s="3" t="s">
        <v>158</v>
      </c>
      <c r="J235" t="s">
        <v>41</v>
      </c>
      <c r="K235">
        <v>151</v>
      </c>
      <c r="L235">
        <v>180</v>
      </c>
      <c r="M235" s="1" t="e">
        <v>#N/A</v>
      </c>
      <c r="N235" s="1" t="e">
        <v>#N/A</v>
      </c>
      <c r="O235" s="1" t="e">
        <v>#N/A</v>
      </c>
      <c r="P235" s="37" t="e">
        <v>#N/A</v>
      </c>
      <c r="Q235">
        <f t="shared" si="15"/>
        <v>2.5</v>
      </c>
      <c r="R235" t="s">
        <v>1949</v>
      </c>
    </row>
    <row r="236" spans="1:18">
      <c r="A236" s="2">
        <f t="shared" si="12"/>
        <v>6612</v>
      </c>
      <c r="B236" t="str">
        <f t="shared" si="13"/>
        <v>D16612-151</v>
      </c>
      <c r="C236" t="str">
        <f t="shared" si="14"/>
        <v>Shadow Boxes - Cherry</v>
      </c>
      <c r="D236" s="2">
        <v>6612</v>
      </c>
      <c r="E236" t="s">
        <v>10</v>
      </c>
      <c r="F236" t="s">
        <v>40</v>
      </c>
      <c r="G236" t="s">
        <v>36</v>
      </c>
      <c r="H236" s="3">
        <v>1</v>
      </c>
      <c r="I236" s="3" t="s">
        <v>158</v>
      </c>
      <c r="J236" t="s">
        <v>41</v>
      </c>
      <c r="K236">
        <v>151</v>
      </c>
      <c r="L236">
        <v>170</v>
      </c>
      <c r="M236" s="1" t="e">
        <v>#N/A</v>
      </c>
      <c r="N236" s="1" t="e">
        <v>#N/A</v>
      </c>
      <c r="O236" s="1" t="e">
        <v>#N/A</v>
      </c>
      <c r="P236" s="37" t="e">
        <v>#N/A</v>
      </c>
      <c r="Q236">
        <f t="shared" si="15"/>
        <v>2.5</v>
      </c>
      <c r="R236" t="s">
        <v>1949</v>
      </c>
    </row>
    <row r="237" spans="1:18">
      <c r="A237" s="2">
        <f t="shared" si="12"/>
        <v>6616</v>
      </c>
      <c r="B237" t="str">
        <f t="shared" si="13"/>
        <v>D16616-140</v>
      </c>
      <c r="C237" t="str">
        <f t="shared" si="14"/>
        <v>Misc - Cherry</v>
      </c>
      <c r="D237" s="2">
        <v>6616</v>
      </c>
      <c r="E237" t="s">
        <v>10</v>
      </c>
      <c r="F237" t="s">
        <v>174</v>
      </c>
      <c r="G237" t="s">
        <v>36</v>
      </c>
      <c r="H237" s="3">
        <v>1.25</v>
      </c>
      <c r="I237" s="3" t="s">
        <v>148</v>
      </c>
      <c r="J237" t="s">
        <v>12</v>
      </c>
      <c r="K237">
        <v>140</v>
      </c>
      <c r="L237">
        <v>220</v>
      </c>
      <c r="M237" s="1">
        <v>3.6015000000000001</v>
      </c>
      <c r="N237" s="1">
        <v>7.14</v>
      </c>
      <c r="O237" s="1">
        <v>9.6705000000000005</v>
      </c>
      <c r="P237" s="37">
        <v>1.9844999999999999</v>
      </c>
      <c r="Q237">
        <f t="shared" si="15"/>
        <v>0.4375</v>
      </c>
      <c r="R237" t="s">
        <v>1949</v>
      </c>
    </row>
    <row r="238" spans="1:18">
      <c r="A238" s="2">
        <f t="shared" si="12"/>
        <v>6633</v>
      </c>
      <c r="B238" t="str">
        <f t="shared" si="13"/>
        <v>D16633-122</v>
      </c>
      <c r="C238" t="str">
        <f t="shared" si="14"/>
        <v>Fillets - Gold</v>
      </c>
      <c r="D238" s="2">
        <v>6633</v>
      </c>
      <c r="E238" t="s">
        <v>42</v>
      </c>
      <c r="F238" t="s">
        <v>43</v>
      </c>
      <c r="G238" t="s">
        <v>11</v>
      </c>
      <c r="H238" s="3">
        <v>0.5</v>
      </c>
      <c r="J238" t="s">
        <v>42</v>
      </c>
      <c r="K238">
        <v>122</v>
      </c>
      <c r="L238">
        <v>2660</v>
      </c>
      <c r="M238" s="1">
        <v>1.7010000000000003</v>
      </c>
      <c r="N238" s="1">
        <v>3.8640000000000003</v>
      </c>
      <c r="O238" s="1">
        <v>0</v>
      </c>
      <c r="P238" s="37">
        <v>0.93450000000000011</v>
      </c>
      <c r="Q238">
        <f t="shared" si="15"/>
        <v>0</v>
      </c>
      <c r="R238" t="s">
        <v>1949</v>
      </c>
    </row>
    <row r="239" spans="1:18">
      <c r="A239" s="2">
        <f t="shared" si="12"/>
        <v>6661</v>
      </c>
      <c r="B239" t="str">
        <f t="shared" si="13"/>
        <v>D16661-68</v>
      </c>
      <c r="C239" t="str">
        <f t="shared" si="14"/>
        <v>Misc - Antique Silver</v>
      </c>
      <c r="D239" s="2">
        <v>6661</v>
      </c>
      <c r="E239" t="s">
        <v>10</v>
      </c>
      <c r="F239" t="s">
        <v>174</v>
      </c>
      <c r="G239" t="s">
        <v>13</v>
      </c>
      <c r="H239" s="3">
        <v>1.25</v>
      </c>
      <c r="I239" s="3" t="s">
        <v>149</v>
      </c>
      <c r="J239" t="s">
        <v>12</v>
      </c>
      <c r="K239">
        <v>68</v>
      </c>
      <c r="L239">
        <v>285</v>
      </c>
      <c r="M239" s="1">
        <v>2.94</v>
      </c>
      <c r="N239" s="1">
        <v>6.0795000000000003</v>
      </c>
      <c r="O239" s="1">
        <v>8.3895</v>
      </c>
      <c r="P239" s="37">
        <v>1.6170000000000002</v>
      </c>
      <c r="Q239">
        <f t="shared" si="15"/>
        <v>0.375</v>
      </c>
      <c r="R239" t="s">
        <v>1949</v>
      </c>
    </row>
    <row r="240" spans="1:18">
      <c r="A240" s="2">
        <f t="shared" si="12"/>
        <v>6662</v>
      </c>
      <c r="B240" t="str">
        <f t="shared" si="13"/>
        <v>D16662-68</v>
      </c>
      <c r="C240" t="str">
        <f t="shared" si="14"/>
        <v>Misc - Antique Silver</v>
      </c>
      <c r="D240" s="2">
        <v>6662</v>
      </c>
      <c r="E240" t="s">
        <v>10</v>
      </c>
      <c r="F240" t="s">
        <v>174</v>
      </c>
      <c r="G240" t="s">
        <v>13</v>
      </c>
      <c r="H240" s="3">
        <v>1.75</v>
      </c>
      <c r="I240" s="3" t="s">
        <v>145</v>
      </c>
      <c r="J240" t="s">
        <v>12</v>
      </c>
      <c r="K240">
        <v>68</v>
      </c>
      <c r="L240">
        <v>130</v>
      </c>
      <c r="M240" s="1">
        <v>5.4075000000000006</v>
      </c>
      <c r="N240" s="1">
        <v>10.059000000000001</v>
      </c>
      <c r="O240" s="1">
        <v>13.198500000000001</v>
      </c>
      <c r="P240" s="37">
        <v>2.9715000000000003</v>
      </c>
      <c r="Q240">
        <f t="shared" si="15"/>
        <v>0.5</v>
      </c>
      <c r="R240" t="s">
        <v>1949</v>
      </c>
    </row>
    <row r="241" spans="1:19">
      <c r="A241" s="2">
        <f t="shared" si="12"/>
        <v>6668</v>
      </c>
      <c r="B241" t="str">
        <f t="shared" si="13"/>
        <v>D16668-98</v>
      </c>
      <c r="C241" t="str">
        <f t="shared" si="14"/>
        <v>Misc - Antique Silver</v>
      </c>
      <c r="D241" s="2">
        <v>6668</v>
      </c>
      <c r="E241" t="s">
        <v>10</v>
      </c>
      <c r="F241" t="s">
        <v>174</v>
      </c>
      <c r="G241" t="s">
        <v>13</v>
      </c>
      <c r="H241" s="3">
        <v>1</v>
      </c>
      <c r="I241" s="3" t="s">
        <v>149</v>
      </c>
      <c r="J241" t="s">
        <v>12</v>
      </c>
      <c r="K241">
        <v>98</v>
      </c>
      <c r="L241">
        <v>510</v>
      </c>
      <c r="M241" s="1">
        <v>3.4125000000000001</v>
      </c>
      <c r="N241" s="1">
        <v>6.7934999999999999</v>
      </c>
      <c r="O241" s="1">
        <v>9.3345000000000002</v>
      </c>
      <c r="P241" s="37">
        <v>1.8795000000000002</v>
      </c>
      <c r="Q241">
        <f t="shared" si="15"/>
        <v>0.375</v>
      </c>
      <c r="R241" t="s">
        <v>1949</v>
      </c>
    </row>
    <row r="242" spans="1:19">
      <c r="A242" s="2">
        <f t="shared" si="12"/>
        <v>6680</v>
      </c>
      <c r="B242" t="str">
        <f t="shared" si="13"/>
        <v>D16680-104</v>
      </c>
      <c r="C242" t="str">
        <f t="shared" si="14"/>
        <v>Misc - Gold</v>
      </c>
      <c r="D242" s="2">
        <v>6680</v>
      </c>
      <c r="E242" t="s">
        <v>10</v>
      </c>
      <c r="F242" t="s">
        <v>174</v>
      </c>
      <c r="G242" t="s">
        <v>11</v>
      </c>
      <c r="H242" s="3">
        <v>1.5</v>
      </c>
      <c r="I242" s="3" t="s">
        <v>145</v>
      </c>
      <c r="J242" t="s">
        <v>12</v>
      </c>
      <c r="K242">
        <v>104</v>
      </c>
      <c r="L242">
        <v>220</v>
      </c>
      <c r="M242" s="1">
        <v>4.3575000000000008</v>
      </c>
      <c r="N242" s="1">
        <v>8.2004999999999999</v>
      </c>
      <c r="O242" s="1">
        <v>11.045999999999999</v>
      </c>
      <c r="P242" s="37">
        <v>2.3939999999999997</v>
      </c>
      <c r="Q242">
        <f t="shared" si="15"/>
        <v>0.5</v>
      </c>
      <c r="R242" t="s">
        <v>1949</v>
      </c>
    </row>
    <row r="243" spans="1:19">
      <c r="A243" s="2">
        <f t="shared" si="12"/>
        <v>6694</v>
      </c>
      <c r="B243" t="str">
        <f t="shared" si="13"/>
        <v>D16694-121</v>
      </c>
      <c r="C243" t="str">
        <f t="shared" si="14"/>
        <v>Fillets - Silver</v>
      </c>
      <c r="D243" s="2">
        <v>6694</v>
      </c>
      <c r="E243" t="s">
        <v>42</v>
      </c>
      <c r="F243" t="s">
        <v>43</v>
      </c>
      <c r="G243" t="s">
        <v>22</v>
      </c>
      <c r="H243" s="3">
        <v>0.5</v>
      </c>
      <c r="J243" t="s">
        <v>42</v>
      </c>
      <c r="K243">
        <v>121</v>
      </c>
      <c r="L243">
        <v>2015</v>
      </c>
      <c r="M243" s="1">
        <v>1.7010000000000003</v>
      </c>
      <c r="N243" s="1">
        <v>3.8640000000000003</v>
      </c>
      <c r="O243" s="1">
        <v>0</v>
      </c>
      <c r="P243" s="37">
        <v>0.93450000000000011</v>
      </c>
      <c r="Q243">
        <f t="shared" si="15"/>
        <v>0</v>
      </c>
      <c r="R243" t="s">
        <v>1949</v>
      </c>
    </row>
    <row r="244" spans="1:19">
      <c r="A244" s="2">
        <f t="shared" si="12"/>
        <v>6700</v>
      </c>
      <c r="B244" t="str">
        <f t="shared" si="13"/>
        <v>D16700-139</v>
      </c>
      <c r="C244" t="str">
        <f t="shared" si="14"/>
        <v>Misc - Walnut</v>
      </c>
      <c r="D244" s="2">
        <v>6700</v>
      </c>
      <c r="E244" t="s">
        <v>10</v>
      </c>
      <c r="F244" t="s">
        <v>174</v>
      </c>
      <c r="G244" t="s">
        <v>23</v>
      </c>
      <c r="H244" s="3">
        <v>1</v>
      </c>
      <c r="I244" s="3" t="s">
        <v>163</v>
      </c>
      <c r="J244" t="s">
        <v>12</v>
      </c>
      <c r="K244">
        <v>139</v>
      </c>
      <c r="L244">
        <v>430</v>
      </c>
      <c r="M244" s="1">
        <v>3.5910000000000002</v>
      </c>
      <c r="N244" s="1">
        <v>6.9930000000000003</v>
      </c>
      <c r="O244" s="1">
        <v>9.4710000000000001</v>
      </c>
      <c r="P244" s="37">
        <v>1.974</v>
      </c>
      <c r="Q244">
        <f t="shared" si="15"/>
        <v>0.25</v>
      </c>
      <c r="R244" t="s">
        <v>1949</v>
      </c>
    </row>
    <row r="245" spans="1:19">
      <c r="A245" s="2">
        <f t="shared" si="12"/>
        <v>6701</v>
      </c>
      <c r="B245" t="str">
        <f t="shared" si="13"/>
        <v>D16701-139</v>
      </c>
      <c r="C245" t="str">
        <f t="shared" si="14"/>
        <v>Misc - Mahogany</v>
      </c>
      <c r="D245" s="2">
        <v>6701</v>
      </c>
      <c r="E245" t="s">
        <v>10</v>
      </c>
      <c r="F245" t="s">
        <v>174</v>
      </c>
      <c r="G245" t="s">
        <v>25</v>
      </c>
      <c r="H245" s="3">
        <v>1</v>
      </c>
      <c r="I245" s="3" t="s">
        <v>163</v>
      </c>
      <c r="J245" t="s">
        <v>12</v>
      </c>
      <c r="K245">
        <v>139</v>
      </c>
      <c r="L245">
        <v>480</v>
      </c>
      <c r="M245" s="1">
        <v>3.5910000000000002</v>
      </c>
      <c r="N245" s="1">
        <v>6.9930000000000003</v>
      </c>
      <c r="O245" s="1">
        <v>9.4710000000000001</v>
      </c>
      <c r="P245" s="37">
        <v>1.974</v>
      </c>
      <c r="Q245">
        <f t="shared" si="15"/>
        <v>0.25</v>
      </c>
      <c r="R245" t="s">
        <v>1949</v>
      </c>
    </row>
    <row r="246" spans="1:19">
      <c r="A246" s="2">
        <f t="shared" si="12"/>
        <v>6702</v>
      </c>
      <c r="B246" t="str">
        <f t="shared" si="13"/>
        <v>D16702-139</v>
      </c>
      <c r="C246" t="str">
        <f t="shared" si="14"/>
        <v>Misc - Walnut</v>
      </c>
      <c r="D246" s="2">
        <v>6702</v>
      </c>
      <c r="E246" t="s">
        <v>10</v>
      </c>
      <c r="F246" t="s">
        <v>174</v>
      </c>
      <c r="G246" t="s">
        <v>23</v>
      </c>
      <c r="H246" s="3">
        <v>1.5</v>
      </c>
      <c r="I246" s="3" t="s">
        <v>148</v>
      </c>
      <c r="J246" t="s">
        <v>12</v>
      </c>
      <c r="K246">
        <v>139</v>
      </c>
      <c r="L246">
        <v>280</v>
      </c>
      <c r="M246" s="1" t="e">
        <v>#N/A</v>
      </c>
      <c r="N246" s="1" t="e">
        <v>#N/A</v>
      </c>
      <c r="O246" s="1" t="e">
        <v>#N/A</v>
      </c>
      <c r="P246" s="37" t="e">
        <v>#N/A</v>
      </c>
      <c r="Q246">
        <f t="shared" si="15"/>
        <v>0.4375</v>
      </c>
      <c r="R246" t="s">
        <v>1949</v>
      </c>
    </row>
    <row r="247" spans="1:19">
      <c r="A247" s="2">
        <f t="shared" si="12"/>
        <v>6708</v>
      </c>
      <c r="B247" t="str">
        <f t="shared" si="13"/>
        <v>D16708-142</v>
      </c>
      <c r="C247" t="str">
        <f t="shared" si="14"/>
        <v>Misc - Cherry</v>
      </c>
      <c r="D247" s="2">
        <v>6708</v>
      </c>
      <c r="E247" t="s">
        <v>10</v>
      </c>
      <c r="F247" t="s">
        <v>174</v>
      </c>
      <c r="G247" t="s">
        <v>36</v>
      </c>
      <c r="H247" s="3">
        <v>1.5</v>
      </c>
      <c r="I247" s="3" t="s">
        <v>148</v>
      </c>
      <c r="J247" t="s">
        <v>12</v>
      </c>
      <c r="K247">
        <v>142</v>
      </c>
      <c r="L247">
        <v>190</v>
      </c>
      <c r="M247" s="1" t="e">
        <v>#N/A</v>
      </c>
      <c r="N247" s="1" t="e">
        <v>#N/A</v>
      </c>
      <c r="O247" s="1" t="e">
        <v>#N/A</v>
      </c>
      <c r="P247" s="37" t="e">
        <v>#N/A</v>
      </c>
      <c r="Q247">
        <f t="shared" si="15"/>
        <v>0.4375</v>
      </c>
      <c r="R247" t="s">
        <v>1949</v>
      </c>
    </row>
    <row r="248" spans="1:19">
      <c r="A248" s="2">
        <f t="shared" si="12"/>
        <v>6711</v>
      </c>
      <c r="B248" t="str">
        <f t="shared" si="13"/>
        <v>D16711-163</v>
      </c>
      <c r="C248" t="str">
        <f t="shared" si="14"/>
        <v>Blacks - Black</v>
      </c>
      <c r="D248" s="2">
        <v>6711</v>
      </c>
      <c r="E248" t="s">
        <v>39</v>
      </c>
      <c r="F248" t="s">
        <v>49</v>
      </c>
      <c r="G248" t="s">
        <v>26</v>
      </c>
      <c r="H248" s="3">
        <v>1.5</v>
      </c>
      <c r="I248" s="3" t="s">
        <v>148</v>
      </c>
      <c r="J248" t="s">
        <v>12</v>
      </c>
      <c r="K248">
        <v>163</v>
      </c>
      <c r="L248">
        <v>285</v>
      </c>
      <c r="M248" s="1">
        <v>2.8979999999999997</v>
      </c>
      <c r="N248" s="1">
        <v>6.0060000000000002</v>
      </c>
      <c r="O248" s="1">
        <v>8.3895</v>
      </c>
      <c r="P248" s="37">
        <v>1.5960000000000001</v>
      </c>
      <c r="Q248">
        <f t="shared" si="15"/>
        <v>0.4375</v>
      </c>
      <c r="R248" t="s">
        <v>1949</v>
      </c>
      <c r="S248" t="s">
        <v>1934</v>
      </c>
    </row>
    <row r="249" spans="1:19">
      <c r="A249" s="2">
        <f t="shared" si="12"/>
        <v>6776</v>
      </c>
      <c r="B249" t="str">
        <f t="shared" si="13"/>
        <v>D16776-140</v>
      </c>
      <c r="C249" t="str">
        <f t="shared" si="14"/>
        <v>Misc - Walnut</v>
      </c>
      <c r="D249" s="2">
        <v>6776</v>
      </c>
      <c r="E249" t="s">
        <v>10</v>
      </c>
      <c r="F249" t="s">
        <v>174</v>
      </c>
      <c r="G249" t="s">
        <v>23</v>
      </c>
      <c r="H249" s="3">
        <v>1.5</v>
      </c>
      <c r="I249" s="3" t="s">
        <v>148</v>
      </c>
      <c r="J249" t="s">
        <v>12</v>
      </c>
      <c r="K249">
        <v>140</v>
      </c>
      <c r="L249">
        <v>360</v>
      </c>
      <c r="M249" s="1">
        <v>4.8719999999999999</v>
      </c>
      <c r="N249" s="1">
        <v>9.072000000000001</v>
      </c>
      <c r="O249" s="1">
        <v>12.1485</v>
      </c>
      <c r="P249" s="37">
        <v>2.6774999999999998</v>
      </c>
      <c r="Q249">
        <f t="shared" si="15"/>
        <v>0.4375</v>
      </c>
      <c r="R249" t="s">
        <v>1949</v>
      </c>
    </row>
    <row r="250" spans="1:19">
      <c r="A250" s="2">
        <f t="shared" si="12"/>
        <v>6777</v>
      </c>
      <c r="B250" t="str">
        <f t="shared" si="13"/>
        <v>D16777-140</v>
      </c>
      <c r="C250" t="str">
        <f t="shared" si="14"/>
        <v>Misc - Cherry</v>
      </c>
      <c r="D250" s="2">
        <v>6777</v>
      </c>
      <c r="E250" t="s">
        <v>10</v>
      </c>
      <c r="F250" t="s">
        <v>174</v>
      </c>
      <c r="G250" t="s">
        <v>36</v>
      </c>
      <c r="H250" s="3">
        <v>1.5</v>
      </c>
      <c r="I250" s="3" t="s">
        <v>148</v>
      </c>
      <c r="J250" t="s">
        <v>12</v>
      </c>
      <c r="K250">
        <v>140</v>
      </c>
      <c r="L250">
        <v>310</v>
      </c>
      <c r="M250" s="1">
        <v>4.8719999999999999</v>
      </c>
      <c r="N250" s="1">
        <v>9.072000000000001</v>
      </c>
      <c r="O250" s="1">
        <v>12.1485</v>
      </c>
      <c r="P250" s="37">
        <v>2.6774999999999998</v>
      </c>
      <c r="Q250">
        <f t="shared" si="15"/>
        <v>0.4375</v>
      </c>
      <c r="R250" t="s">
        <v>1949</v>
      </c>
    </row>
    <row r="251" spans="1:19">
      <c r="A251" s="2">
        <f t="shared" si="12"/>
        <v>6800</v>
      </c>
      <c r="B251" t="str">
        <f t="shared" si="13"/>
        <v>D16800-147</v>
      </c>
      <c r="C251" t="str">
        <f t="shared" si="14"/>
        <v>Misc - Honey Pecan</v>
      </c>
      <c r="D251" s="2">
        <v>6800</v>
      </c>
      <c r="E251" t="s">
        <v>10</v>
      </c>
      <c r="F251" t="s">
        <v>174</v>
      </c>
      <c r="G251" t="s">
        <v>35</v>
      </c>
      <c r="H251" s="3">
        <v>1.25</v>
      </c>
      <c r="I251" s="3" t="s">
        <v>148</v>
      </c>
      <c r="J251" t="s">
        <v>12</v>
      </c>
      <c r="K251">
        <v>147</v>
      </c>
      <c r="L251">
        <v>325</v>
      </c>
      <c r="M251" s="1" t="e">
        <v>#N/A</v>
      </c>
      <c r="N251" s="1" t="e">
        <v>#N/A</v>
      </c>
      <c r="O251" s="1" t="e">
        <v>#N/A</v>
      </c>
      <c r="P251" s="37" t="e">
        <v>#N/A</v>
      </c>
      <c r="Q251">
        <f t="shared" si="15"/>
        <v>0.4375</v>
      </c>
      <c r="R251" t="s">
        <v>1949</v>
      </c>
    </row>
    <row r="252" spans="1:19">
      <c r="A252" s="2">
        <f t="shared" si="12"/>
        <v>6810</v>
      </c>
      <c r="B252" t="str">
        <f t="shared" si="13"/>
        <v>D16810-97</v>
      </c>
      <c r="C252" t="str">
        <f t="shared" si="14"/>
        <v>Misc - Gold</v>
      </c>
      <c r="D252" s="2">
        <v>6810</v>
      </c>
      <c r="E252" t="s">
        <v>10</v>
      </c>
      <c r="F252" t="s">
        <v>174</v>
      </c>
      <c r="G252" t="s">
        <v>11</v>
      </c>
      <c r="H252" s="3">
        <v>1.5</v>
      </c>
      <c r="I252" s="3" t="s">
        <v>145</v>
      </c>
      <c r="J252" t="s">
        <v>12</v>
      </c>
      <c r="K252">
        <v>97</v>
      </c>
      <c r="L252">
        <v>250</v>
      </c>
      <c r="M252" s="1">
        <v>4.6725000000000003</v>
      </c>
      <c r="N252" s="1">
        <v>8.8620000000000001</v>
      </c>
      <c r="O252" s="1">
        <v>11.802000000000001</v>
      </c>
      <c r="P252" s="37">
        <v>2.5725000000000002</v>
      </c>
      <c r="Q252">
        <f t="shared" si="15"/>
        <v>0.5</v>
      </c>
      <c r="R252" t="s">
        <v>1949</v>
      </c>
    </row>
    <row r="253" spans="1:19">
      <c r="A253" s="2">
        <f t="shared" si="12"/>
        <v>6824</v>
      </c>
      <c r="B253" t="str">
        <f t="shared" si="13"/>
        <v>D16824-149</v>
      </c>
      <c r="C253" t="str">
        <f t="shared" si="14"/>
        <v>Misc - Other Wood Tones</v>
      </c>
      <c r="D253" s="2">
        <v>6824</v>
      </c>
      <c r="E253" t="s">
        <v>20</v>
      </c>
      <c r="F253" t="s">
        <v>174</v>
      </c>
      <c r="G253" t="s">
        <v>21</v>
      </c>
      <c r="H253" s="3">
        <v>1</v>
      </c>
      <c r="I253" s="3" t="s">
        <v>148</v>
      </c>
      <c r="J253" t="s">
        <v>12</v>
      </c>
      <c r="K253">
        <v>149</v>
      </c>
      <c r="L253">
        <v>230</v>
      </c>
      <c r="M253" s="1" t="e">
        <v>#N/A</v>
      </c>
      <c r="N253" s="1" t="e">
        <v>#N/A</v>
      </c>
      <c r="O253" s="1" t="e">
        <v>#N/A</v>
      </c>
      <c r="P253" s="37" t="e">
        <v>#N/A</v>
      </c>
      <c r="Q253">
        <f t="shared" si="15"/>
        <v>0.4375</v>
      </c>
      <c r="R253" t="s">
        <v>1949</v>
      </c>
    </row>
    <row r="254" spans="1:19">
      <c r="A254" s="2">
        <f t="shared" si="12"/>
        <v>6831</v>
      </c>
      <c r="B254" t="str">
        <f t="shared" si="13"/>
        <v>D16831-149</v>
      </c>
      <c r="C254" t="str">
        <f t="shared" si="14"/>
        <v>Misc - Walnut</v>
      </c>
      <c r="D254" s="2">
        <v>6831</v>
      </c>
      <c r="E254" t="s">
        <v>20</v>
      </c>
      <c r="F254" t="s">
        <v>174</v>
      </c>
      <c r="G254" t="s">
        <v>23</v>
      </c>
      <c r="H254" s="3">
        <v>1</v>
      </c>
      <c r="I254" s="3" t="s">
        <v>148</v>
      </c>
      <c r="J254" t="s">
        <v>12</v>
      </c>
      <c r="K254">
        <v>149</v>
      </c>
      <c r="L254">
        <v>260</v>
      </c>
      <c r="M254" s="1">
        <v>2.9295</v>
      </c>
      <c r="N254" s="1">
        <v>6.0584999999999996</v>
      </c>
      <c r="O254" s="1">
        <v>8.4105000000000008</v>
      </c>
      <c r="P254" s="37">
        <v>1.6065</v>
      </c>
      <c r="Q254">
        <f t="shared" si="15"/>
        <v>0.4375</v>
      </c>
      <c r="R254" t="s">
        <v>1949</v>
      </c>
    </row>
    <row r="255" spans="1:19">
      <c r="A255" s="2">
        <f t="shared" si="12"/>
        <v>6832</v>
      </c>
      <c r="B255" t="str">
        <f t="shared" si="13"/>
        <v>D16832-149</v>
      </c>
      <c r="C255" t="str">
        <f t="shared" si="14"/>
        <v>Misc - Walnut</v>
      </c>
      <c r="D255" s="2">
        <v>6832</v>
      </c>
      <c r="E255" t="s">
        <v>20</v>
      </c>
      <c r="F255" t="s">
        <v>174</v>
      </c>
      <c r="G255" t="s">
        <v>23</v>
      </c>
      <c r="H255" s="3">
        <v>1</v>
      </c>
      <c r="I255" s="3" t="s">
        <v>148</v>
      </c>
      <c r="J255" t="s">
        <v>12</v>
      </c>
      <c r="K255">
        <v>149</v>
      </c>
      <c r="L255">
        <v>270</v>
      </c>
      <c r="M255" s="1" t="e">
        <v>#N/A</v>
      </c>
      <c r="N255" s="1" t="e">
        <v>#N/A</v>
      </c>
      <c r="O255" s="1" t="e">
        <v>#N/A</v>
      </c>
      <c r="P255" s="37" t="e">
        <v>#N/A</v>
      </c>
      <c r="Q255">
        <f t="shared" si="15"/>
        <v>0.4375</v>
      </c>
      <c r="R255" t="s">
        <v>1949</v>
      </c>
    </row>
    <row r="256" spans="1:19">
      <c r="A256" s="2">
        <f t="shared" si="12"/>
        <v>6852</v>
      </c>
      <c r="B256" t="str">
        <f t="shared" si="13"/>
        <v>D16852-75</v>
      </c>
      <c r="C256" t="str">
        <f t="shared" si="14"/>
        <v>Misc - Antique Gold</v>
      </c>
      <c r="D256" s="2">
        <v>6852</v>
      </c>
      <c r="E256" t="s">
        <v>10</v>
      </c>
      <c r="F256" t="s">
        <v>174</v>
      </c>
      <c r="G256" t="s">
        <v>14</v>
      </c>
      <c r="H256" s="3">
        <v>4.5</v>
      </c>
      <c r="I256" s="3" t="s">
        <v>147</v>
      </c>
      <c r="J256" t="s">
        <v>12</v>
      </c>
      <c r="K256">
        <v>75</v>
      </c>
      <c r="L256">
        <v>35</v>
      </c>
      <c r="M256" s="1" t="e">
        <v>#N/A</v>
      </c>
      <c r="N256" s="1" t="e">
        <v>#N/A</v>
      </c>
      <c r="O256" s="1" t="e">
        <v>#N/A</v>
      </c>
      <c r="P256" s="37" t="e">
        <v>#N/A</v>
      </c>
      <c r="Q256">
        <f t="shared" si="15"/>
        <v>0.625</v>
      </c>
      <c r="R256" t="s">
        <v>1949</v>
      </c>
    </row>
    <row r="257" spans="1:19">
      <c r="A257" s="2">
        <f t="shared" si="12"/>
        <v>6859</v>
      </c>
      <c r="B257" t="str">
        <f t="shared" si="13"/>
        <v>D16859-89</v>
      </c>
      <c r="C257" t="str">
        <f t="shared" si="14"/>
        <v>Misc - Gold</v>
      </c>
      <c r="D257" s="2">
        <v>6859</v>
      </c>
      <c r="E257" t="s">
        <v>10</v>
      </c>
      <c r="F257" t="s">
        <v>174</v>
      </c>
      <c r="G257" t="s">
        <v>11</v>
      </c>
      <c r="H257" s="3">
        <v>0.625</v>
      </c>
      <c r="I257" s="3" t="s">
        <v>147</v>
      </c>
      <c r="J257" t="s">
        <v>12</v>
      </c>
      <c r="K257">
        <v>89</v>
      </c>
      <c r="L257">
        <v>665</v>
      </c>
      <c r="M257" s="1">
        <v>2.8875000000000002</v>
      </c>
      <c r="N257" s="1">
        <v>6.1319999999999997</v>
      </c>
      <c r="O257" s="1">
        <v>8.5050000000000008</v>
      </c>
      <c r="P257" s="37">
        <v>1.5855000000000001</v>
      </c>
      <c r="Q257">
        <f t="shared" si="15"/>
        <v>0.625</v>
      </c>
      <c r="R257" t="s">
        <v>1949</v>
      </c>
    </row>
    <row r="258" spans="1:19">
      <c r="A258" s="2">
        <f t="shared" ref="A258:A321" si="16">D258</f>
        <v>6860</v>
      </c>
      <c r="B258" t="str">
        <f t="shared" ref="B258:B321" si="17">CONCATENATE("D1",D258,"-",K258)</f>
        <v>D16860-89</v>
      </c>
      <c r="C258" t="str">
        <f t="shared" ref="C258:C321" si="18">CONCATENATE(F258," - ",G258)</f>
        <v>Misc - Silver</v>
      </c>
      <c r="D258" s="2">
        <v>6860</v>
      </c>
      <c r="E258" t="s">
        <v>45</v>
      </c>
      <c r="F258" t="s">
        <v>174</v>
      </c>
      <c r="G258" t="s">
        <v>22</v>
      </c>
      <c r="H258" s="3">
        <v>0.625</v>
      </c>
      <c r="I258" s="3" t="s">
        <v>147</v>
      </c>
      <c r="J258" t="s">
        <v>12</v>
      </c>
      <c r="K258">
        <v>89</v>
      </c>
      <c r="L258">
        <v>505</v>
      </c>
      <c r="M258" s="1">
        <v>2.8875000000000002</v>
      </c>
      <c r="N258" s="1">
        <v>6.1319999999999997</v>
      </c>
      <c r="O258" s="1">
        <v>8.5050000000000008</v>
      </c>
      <c r="P258" s="37">
        <v>1.5855000000000001</v>
      </c>
      <c r="Q258">
        <f t="shared" ref="Q258:Q321" si="19">IFERROR(+IF(I258&lt;40000,I258,+((TRIM(+MID(I258,1,+FIND("/",I258,1)-1)))/(+TRIM(+MID(I258,+FIND("/",I258,1)+1,2))))),I258*1)</f>
        <v>0.625</v>
      </c>
      <c r="R258" t="s">
        <v>1949</v>
      </c>
    </row>
    <row r="259" spans="1:19">
      <c r="A259" s="2">
        <f t="shared" si="16"/>
        <v>6862</v>
      </c>
      <c r="B259" t="str">
        <f t="shared" si="17"/>
        <v>D16862-89</v>
      </c>
      <c r="C259" t="str">
        <f t="shared" si="18"/>
        <v>Misc - Black</v>
      </c>
      <c r="D259" s="2">
        <v>6862</v>
      </c>
      <c r="E259" t="s">
        <v>45</v>
      </c>
      <c r="F259" t="s">
        <v>174</v>
      </c>
      <c r="G259" t="s">
        <v>26</v>
      </c>
      <c r="H259" s="3">
        <v>0.625</v>
      </c>
      <c r="I259" s="3" t="s">
        <v>147</v>
      </c>
      <c r="J259" t="s">
        <v>19</v>
      </c>
      <c r="K259">
        <v>89</v>
      </c>
      <c r="L259">
        <v>520</v>
      </c>
      <c r="M259" s="1">
        <v>2.7825000000000002</v>
      </c>
      <c r="N259" s="1">
        <v>5.8905000000000003</v>
      </c>
      <c r="O259" s="1">
        <v>8.19</v>
      </c>
      <c r="P259" s="37">
        <v>1.5329999999999999</v>
      </c>
      <c r="Q259">
        <f t="shared" si="19"/>
        <v>0.625</v>
      </c>
      <c r="R259" t="s">
        <v>1949</v>
      </c>
    </row>
    <row r="260" spans="1:19">
      <c r="A260" s="2">
        <f t="shared" si="16"/>
        <v>6864</v>
      </c>
      <c r="B260" t="str">
        <f t="shared" si="17"/>
        <v>D16864-94</v>
      </c>
      <c r="C260" t="str">
        <f t="shared" si="18"/>
        <v>Misc - Gold</v>
      </c>
      <c r="D260" s="2">
        <v>6864</v>
      </c>
      <c r="E260" t="s">
        <v>10</v>
      </c>
      <c r="F260" t="s">
        <v>174</v>
      </c>
      <c r="G260" t="s">
        <v>11</v>
      </c>
      <c r="H260" s="3">
        <v>0.75</v>
      </c>
      <c r="I260" s="3" t="s">
        <v>149</v>
      </c>
      <c r="J260" t="s">
        <v>19</v>
      </c>
      <c r="K260">
        <v>94</v>
      </c>
      <c r="L260">
        <v>445</v>
      </c>
      <c r="M260" s="1">
        <v>2.6774999999999998</v>
      </c>
      <c r="N260" s="1">
        <v>5.5754999999999999</v>
      </c>
      <c r="O260" s="1">
        <v>7.7805000000000009</v>
      </c>
      <c r="P260" s="37">
        <v>1.47</v>
      </c>
      <c r="Q260">
        <f t="shared" si="19"/>
        <v>0.375</v>
      </c>
      <c r="R260" t="s">
        <v>1949</v>
      </c>
    </row>
    <row r="261" spans="1:19">
      <c r="A261" s="2">
        <f t="shared" si="16"/>
        <v>6865</v>
      </c>
      <c r="B261" t="str">
        <f t="shared" si="17"/>
        <v>D16865-94</v>
      </c>
      <c r="C261" t="str">
        <f t="shared" si="18"/>
        <v>Misc - Silver</v>
      </c>
      <c r="D261" s="2">
        <v>6865</v>
      </c>
      <c r="E261" t="s">
        <v>10</v>
      </c>
      <c r="F261" t="s">
        <v>174</v>
      </c>
      <c r="G261" t="s">
        <v>22</v>
      </c>
      <c r="H261" s="3">
        <v>0.75</v>
      </c>
      <c r="I261" s="3" t="s">
        <v>149</v>
      </c>
      <c r="J261" t="s">
        <v>19</v>
      </c>
      <c r="K261">
        <v>94</v>
      </c>
      <c r="L261">
        <v>545</v>
      </c>
      <c r="M261" s="1">
        <v>2.6774999999999998</v>
      </c>
      <c r="N261" s="1">
        <v>5.5754999999999999</v>
      </c>
      <c r="O261" s="1">
        <v>7.7805000000000009</v>
      </c>
      <c r="P261" s="37">
        <v>1.47</v>
      </c>
      <c r="Q261">
        <f t="shared" si="19"/>
        <v>0.375</v>
      </c>
      <c r="R261" t="s">
        <v>1949</v>
      </c>
    </row>
    <row r="262" spans="1:19">
      <c r="A262" s="2">
        <f t="shared" si="16"/>
        <v>6867</v>
      </c>
      <c r="B262" t="str">
        <f t="shared" si="17"/>
        <v>D16867-118</v>
      </c>
      <c r="C262" t="str">
        <f t="shared" si="18"/>
        <v>Linen Liners - White</v>
      </c>
      <c r="D262" s="2">
        <v>6867</v>
      </c>
      <c r="E262" t="s">
        <v>16</v>
      </c>
      <c r="F262" t="s">
        <v>17</v>
      </c>
      <c r="G262" t="s">
        <v>29</v>
      </c>
      <c r="H262" s="3">
        <v>2</v>
      </c>
      <c r="I262" s="3" t="s">
        <v>163</v>
      </c>
      <c r="J262" t="s">
        <v>19</v>
      </c>
      <c r="K262">
        <v>118</v>
      </c>
      <c r="L262">
        <v>280</v>
      </c>
      <c r="M262" s="1">
        <v>3.0030000000000001</v>
      </c>
      <c r="N262" s="1">
        <v>6.2160000000000002</v>
      </c>
      <c r="O262" s="1">
        <v>8.6835000000000004</v>
      </c>
      <c r="P262" s="37">
        <v>1.6485000000000001</v>
      </c>
      <c r="Q262">
        <f t="shared" si="19"/>
        <v>0.25</v>
      </c>
      <c r="R262" t="s">
        <v>1949</v>
      </c>
    </row>
    <row r="263" spans="1:19">
      <c r="A263" s="2">
        <f t="shared" si="16"/>
        <v>6868</v>
      </c>
      <c r="B263" t="str">
        <f t="shared" si="17"/>
        <v>D16868-117</v>
      </c>
      <c r="C263" t="str">
        <f t="shared" si="18"/>
        <v>Linen Liners - Wheat/Oatmeal</v>
      </c>
      <c r="D263" s="2">
        <v>6868</v>
      </c>
      <c r="E263" t="s">
        <v>16</v>
      </c>
      <c r="F263" t="s">
        <v>17</v>
      </c>
      <c r="G263" t="s">
        <v>18</v>
      </c>
      <c r="H263" s="3">
        <v>2</v>
      </c>
      <c r="I263" s="3" t="s">
        <v>163</v>
      </c>
      <c r="J263" t="s">
        <v>19</v>
      </c>
      <c r="K263">
        <v>117</v>
      </c>
      <c r="L263">
        <v>320</v>
      </c>
      <c r="M263" s="1">
        <v>3.0555000000000003</v>
      </c>
      <c r="N263" s="1">
        <v>6.2790000000000008</v>
      </c>
      <c r="O263" s="1">
        <v>8.8095000000000017</v>
      </c>
      <c r="P263" s="37">
        <v>1.6800000000000002</v>
      </c>
      <c r="Q263">
        <f t="shared" si="19"/>
        <v>0.25</v>
      </c>
      <c r="R263" t="s">
        <v>1949</v>
      </c>
    </row>
    <row r="264" spans="1:19">
      <c r="A264" s="2">
        <f t="shared" si="16"/>
        <v>6869</v>
      </c>
      <c r="B264" t="str">
        <f t="shared" si="17"/>
        <v>D16869-118</v>
      </c>
      <c r="C264" t="str">
        <f t="shared" si="18"/>
        <v>Linen Liners - White</v>
      </c>
      <c r="D264" s="2">
        <v>6869</v>
      </c>
      <c r="E264" t="s">
        <v>16</v>
      </c>
      <c r="F264" t="s">
        <v>17</v>
      </c>
      <c r="G264" t="s">
        <v>29</v>
      </c>
      <c r="H264" s="3">
        <v>3</v>
      </c>
      <c r="I264" s="3" t="s">
        <v>163</v>
      </c>
      <c r="J264" t="s">
        <v>19</v>
      </c>
      <c r="K264">
        <v>118</v>
      </c>
      <c r="L264">
        <v>215</v>
      </c>
      <c r="M264" s="1">
        <v>4.2945000000000002</v>
      </c>
      <c r="N264" s="1">
        <v>8.2740000000000009</v>
      </c>
      <c r="O264" s="1">
        <v>11.0145</v>
      </c>
      <c r="P264" s="37">
        <v>2.3625000000000003</v>
      </c>
      <c r="Q264">
        <f t="shared" si="19"/>
        <v>0.25</v>
      </c>
      <c r="R264" t="s">
        <v>1949</v>
      </c>
    </row>
    <row r="265" spans="1:19">
      <c r="A265" s="2">
        <f t="shared" si="16"/>
        <v>6871</v>
      </c>
      <c r="B265" t="str">
        <f t="shared" si="17"/>
        <v>D16871-122</v>
      </c>
      <c r="C265" t="str">
        <f t="shared" si="18"/>
        <v>Fillets - Gold</v>
      </c>
      <c r="D265" s="2">
        <v>6871</v>
      </c>
      <c r="E265" t="s">
        <v>42</v>
      </c>
      <c r="F265" t="s">
        <v>43</v>
      </c>
      <c r="G265" t="s">
        <v>11</v>
      </c>
      <c r="H265" s="3">
        <v>0.5</v>
      </c>
      <c r="J265" t="s">
        <v>42</v>
      </c>
      <c r="K265">
        <v>122</v>
      </c>
      <c r="L265">
        <v>3000</v>
      </c>
      <c r="M265" s="1">
        <v>1.0185</v>
      </c>
      <c r="N265" s="1">
        <v>4.0529999999999999</v>
      </c>
      <c r="O265" s="1">
        <v>0</v>
      </c>
      <c r="P265" s="37">
        <v>0.55650000000000011</v>
      </c>
      <c r="Q265">
        <f t="shared" si="19"/>
        <v>0</v>
      </c>
      <c r="R265" t="s">
        <v>1949</v>
      </c>
    </row>
    <row r="266" spans="1:19">
      <c r="A266" s="2">
        <f t="shared" si="16"/>
        <v>6872</v>
      </c>
      <c r="B266" t="str">
        <f t="shared" si="17"/>
        <v>D16872-122</v>
      </c>
      <c r="C266" t="str">
        <f t="shared" si="18"/>
        <v>Fillets - Silver</v>
      </c>
      <c r="D266" s="2">
        <v>6872</v>
      </c>
      <c r="E266" t="s">
        <v>42</v>
      </c>
      <c r="F266" t="s">
        <v>43</v>
      </c>
      <c r="G266" t="s">
        <v>22</v>
      </c>
      <c r="H266" s="3">
        <v>0.5</v>
      </c>
      <c r="J266" t="s">
        <v>42</v>
      </c>
      <c r="K266">
        <v>122</v>
      </c>
      <c r="L266">
        <v>4000</v>
      </c>
      <c r="M266" s="1">
        <v>1.0185</v>
      </c>
      <c r="N266" s="1">
        <v>4.0529999999999999</v>
      </c>
      <c r="O266" s="1">
        <v>0</v>
      </c>
      <c r="P266" s="37">
        <v>0.55650000000000011</v>
      </c>
      <c r="Q266">
        <f t="shared" si="19"/>
        <v>0</v>
      </c>
      <c r="R266" t="s">
        <v>1949</v>
      </c>
    </row>
    <row r="267" spans="1:19">
      <c r="A267" s="2">
        <f t="shared" si="16"/>
        <v>6873</v>
      </c>
      <c r="B267" t="str">
        <f t="shared" si="17"/>
        <v>D16873-122</v>
      </c>
      <c r="C267" t="str">
        <f t="shared" si="18"/>
        <v>Fillets - Black</v>
      </c>
      <c r="D267" s="2">
        <v>6873</v>
      </c>
      <c r="E267" t="s">
        <v>42</v>
      </c>
      <c r="F267" t="s">
        <v>43</v>
      </c>
      <c r="G267" t="s">
        <v>26</v>
      </c>
      <c r="H267" s="3">
        <v>0.5</v>
      </c>
      <c r="J267" t="s">
        <v>42</v>
      </c>
      <c r="K267">
        <v>122</v>
      </c>
      <c r="L267">
        <v>6000</v>
      </c>
      <c r="M267" s="1">
        <v>1.0185</v>
      </c>
      <c r="N267" s="1">
        <v>4.0529999999999999</v>
      </c>
      <c r="O267" s="1">
        <v>0</v>
      </c>
      <c r="P267" s="37">
        <v>0.55650000000000011</v>
      </c>
      <c r="Q267">
        <f t="shared" si="19"/>
        <v>0</v>
      </c>
      <c r="R267" t="s">
        <v>1949</v>
      </c>
    </row>
    <row r="268" spans="1:19">
      <c r="A268" s="2">
        <f t="shared" si="16"/>
        <v>6875</v>
      </c>
      <c r="B268" t="str">
        <f t="shared" si="17"/>
        <v>D16875-122</v>
      </c>
      <c r="C268" t="str">
        <f t="shared" si="18"/>
        <v>Fillets - Antique Gold</v>
      </c>
      <c r="D268" s="2">
        <v>6875</v>
      </c>
      <c r="E268" t="s">
        <v>42</v>
      </c>
      <c r="F268" t="s">
        <v>43</v>
      </c>
      <c r="G268" t="s">
        <v>14</v>
      </c>
      <c r="H268" s="3">
        <v>0.5</v>
      </c>
      <c r="J268" t="s">
        <v>42</v>
      </c>
      <c r="K268">
        <v>122</v>
      </c>
      <c r="L268">
        <v>4000</v>
      </c>
      <c r="M268" s="1" t="e">
        <v>#N/A</v>
      </c>
      <c r="N268" s="1" t="e">
        <v>#N/A</v>
      </c>
      <c r="O268" s="1" t="e">
        <v>#N/A</v>
      </c>
      <c r="P268" s="37" t="e">
        <v>#N/A</v>
      </c>
      <c r="Q268">
        <f t="shared" si="19"/>
        <v>0</v>
      </c>
      <c r="R268" t="s">
        <v>1949</v>
      </c>
    </row>
    <row r="269" spans="1:19">
      <c r="A269" s="2">
        <f t="shared" si="16"/>
        <v>6901</v>
      </c>
      <c r="B269" t="str">
        <f t="shared" si="17"/>
        <v>D16901-162</v>
      </c>
      <c r="C269" t="str">
        <f t="shared" si="18"/>
        <v>Misc - Black</v>
      </c>
      <c r="D269" s="2">
        <v>6901</v>
      </c>
      <c r="E269" t="s">
        <v>10</v>
      </c>
      <c r="F269" t="s">
        <v>174</v>
      </c>
      <c r="G269" t="s">
        <v>26</v>
      </c>
      <c r="H269" s="3">
        <v>0.625</v>
      </c>
      <c r="I269" s="3" t="s">
        <v>145</v>
      </c>
      <c r="J269" t="s">
        <v>12</v>
      </c>
      <c r="K269">
        <v>162</v>
      </c>
      <c r="L269">
        <v>970</v>
      </c>
      <c r="M269" s="1">
        <v>2.0265</v>
      </c>
      <c r="N269" s="1">
        <v>4.5465</v>
      </c>
      <c r="O269" s="1">
        <v>6.4889999999999999</v>
      </c>
      <c r="P269" s="37">
        <v>1.1130000000000002</v>
      </c>
      <c r="Q269">
        <f t="shared" si="19"/>
        <v>0.5</v>
      </c>
      <c r="R269" t="s">
        <v>1949</v>
      </c>
      <c r="S269" t="s">
        <v>1934</v>
      </c>
    </row>
    <row r="270" spans="1:19">
      <c r="A270" s="2">
        <f t="shared" si="16"/>
        <v>6902</v>
      </c>
      <c r="B270" t="str">
        <f t="shared" si="17"/>
        <v>D16902-162</v>
      </c>
      <c r="C270" t="str">
        <f t="shared" si="18"/>
        <v>Misc - Black</v>
      </c>
      <c r="D270" s="2">
        <v>6902</v>
      </c>
      <c r="E270" t="s">
        <v>10</v>
      </c>
      <c r="F270" t="s">
        <v>174</v>
      </c>
      <c r="G270" t="s">
        <v>26</v>
      </c>
      <c r="H270" s="3">
        <v>0.75</v>
      </c>
      <c r="I270" s="3" t="s">
        <v>148</v>
      </c>
      <c r="J270" t="s">
        <v>12</v>
      </c>
      <c r="K270">
        <v>162</v>
      </c>
      <c r="L270">
        <v>460</v>
      </c>
      <c r="M270" s="1">
        <v>2.0685000000000002</v>
      </c>
      <c r="N270" s="1">
        <v>4.7774999999999999</v>
      </c>
      <c r="O270" s="1">
        <v>6.6780000000000008</v>
      </c>
      <c r="P270" s="37">
        <v>1.1340000000000001</v>
      </c>
      <c r="Q270">
        <f t="shared" si="19"/>
        <v>0.4375</v>
      </c>
      <c r="R270" t="s">
        <v>1949</v>
      </c>
    </row>
    <row r="271" spans="1:19">
      <c r="A271" s="2">
        <f t="shared" si="16"/>
        <v>6903</v>
      </c>
      <c r="B271" t="str">
        <f t="shared" si="17"/>
        <v>D16903-162</v>
      </c>
      <c r="C271" t="str">
        <f t="shared" si="18"/>
        <v>Misc - Black</v>
      </c>
      <c r="D271" s="2">
        <v>6903</v>
      </c>
      <c r="E271" t="s">
        <v>10</v>
      </c>
      <c r="F271" t="s">
        <v>174</v>
      </c>
      <c r="G271" t="s">
        <v>26</v>
      </c>
      <c r="H271" s="3">
        <v>1</v>
      </c>
      <c r="I271" s="3" t="s">
        <v>148</v>
      </c>
      <c r="J271" t="s">
        <v>12</v>
      </c>
      <c r="K271">
        <v>162</v>
      </c>
      <c r="L271">
        <v>540</v>
      </c>
      <c r="M271" s="1">
        <v>2.4045000000000001</v>
      </c>
      <c r="N271" s="1">
        <v>4.9770000000000003</v>
      </c>
      <c r="O271" s="1">
        <v>6.6254999999999997</v>
      </c>
      <c r="P271" s="37">
        <v>1.3230000000000002</v>
      </c>
      <c r="Q271">
        <f t="shared" si="19"/>
        <v>0.4375</v>
      </c>
      <c r="R271" t="s">
        <v>1949</v>
      </c>
    </row>
    <row r="272" spans="1:19">
      <c r="A272" s="2">
        <f t="shared" si="16"/>
        <v>6914</v>
      </c>
      <c r="B272" t="str">
        <f t="shared" si="17"/>
        <v>D16914-160</v>
      </c>
      <c r="C272" t="str">
        <f t="shared" si="18"/>
        <v>Misc - Black</v>
      </c>
      <c r="D272" s="2">
        <v>6914</v>
      </c>
      <c r="E272" t="s">
        <v>46</v>
      </c>
      <c r="F272" t="s">
        <v>174</v>
      </c>
      <c r="G272" t="s">
        <v>26</v>
      </c>
      <c r="H272" s="3">
        <v>2.5</v>
      </c>
      <c r="I272" s="3" t="s">
        <v>147</v>
      </c>
      <c r="J272" t="s">
        <v>12</v>
      </c>
      <c r="K272">
        <v>160</v>
      </c>
      <c r="L272">
        <v>100</v>
      </c>
      <c r="M272" s="1" t="e">
        <v>#N/A</v>
      </c>
      <c r="N272" s="1" t="e">
        <v>#N/A</v>
      </c>
      <c r="O272" s="1" t="e">
        <v>#N/A</v>
      </c>
      <c r="P272" s="37" t="e">
        <v>#N/A</v>
      </c>
      <c r="Q272">
        <f t="shared" si="19"/>
        <v>0.625</v>
      </c>
      <c r="R272" t="s">
        <v>1949</v>
      </c>
    </row>
    <row r="273" spans="1:18">
      <c r="A273" s="2">
        <f t="shared" si="16"/>
        <v>6915</v>
      </c>
      <c r="B273" t="str">
        <f t="shared" si="17"/>
        <v>D16915-139</v>
      </c>
      <c r="C273" t="str">
        <f t="shared" si="18"/>
        <v>Misc - Walnut</v>
      </c>
      <c r="D273" s="2">
        <v>6915</v>
      </c>
      <c r="E273" t="s">
        <v>10</v>
      </c>
      <c r="F273" t="s">
        <v>174</v>
      </c>
      <c r="G273" t="s">
        <v>23</v>
      </c>
      <c r="H273" s="3">
        <v>1.125</v>
      </c>
      <c r="I273" s="3" t="s">
        <v>149</v>
      </c>
      <c r="J273" t="s">
        <v>12</v>
      </c>
      <c r="K273">
        <v>139</v>
      </c>
      <c r="L273">
        <v>230</v>
      </c>
      <c r="M273" s="1">
        <v>3.9375</v>
      </c>
      <c r="N273" s="1">
        <v>7.5389999999999997</v>
      </c>
      <c r="O273" s="1">
        <v>10.2585</v>
      </c>
      <c r="P273" s="37">
        <v>2.1630000000000003</v>
      </c>
      <c r="Q273">
        <f t="shared" si="19"/>
        <v>0.375</v>
      </c>
      <c r="R273" t="s">
        <v>1949</v>
      </c>
    </row>
    <row r="274" spans="1:18">
      <c r="A274" s="2">
        <f t="shared" si="16"/>
        <v>6916</v>
      </c>
      <c r="B274" t="str">
        <f t="shared" si="17"/>
        <v>D16916-139</v>
      </c>
      <c r="C274" t="str">
        <f t="shared" si="18"/>
        <v>Misc - Cherry</v>
      </c>
      <c r="D274" s="2">
        <v>6916</v>
      </c>
      <c r="E274" t="s">
        <v>10</v>
      </c>
      <c r="F274" t="s">
        <v>174</v>
      </c>
      <c r="G274" t="s">
        <v>36</v>
      </c>
      <c r="H274" s="3">
        <v>1.125</v>
      </c>
      <c r="I274" s="3" t="s">
        <v>149</v>
      </c>
      <c r="J274" t="s">
        <v>12</v>
      </c>
      <c r="K274">
        <v>139</v>
      </c>
      <c r="L274">
        <v>230</v>
      </c>
      <c r="M274" s="1">
        <v>3.9375</v>
      </c>
      <c r="N274" s="1">
        <v>7.5389999999999997</v>
      </c>
      <c r="O274" s="1">
        <v>10.2585</v>
      </c>
      <c r="P274" s="37">
        <v>2.1630000000000003</v>
      </c>
      <c r="Q274">
        <f t="shared" si="19"/>
        <v>0.375</v>
      </c>
      <c r="R274" t="s">
        <v>1949</v>
      </c>
    </row>
    <row r="275" spans="1:18">
      <c r="A275" s="2">
        <f t="shared" si="16"/>
        <v>6921</v>
      </c>
      <c r="B275" t="str">
        <f t="shared" si="17"/>
        <v>D16921-155</v>
      </c>
      <c r="C275" t="str">
        <f t="shared" si="18"/>
        <v>Blacks - Black</v>
      </c>
      <c r="D275" s="2">
        <v>6921</v>
      </c>
      <c r="E275" t="s">
        <v>10</v>
      </c>
      <c r="F275" t="s">
        <v>49</v>
      </c>
      <c r="G275" t="s">
        <v>26</v>
      </c>
      <c r="H275" s="3">
        <v>1.5</v>
      </c>
      <c r="I275" s="3" t="s">
        <v>144</v>
      </c>
      <c r="J275" t="s">
        <v>12</v>
      </c>
      <c r="K275">
        <v>155</v>
      </c>
      <c r="L275">
        <v>410</v>
      </c>
      <c r="M275" s="1" t="e">
        <v>#N/A</v>
      </c>
      <c r="N275" s="1" t="e">
        <v>#N/A</v>
      </c>
      <c r="O275" s="1" t="e">
        <v>#N/A</v>
      </c>
      <c r="P275" s="37" t="e">
        <v>#N/A</v>
      </c>
      <c r="Q275">
        <f t="shared" si="19"/>
        <v>0.5625</v>
      </c>
      <c r="R275" t="s">
        <v>1949</v>
      </c>
    </row>
    <row r="276" spans="1:18">
      <c r="A276" s="2">
        <f t="shared" si="16"/>
        <v>6922</v>
      </c>
      <c r="B276" t="str">
        <f t="shared" si="17"/>
        <v>D16922-155</v>
      </c>
      <c r="C276" t="str">
        <f t="shared" si="18"/>
        <v>Blacks - Black</v>
      </c>
      <c r="D276" s="2">
        <v>6922</v>
      </c>
      <c r="E276" t="s">
        <v>10</v>
      </c>
      <c r="F276" t="s">
        <v>49</v>
      </c>
      <c r="G276" t="s">
        <v>26</v>
      </c>
      <c r="H276" s="3">
        <v>1.5</v>
      </c>
      <c r="I276" s="3" t="s">
        <v>144</v>
      </c>
      <c r="J276" t="s">
        <v>12</v>
      </c>
      <c r="K276">
        <v>155</v>
      </c>
      <c r="L276">
        <v>410</v>
      </c>
      <c r="M276" s="1" t="e">
        <v>#N/A</v>
      </c>
      <c r="N276" s="1" t="e">
        <v>#N/A</v>
      </c>
      <c r="O276" s="1" t="e">
        <v>#N/A</v>
      </c>
      <c r="P276" s="37" t="e">
        <v>#N/A</v>
      </c>
      <c r="Q276">
        <f t="shared" si="19"/>
        <v>0.5625</v>
      </c>
      <c r="R276" t="s">
        <v>1949</v>
      </c>
    </row>
    <row r="277" spans="1:18">
      <c r="A277" s="2">
        <f t="shared" si="16"/>
        <v>6929</v>
      </c>
      <c r="B277" t="str">
        <f t="shared" si="17"/>
        <v>D16929-83</v>
      </c>
      <c r="C277" t="str">
        <f t="shared" si="18"/>
        <v>Misc - Gold</v>
      </c>
      <c r="D277" s="2">
        <v>6929</v>
      </c>
      <c r="E277" t="s">
        <v>45</v>
      </c>
      <c r="F277" t="s">
        <v>174</v>
      </c>
      <c r="G277" t="s">
        <v>11</v>
      </c>
      <c r="H277" s="3">
        <v>2.75</v>
      </c>
      <c r="I277" s="3" t="s">
        <v>150</v>
      </c>
      <c r="J277" t="s">
        <v>12</v>
      </c>
      <c r="K277">
        <v>83</v>
      </c>
      <c r="L277">
        <v>85</v>
      </c>
      <c r="M277" s="1">
        <v>9.0195000000000007</v>
      </c>
      <c r="N277" s="1">
        <v>15.5715</v>
      </c>
      <c r="O277" s="1">
        <v>19.992000000000001</v>
      </c>
      <c r="P277" s="37">
        <v>4.9559999999999995</v>
      </c>
      <c r="Q277">
        <f t="shared" si="19"/>
        <v>0.75</v>
      </c>
      <c r="R277" t="s">
        <v>1949</v>
      </c>
    </row>
    <row r="278" spans="1:18">
      <c r="A278" s="2">
        <f t="shared" si="16"/>
        <v>6939</v>
      </c>
      <c r="B278" t="str">
        <f t="shared" si="17"/>
        <v>D16939-148</v>
      </c>
      <c r="C278" t="str">
        <f t="shared" si="18"/>
        <v>Misc - Natural</v>
      </c>
      <c r="D278" s="2">
        <v>6939</v>
      </c>
      <c r="E278" t="s">
        <v>39</v>
      </c>
      <c r="F278" t="s">
        <v>174</v>
      </c>
      <c r="G278" t="s">
        <v>44</v>
      </c>
      <c r="H278" s="3">
        <v>0.75</v>
      </c>
      <c r="I278" s="3" t="s">
        <v>145</v>
      </c>
      <c r="J278" t="s">
        <v>12</v>
      </c>
      <c r="K278">
        <v>148</v>
      </c>
      <c r="L278">
        <v>390</v>
      </c>
      <c r="M278" s="1">
        <v>3.0765000000000002</v>
      </c>
      <c r="N278" s="1">
        <v>6.1950000000000003</v>
      </c>
      <c r="O278" s="1">
        <v>8.4525000000000006</v>
      </c>
      <c r="P278" s="37">
        <v>1.6905000000000001</v>
      </c>
      <c r="Q278">
        <f t="shared" si="19"/>
        <v>0.5</v>
      </c>
      <c r="R278" t="s">
        <v>1949</v>
      </c>
    </row>
    <row r="279" spans="1:18">
      <c r="A279" s="2">
        <f t="shared" si="16"/>
        <v>6950</v>
      </c>
      <c r="B279" t="str">
        <f t="shared" si="17"/>
        <v>D16950-148</v>
      </c>
      <c r="C279" t="str">
        <f t="shared" si="18"/>
        <v>Misc - Natural</v>
      </c>
      <c r="D279" s="2">
        <v>6950</v>
      </c>
      <c r="E279" t="s">
        <v>39</v>
      </c>
      <c r="F279" t="s">
        <v>174</v>
      </c>
      <c r="G279" t="s">
        <v>44</v>
      </c>
      <c r="H279" s="3">
        <v>1.5</v>
      </c>
      <c r="I279" s="3" t="s">
        <v>148</v>
      </c>
      <c r="J279" t="s">
        <v>12</v>
      </c>
      <c r="K279">
        <v>148</v>
      </c>
      <c r="L279">
        <v>150</v>
      </c>
      <c r="M279" s="1">
        <v>5.9430000000000005</v>
      </c>
      <c r="N279" s="1">
        <v>10.941000000000001</v>
      </c>
      <c r="O279" s="1">
        <v>14.238000000000001</v>
      </c>
      <c r="P279" s="37">
        <v>3.2654999999999998</v>
      </c>
      <c r="Q279">
        <f t="shared" si="19"/>
        <v>0.4375</v>
      </c>
      <c r="R279" t="s">
        <v>1949</v>
      </c>
    </row>
    <row r="280" spans="1:18">
      <c r="A280" s="2">
        <f t="shared" si="16"/>
        <v>6957</v>
      </c>
      <c r="B280" t="str">
        <f t="shared" si="17"/>
        <v>D16957-147</v>
      </c>
      <c r="C280" t="str">
        <f t="shared" si="18"/>
        <v>Misc - Honey Pecan</v>
      </c>
      <c r="D280" s="2">
        <v>6957</v>
      </c>
      <c r="E280" t="s">
        <v>39</v>
      </c>
      <c r="F280" t="s">
        <v>174</v>
      </c>
      <c r="G280" t="s">
        <v>35</v>
      </c>
      <c r="H280" s="3">
        <v>1.5</v>
      </c>
      <c r="I280" s="3" t="s">
        <v>145</v>
      </c>
      <c r="J280" t="s">
        <v>12</v>
      </c>
      <c r="K280">
        <v>147</v>
      </c>
      <c r="L280">
        <v>295</v>
      </c>
      <c r="M280" s="1">
        <v>6.0060000000000002</v>
      </c>
      <c r="N280" s="1">
        <v>11.077500000000001</v>
      </c>
      <c r="O280" s="1">
        <v>14.385</v>
      </c>
      <c r="P280" s="37">
        <v>3.3075000000000001</v>
      </c>
      <c r="Q280">
        <f t="shared" si="19"/>
        <v>0.5</v>
      </c>
      <c r="R280" t="s">
        <v>1949</v>
      </c>
    </row>
    <row r="281" spans="1:18">
      <c r="A281" s="2">
        <f t="shared" si="16"/>
        <v>6963</v>
      </c>
      <c r="B281" t="str">
        <f t="shared" si="17"/>
        <v>D16963-147</v>
      </c>
      <c r="C281" t="str">
        <f t="shared" si="18"/>
        <v>Misc - Honey Pecan</v>
      </c>
      <c r="D281" s="2">
        <v>6963</v>
      </c>
      <c r="E281" t="s">
        <v>39</v>
      </c>
      <c r="F281" t="s">
        <v>174</v>
      </c>
      <c r="G281" t="s">
        <v>35</v>
      </c>
      <c r="H281" s="3">
        <v>1.5</v>
      </c>
      <c r="I281" s="3" t="s">
        <v>149</v>
      </c>
      <c r="J281" t="s">
        <v>12</v>
      </c>
      <c r="K281">
        <v>147</v>
      </c>
      <c r="L281">
        <v>285</v>
      </c>
      <c r="M281" s="1">
        <v>6.0060000000000002</v>
      </c>
      <c r="N281" s="1">
        <v>11.077500000000001</v>
      </c>
      <c r="O281" s="1">
        <v>14.385</v>
      </c>
      <c r="P281" s="37">
        <v>3.3075000000000001</v>
      </c>
      <c r="Q281">
        <f t="shared" si="19"/>
        <v>0.375</v>
      </c>
      <c r="R281" t="s">
        <v>1949</v>
      </c>
    </row>
    <row r="282" spans="1:18">
      <c r="A282" s="2">
        <f t="shared" si="16"/>
        <v>6981</v>
      </c>
      <c r="B282" t="str">
        <f t="shared" si="17"/>
        <v>D16981-148</v>
      </c>
      <c r="C282" t="str">
        <f t="shared" si="18"/>
        <v>Shadow Boxes - Natural</v>
      </c>
      <c r="D282" s="2">
        <v>6981</v>
      </c>
      <c r="E282" t="s">
        <v>10</v>
      </c>
      <c r="F282" t="s">
        <v>40</v>
      </c>
      <c r="G282" t="s">
        <v>44</v>
      </c>
      <c r="H282" s="3">
        <v>0.75</v>
      </c>
      <c r="I282" s="3" t="s">
        <v>165</v>
      </c>
      <c r="J282" t="s">
        <v>12</v>
      </c>
      <c r="K282">
        <v>148</v>
      </c>
      <c r="L282">
        <v>190</v>
      </c>
      <c r="M282" s="1">
        <v>6.4155000000000006</v>
      </c>
      <c r="N282" s="1">
        <v>11.781000000000001</v>
      </c>
      <c r="O282" s="1">
        <v>15.403500000000001</v>
      </c>
      <c r="P282" s="37">
        <v>3.528</v>
      </c>
      <c r="Q282">
        <f t="shared" si="19"/>
        <v>1.4375</v>
      </c>
      <c r="R282" t="s">
        <v>1949</v>
      </c>
    </row>
    <row r="283" spans="1:18">
      <c r="A283" s="2">
        <f t="shared" si="16"/>
        <v>6982</v>
      </c>
      <c r="B283" t="str">
        <f t="shared" si="17"/>
        <v>D16982-161</v>
      </c>
      <c r="C283" t="str">
        <f t="shared" si="18"/>
        <v>Shadow Boxes - Black</v>
      </c>
      <c r="D283" s="2">
        <v>6982</v>
      </c>
      <c r="E283" t="s">
        <v>39</v>
      </c>
      <c r="F283" t="s">
        <v>40</v>
      </c>
      <c r="G283" t="s">
        <v>26</v>
      </c>
      <c r="H283" s="3">
        <v>0.75</v>
      </c>
      <c r="I283" s="3" t="s">
        <v>165</v>
      </c>
      <c r="J283" t="s">
        <v>41</v>
      </c>
      <c r="K283">
        <v>161</v>
      </c>
      <c r="L283">
        <v>95</v>
      </c>
      <c r="M283" s="1">
        <v>4.2104999999999997</v>
      </c>
      <c r="N283" s="1">
        <v>7.9275000000000002</v>
      </c>
      <c r="O283" s="1">
        <v>10.668000000000001</v>
      </c>
      <c r="P283" s="37">
        <v>2.3205</v>
      </c>
      <c r="Q283">
        <f t="shared" si="19"/>
        <v>1.4375</v>
      </c>
      <c r="R283" t="s">
        <v>1949</v>
      </c>
    </row>
    <row r="284" spans="1:18">
      <c r="A284" s="2">
        <f t="shared" si="16"/>
        <v>6986</v>
      </c>
      <c r="B284" t="str">
        <f t="shared" si="17"/>
        <v>D16986-121</v>
      </c>
      <c r="C284" t="str">
        <f t="shared" si="18"/>
        <v>Fillets - Walnut</v>
      </c>
      <c r="D284" s="2">
        <v>6986</v>
      </c>
      <c r="E284" t="s">
        <v>42</v>
      </c>
      <c r="F284" t="s">
        <v>43</v>
      </c>
      <c r="G284" t="s">
        <v>23</v>
      </c>
      <c r="H284" s="3">
        <v>0.5</v>
      </c>
      <c r="J284" t="s">
        <v>42</v>
      </c>
      <c r="K284">
        <v>121</v>
      </c>
      <c r="L284">
        <v>2270</v>
      </c>
      <c r="M284" s="1" t="e">
        <v>#N/A</v>
      </c>
      <c r="N284" s="1" t="e">
        <v>#N/A</v>
      </c>
      <c r="O284" s="1" t="e">
        <v>#N/A</v>
      </c>
      <c r="P284" s="37" t="e">
        <v>#N/A</v>
      </c>
      <c r="Q284">
        <f t="shared" si="19"/>
        <v>0</v>
      </c>
      <c r="R284" t="s">
        <v>1949</v>
      </c>
    </row>
    <row r="285" spans="1:18">
      <c r="A285" s="2">
        <f t="shared" si="16"/>
        <v>6987</v>
      </c>
      <c r="B285" t="str">
        <f t="shared" si="17"/>
        <v>D16987-121</v>
      </c>
      <c r="C285" t="str">
        <f t="shared" si="18"/>
        <v>Fillets - Cherry</v>
      </c>
      <c r="D285" s="2">
        <v>6987</v>
      </c>
      <c r="E285" t="s">
        <v>42</v>
      </c>
      <c r="F285" t="s">
        <v>43</v>
      </c>
      <c r="G285" t="s">
        <v>36</v>
      </c>
      <c r="H285" s="3">
        <v>0.5</v>
      </c>
      <c r="J285" t="s">
        <v>42</v>
      </c>
      <c r="K285">
        <v>121</v>
      </c>
      <c r="L285">
        <v>2305</v>
      </c>
      <c r="M285" s="1" t="e">
        <v>#N/A</v>
      </c>
      <c r="N285" s="1" t="e">
        <v>#N/A</v>
      </c>
      <c r="O285" s="1" t="e">
        <v>#N/A</v>
      </c>
      <c r="P285" s="37" t="e">
        <v>#N/A</v>
      </c>
      <c r="Q285">
        <f t="shared" si="19"/>
        <v>0</v>
      </c>
      <c r="R285" t="s">
        <v>1949</v>
      </c>
    </row>
    <row r="286" spans="1:18">
      <c r="A286" s="2">
        <f t="shared" si="16"/>
        <v>6996</v>
      </c>
      <c r="B286" t="str">
        <f t="shared" si="17"/>
        <v>D16996-118</v>
      </c>
      <c r="C286" t="str">
        <f t="shared" si="18"/>
        <v>Linen Liners - White</v>
      </c>
      <c r="D286" s="2">
        <v>6996</v>
      </c>
      <c r="E286" t="s">
        <v>16</v>
      </c>
      <c r="F286" t="s">
        <v>17</v>
      </c>
      <c r="G286" t="s">
        <v>29</v>
      </c>
      <c r="H286" s="3">
        <v>2</v>
      </c>
      <c r="I286" s="3" t="s">
        <v>152</v>
      </c>
      <c r="J286" t="s">
        <v>19</v>
      </c>
      <c r="K286">
        <v>118</v>
      </c>
      <c r="L286">
        <v>340</v>
      </c>
      <c r="M286" s="1">
        <v>2.7930000000000001</v>
      </c>
      <c r="N286" s="1">
        <v>6.1530000000000005</v>
      </c>
      <c r="O286" s="1">
        <v>8.6310000000000002</v>
      </c>
      <c r="P286" s="37">
        <v>1.5329999999999999</v>
      </c>
      <c r="Q286">
        <f t="shared" si="19"/>
        <v>0.3125</v>
      </c>
      <c r="R286" t="s">
        <v>1949</v>
      </c>
    </row>
    <row r="287" spans="1:18">
      <c r="A287" s="2">
        <f t="shared" si="16"/>
        <v>6997</v>
      </c>
      <c r="B287" t="str">
        <f t="shared" si="17"/>
        <v>D16997-98</v>
      </c>
      <c r="C287" t="str">
        <f t="shared" si="18"/>
        <v>Shadow Boxes - Antique Gold</v>
      </c>
      <c r="D287" s="2">
        <v>6997</v>
      </c>
      <c r="E287" t="s">
        <v>39</v>
      </c>
      <c r="F287" t="s">
        <v>40</v>
      </c>
      <c r="G287" t="s">
        <v>14</v>
      </c>
      <c r="H287" s="3">
        <v>0.75</v>
      </c>
      <c r="I287" s="3" t="s">
        <v>158</v>
      </c>
      <c r="J287" t="s">
        <v>41</v>
      </c>
      <c r="K287">
        <v>98</v>
      </c>
      <c r="L287">
        <v>140</v>
      </c>
      <c r="M287" s="1" t="e">
        <v>#N/A</v>
      </c>
      <c r="N287" s="1" t="e">
        <v>#N/A</v>
      </c>
      <c r="O287" s="1" t="e">
        <v>#N/A</v>
      </c>
      <c r="P287" s="37" t="e">
        <v>#N/A</v>
      </c>
      <c r="Q287">
        <f t="shared" si="19"/>
        <v>2.5</v>
      </c>
      <c r="R287" t="s">
        <v>1949</v>
      </c>
    </row>
    <row r="288" spans="1:18">
      <c r="A288" s="2">
        <f t="shared" si="16"/>
        <v>6998</v>
      </c>
      <c r="B288" t="str">
        <f t="shared" si="17"/>
        <v>D16998-98</v>
      </c>
      <c r="C288" t="str">
        <f t="shared" si="18"/>
        <v>Shadow Boxes - Antique Silver</v>
      </c>
      <c r="D288" s="2">
        <v>6998</v>
      </c>
      <c r="E288" t="s">
        <v>39</v>
      </c>
      <c r="F288" t="s">
        <v>40</v>
      </c>
      <c r="G288" t="s">
        <v>13</v>
      </c>
      <c r="H288" s="3">
        <v>0.75</v>
      </c>
      <c r="I288" s="3" t="s">
        <v>158</v>
      </c>
      <c r="J288" t="s">
        <v>41</v>
      </c>
      <c r="K288">
        <v>98</v>
      </c>
      <c r="L288">
        <v>150</v>
      </c>
      <c r="M288" s="1" t="e">
        <v>#N/A</v>
      </c>
      <c r="N288" s="1" t="e">
        <v>#N/A</v>
      </c>
      <c r="O288" s="1" t="e">
        <v>#N/A</v>
      </c>
      <c r="P288" s="37" t="e">
        <v>#N/A</v>
      </c>
      <c r="Q288">
        <f t="shared" si="19"/>
        <v>2.5</v>
      </c>
      <c r="R288" t="s">
        <v>1949</v>
      </c>
    </row>
    <row r="289" spans="1:18">
      <c r="A289" s="2">
        <f t="shared" si="16"/>
        <v>8022</v>
      </c>
      <c r="B289" t="str">
        <f t="shared" si="17"/>
        <v>D18022-151</v>
      </c>
      <c r="C289" t="str">
        <f t="shared" si="18"/>
        <v>Misc - Mahogany</v>
      </c>
      <c r="D289" s="2">
        <v>8022</v>
      </c>
      <c r="E289" t="s">
        <v>39</v>
      </c>
      <c r="F289" t="s">
        <v>174</v>
      </c>
      <c r="G289" t="s">
        <v>25</v>
      </c>
      <c r="H289" s="3">
        <v>0.75</v>
      </c>
      <c r="I289" s="3" t="s">
        <v>154</v>
      </c>
      <c r="J289" t="s">
        <v>12</v>
      </c>
      <c r="K289">
        <v>151</v>
      </c>
      <c r="L289">
        <v>240</v>
      </c>
      <c r="M289" s="1">
        <v>3.8850000000000002</v>
      </c>
      <c r="N289" s="1">
        <v>7.3605</v>
      </c>
      <c r="O289" s="1">
        <v>9.8595000000000006</v>
      </c>
      <c r="P289" s="37">
        <v>2.1420000000000003</v>
      </c>
      <c r="Q289">
        <f t="shared" si="19"/>
        <v>1</v>
      </c>
      <c r="R289" t="s">
        <v>1949</v>
      </c>
    </row>
    <row r="290" spans="1:18">
      <c r="A290" s="2">
        <f t="shared" si="16"/>
        <v>8044</v>
      </c>
      <c r="B290" t="str">
        <f t="shared" si="17"/>
        <v>D18044-155</v>
      </c>
      <c r="C290" t="str">
        <f t="shared" si="18"/>
        <v>Blacks - Black</v>
      </c>
      <c r="D290" s="2">
        <v>8044</v>
      </c>
      <c r="E290" t="s">
        <v>10</v>
      </c>
      <c r="F290" t="s">
        <v>49</v>
      </c>
      <c r="G290" t="s">
        <v>26</v>
      </c>
      <c r="H290" s="3">
        <v>0.75</v>
      </c>
      <c r="I290" s="3" t="s">
        <v>152</v>
      </c>
      <c r="J290" t="s">
        <v>12</v>
      </c>
      <c r="K290">
        <v>155</v>
      </c>
      <c r="L290">
        <v>270</v>
      </c>
      <c r="M290" s="1">
        <v>2.5619999999999998</v>
      </c>
      <c r="N290" s="1">
        <v>5.4390000000000001</v>
      </c>
      <c r="O290" s="1">
        <v>7.5389999999999997</v>
      </c>
      <c r="P290" s="37">
        <v>1.4070000000000003</v>
      </c>
      <c r="Q290">
        <f t="shared" si="19"/>
        <v>0.3125</v>
      </c>
      <c r="R290" t="s">
        <v>1949</v>
      </c>
    </row>
    <row r="291" spans="1:18">
      <c r="A291" s="2">
        <f t="shared" si="16"/>
        <v>8048</v>
      </c>
      <c r="B291" t="str">
        <f t="shared" si="17"/>
        <v>D18048-77</v>
      </c>
      <c r="C291" t="str">
        <f t="shared" si="18"/>
        <v>Misc - Gold</v>
      </c>
      <c r="D291" s="2">
        <v>8048</v>
      </c>
      <c r="E291" t="s">
        <v>45</v>
      </c>
      <c r="F291" t="s">
        <v>174</v>
      </c>
      <c r="G291" t="s">
        <v>11</v>
      </c>
      <c r="H291" s="3">
        <v>4</v>
      </c>
      <c r="I291" s="3" t="s">
        <v>148</v>
      </c>
      <c r="J291" t="s">
        <v>12</v>
      </c>
      <c r="K291">
        <v>77</v>
      </c>
      <c r="L291">
        <v>60</v>
      </c>
      <c r="M291" s="1" t="e">
        <v>#N/A</v>
      </c>
      <c r="N291" s="1" t="e">
        <v>#N/A</v>
      </c>
      <c r="O291" s="1" t="e">
        <v>#N/A</v>
      </c>
      <c r="P291" s="37" t="e">
        <v>#N/A</v>
      </c>
      <c r="Q291">
        <f t="shared" si="19"/>
        <v>0.4375</v>
      </c>
      <c r="R291" t="s">
        <v>1949</v>
      </c>
    </row>
    <row r="292" spans="1:18">
      <c r="A292" s="2">
        <f t="shared" si="16"/>
        <v>8049</v>
      </c>
      <c r="B292" t="str">
        <f t="shared" si="17"/>
        <v>D18049-74</v>
      </c>
      <c r="C292" t="str">
        <f t="shared" si="18"/>
        <v>Misc - Antique Gold</v>
      </c>
      <c r="D292" s="2">
        <v>8049</v>
      </c>
      <c r="E292" t="s">
        <v>45</v>
      </c>
      <c r="F292" t="s">
        <v>174</v>
      </c>
      <c r="G292" t="s">
        <v>14</v>
      </c>
      <c r="H292" s="3">
        <v>5.75</v>
      </c>
      <c r="I292" s="3" t="s">
        <v>146</v>
      </c>
      <c r="J292" t="s">
        <v>12</v>
      </c>
      <c r="K292">
        <v>74</v>
      </c>
      <c r="L292">
        <v>35</v>
      </c>
      <c r="M292" s="1">
        <v>24.759</v>
      </c>
      <c r="N292" s="1">
        <v>39.616499999999995</v>
      </c>
      <c r="O292" s="1">
        <v>45.433500000000002</v>
      </c>
      <c r="P292" s="37">
        <v>13.618500000000001</v>
      </c>
      <c r="Q292">
        <f t="shared" si="19"/>
        <v>0.6875</v>
      </c>
      <c r="R292" t="s">
        <v>1949</v>
      </c>
    </row>
    <row r="293" spans="1:18">
      <c r="A293" s="2">
        <f t="shared" si="16"/>
        <v>8056</v>
      </c>
      <c r="B293" t="str">
        <f t="shared" si="17"/>
        <v>D18056-81</v>
      </c>
      <c r="C293" t="str">
        <f t="shared" si="18"/>
        <v>Misc - Gold</v>
      </c>
      <c r="D293" s="2">
        <v>8056</v>
      </c>
      <c r="E293" t="s">
        <v>10</v>
      </c>
      <c r="F293" t="s">
        <v>174</v>
      </c>
      <c r="G293" t="s">
        <v>11</v>
      </c>
      <c r="H293" s="3">
        <v>3</v>
      </c>
      <c r="I293" s="3" t="s">
        <v>148</v>
      </c>
      <c r="J293" t="s">
        <v>12</v>
      </c>
      <c r="K293">
        <v>81</v>
      </c>
      <c r="L293">
        <v>110</v>
      </c>
      <c r="M293" s="1" t="e">
        <v>#N/A</v>
      </c>
      <c r="N293" s="1" t="e">
        <v>#N/A</v>
      </c>
      <c r="O293" s="1" t="e">
        <v>#N/A</v>
      </c>
      <c r="P293" s="37" t="e">
        <v>#N/A</v>
      </c>
      <c r="Q293">
        <f t="shared" si="19"/>
        <v>0.4375</v>
      </c>
      <c r="R293" t="s">
        <v>1949</v>
      </c>
    </row>
    <row r="294" spans="1:18">
      <c r="A294" s="2">
        <f t="shared" si="16"/>
        <v>8057</v>
      </c>
      <c r="B294" t="str">
        <f t="shared" si="17"/>
        <v>D18057-83</v>
      </c>
      <c r="C294" t="str">
        <f t="shared" si="18"/>
        <v>Misc - Gold</v>
      </c>
      <c r="D294" s="2">
        <v>8057</v>
      </c>
      <c r="E294" t="s">
        <v>45</v>
      </c>
      <c r="F294" t="s">
        <v>174</v>
      </c>
      <c r="G294" t="s">
        <v>11</v>
      </c>
      <c r="H294" s="3">
        <v>2.25</v>
      </c>
      <c r="I294" s="3" t="s">
        <v>147</v>
      </c>
      <c r="J294" t="s">
        <v>12</v>
      </c>
      <c r="K294">
        <v>83</v>
      </c>
      <c r="L294">
        <v>150</v>
      </c>
      <c r="M294" s="1">
        <v>6.3735000000000008</v>
      </c>
      <c r="N294" s="1">
        <v>12.663</v>
      </c>
      <c r="O294" s="1">
        <v>16.821000000000002</v>
      </c>
      <c r="P294" s="37">
        <v>3.5070000000000001</v>
      </c>
      <c r="Q294">
        <f t="shared" si="19"/>
        <v>0.625</v>
      </c>
      <c r="R294" t="s">
        <v>1949</v>
      </c>
    </row>
    <row r="295" spans="1:18">
      <c r="A295" s="2">
        <f t="shared" si="16"/>
        <v>8059</v>
      </c>
      <c r="B295" t="str">
        <f t="shared" si="17"/>
        <v>D18059-82</v>
      </c>
      <c r="C295" t="str">
        <f t="shared" si="18"/>
        <v>Misc - Gold</v>
      </c>
      <c r="D295" s="2">
        <v>8059</v>
      </c>
      <c r="E295" t="s">
        <v>45</v>
      </c>
      <c r="F295" t="s">
        <v>174</v>
      </c>
      <c r="G295" t="s">
        <v>11</v>
      </c>
      <c r="H295" s="3">
        <v>2.75</v>
      </c>
      <c r="I295" s="3" t="s">
        <v>145</v>
      </c>
      <c r="J295" t="s">
        <v>12</v>
      </c>
      <c r="K295">
        <v>82</v>
      </c>
      <c r="L295">
        <v>90</v>
      </c>
      <c r="M295" s="1">
        <v>8.1690000000000005</v>
      </c>
      <c r="N295" s="1">
        <v>14.994</v>
      </c>
      <c r="O295" s="1">
        <v>19.866000000000003</v>
      </c>
      <c r="P295" s="37">
        <v>4.4940000000000007</v>
      </c>
      <c r="Q295">
        <f t="shared" si="19"/>
        <v>0.5</v>
      </c>
      <c r="R295" t="s">
        <v>1949</v>
      </c>
    </row>
    <row r="296" spans="1:18">
      <c r="A296" s="2">
        <f t="shared" si="16"/>
        <v>8068</v>
      </c>
      <c r="B296" t="str">
        <f t="shared" si="17"/>
        <v>D18068-92</v>
      </c>
      <c r="C296" t="str">
        <f t="shared" si="18"/>
        <v>Tuscany - Gold</v>
      </c>
      <c r="D296" s="2">
        <v>8068</v>
      </c>
      <c r="E296" t="s">
        <v>45</v>
      </c>
      <c r="F296" t="s">
        <v>99</v>
      </c>
      <c r="G296" t="s">
        <v>11</v>
      </c>
      <c r="H296" s="3">
        <v>3.25</v>
      </c>
      <c r="I296" s="3" t="s">
        <v>160</v>
      </c>
      <c r="J296" t="s">
        <v>12</v>
      </c>
      <c r="K296">
        <v>92</v>
      </c>
      <c r="L296">
        <v>85</v>
      </c>
      <c r="M296" s="1">
        <v>9.9855</v>
      </c>
      <c r="N296" s="1">
        <v>17.650500000000001</v>
      </c>
      <c r="O296" s="1">
        <v>22.354500000000002</v>
      </c>
      <c r="P296" s="37">
        <v>5.4915000000000003</v>
      </c>
      <c r="Q296">
        <f t="shared" si="19"/>
        <v>1.125</v>
      </c>
      <c r="R296" t="s">
        <v>1949</v>
      </c>
    </row>
    <row r="297" spans="1:18">
      <c r="A297" s="2">
        <f t="shared" si="16"/>
        <v>8080</v>
      </c>
      <c r="B297" t="str">
        <f t="shared" si="17"/>
        <v>D18080-67</v>
      </c>
      <c r="C297" t="str">
        <f t="shared" si="18"/>
        <v>Misc - Antique Gold</v>
      </c>
      <c r="D297" s="2">
        <v>8080</v>
      </c>
      <c r="E297" t="s">
        <v>45</v>
      </c>
      <c r="F297" t="s">
        <v>174</v>
      </c>
      <c r="G297" t="s">
        <v>14</v>
      </c>
      <c r="H297" s="3">
        <v>3.5</v>
      </c>
      <c r="I297" s="3" t="s">
        <v>159</v>
      </c>
      <c r="J297" t="s">
        <v>12</v>
      </c>
      <c r="K297">
        <v>67</v>
      </c>
      <c r="L297">
        <v>55</v>
      </c>
      <c r="M297" s="1">
        <v>10.122000000000002</v>
      </c>
      <c r="N297" s="1">
        <v>17.755500000000001</v>
      </c>
      <c r="O297" s="1">
        <v>22.543499999999998</v>
      </c>
      <c r="P297" s="37">
        <v>5.5650000000000004</v>
      </c>
      <c r="Q297">
        <f t="shared" si="19"/>
        <v>1.0625</v>
      </c>
      <c r="R297" t="s">
        <v>1949</v>
      </c>
    </row>
    <row r="298" spans="1:18">
      <c r="A298" s="2">
        <f t="shared" si="16"/>
        <v>8081</v>
      </c>
      <c r="B298" t="str">
        <f t="shared" si="17"/>
        <v>D18081-67</v>
      </c>
      <c r="C298" t="str">
        <f t="shared" si="18"/>
        <v>Misc - Antique Silver</v>
      </c>
      <c r="D298" s="2">
        <v>8081</v>
      </c>
      <c r="E298" t="s">
        <v>45</v>
      </c>
      <c r="F298" t="s">
        <v>174</v>
      </c>
      <c r="G298" t="s">
        <v>13</v>
      </c>
      <c r="H298" s="3">
        <v>3.5</v>
      </c>
      <c r="I298" s="3" t="s">
        <v>159</v>
      </c>
      <c r="J298" t="s">
        <v>12</v>
      </c>
      <c r="K298">
        <v>67</v>
      </c>
      <c r="L298">
        <v>70</v>
      </c>
      <c r="M298" s="1">
        <v>10.122000000000002</v>
      </c>
      <c r="N298" s="1">
        <v>17.755500000000001</v>
      </c>
      <c r="O298" s="1">
        <v>22.543499999999998</v>
      </c>
      <c r="P298" s="37">
        <v>5.5650000000000004</v>
      </c>
      <c r="Q298">
        <f t="shared" si="19"/>
        <v>1.0625</v>
      </c>
      <c r="R298" t="s">
        <v>1949</v>
      </c>
    </row>
    <row r="299" spans="1:18">
      <c r="A299" s="2">
        <f t="shared" si="16"/>
        <v>8082</v>
      </c>
      <c r="B299" t="str">
        <f t="shared" si="17"/>
        <v>D18082-71</v>
      </c>
      <c r="C299" t="str">
        <f t="shared" si="18"/>
        <v>Misc - Mahogany</v>
      </c>
      <c r="D299" s="2">
        <v>8082</v>
      </c>
      <c r="E299" t="s">
        <v>45</v>
      </c>
      <c r="F299" t="s">
        <v>174</v>
      </c>
      <c r="G299" t="s">
        <v>25</v>
      </c>
      <c r="H299" s="3">
        <v>3.5</v>
      </c>
      <c r="I299" s="3" t="s">
        <v>149</v>
      </c>
      <c r="J299" t="s">
        <v>12</v>
      </c>
      <c r="K299">
        <v>71</v>
      </c>
      <c r="L299">
        <v>60</v>
      </c>
      <c r="M299" s="1" t="e">
        <v>#N/A</v>
      </c>
      <c r="N299" s="1" t="e">
        <v>#N/A</v>
      </c>
      <c r="O299" s="1" t="e">
        <v>#N/A</v>
      </c>
      <c r="P299" s="37" t="e">
        <v>#N/A</v>
      </c>
      <c r="Q299">
        <f t="shared" si="19"/>
        <v>0.375</v>
      </c>
      <c r="R299" t="s">
        <v>1949</v>
      </c>
    </row>
    <row r="300" spans="1:18">
      <c r="A300" s="2">
        <f t="shared" si="16"/>
        <v>8083</v>
      </c>
      <c r="B300" t="str">
        <f t="shared" si="17"/>
        <v>D18083-94</v>
      </c>
      <c r="C300" t="str">
        <f t="shared" si="18"/>
        <v>Misc - Black</v>
      </c>
      <c r="D300" s="2">
        <v>8083</v>
      </c>
      <c r="E300" t="s">
        <v>45</v>
      </c>
      <c r="F300" t="s">
        <v>174</v>
      </c>
      <c r="G300" t="s">
        <v>26</v>
      </c>
      <c r="H300" s="3">
        <v>1.5</v>
      </c>
      <c r="I300" s="3" t="s">
        <v>149</v>
      </c>
      <c r="J300" t="s">
        <v>12</v>
      </c>
      <c r="K300">
        <v>94</v>
      </c>
      <c r="L300">
        <v>285</v>
      </c>
      <c r="M300" s="1">
        <v>4.6620000000000008</v>
      </c>
      <c r="N300" s="1">
        <v>8.6310000000000002</v>
      </c>
      <c r="O300" s="1">
        <v>11.602500000000001</v>
      </c>
      <c r="P300" s="37">
        <v>2.5619999999999998</v>
      </c>
      <c r="Q300">
        <f t="shared" si="19"/>
        <v>0.375</v>
      </c>
      <c r="R300" t="s">
        <v>1949</v>
      </c>
    </row>
    <row r="301" spans="1:18">
      <c r="A301" s="2">
        <f t="shared" si="16"/>
        <v>8084</v>
      </c>
      <c r="B301" t="str">
        <f t="shared" si="17"/>
        <v>D18084-94</v>
      </c>
      <c r="C301" t="str">
        <f t="shared" si="18"/>
        <v>Misc - Gold</v>
      </c>
      <c r="D301" s="2">
        <v>8084</v>
      </c>
      <c r="E301" t="s">
        <v>45</v>
      </c>
      <c r="F301" t="s">
        <v>174</v>
      </c>
      <c r="G301" t="s">
        <v>11</v>
      </c>
      <c r="H301" s="3">
        <v>1.5</v>
      </c>
      <c r="I301" s="3" t="s">
        <v>149</v>
      </c>
      <c r="J301" t="s">
        <v>12</v>
      </c>
      <c r="K301">
        <v>94</v>
      </c>
      <c r="L301">
        <v>285</v>
      </c>
      <c r="M301" s="1">
        <v>4.7879999999999994</v>
      </c>
      <c r="N301" s="1">
        <v>8.8095000000000017</v>
      </c>
      <c r="O301" s="1">
        <v>11.843999999999999</v>
      </c>
      <c r="P301" s="37">
        <v>2.6355</v>
      </c>
      <c r="Q301">
        <f t="shared" si="19"/>
        <v>0.375</v>
      </c>
      <c r="R301" t="s">
        <v>1949</v>
      </c>
    </row>
    <row r="302" spans="1:18">
      <c r="A302" s="2">
        <f t="shared" si="16"/>
        <v>8085</v>
      </c>
      <c r="B302" t="str">
        <f t="shared" si="17"/>
        <v>D18085-94</v>
      </c>
      <c r="C302" t="str">
        <f t="shared" si="18"/>
        <v>Misc - Black</v>
      </c>
      <c r="D302" s="2">
        <v>8085</v>
      </c>
      <c r="E302" t="s">
        <v>45</v>
      </c>
      <c r="F302" t="s">
        <v>174</v>
      </c>
      <c r="G302" t="s">
        <v>26</v>
      </c>
      <c r="H302" s="3">
        <v>1.75</v>
      </c>
      <c r="I302" s="3" t="s">
        <v>145</v>
      </c>
      <c r="J302" t="s">
        <v>12</v>
      </c>
      <c r="K302">
        <v>94</v>
      </c>
      <c r="L302">
        <v>190</v>
      </c>
      <c r="M302" s="1" t="e">
        <v>#N/A</v>
      </c>
      <c r="N302" s="1" t="e">
        <v>#N/A</v>
      </c>
      <c r="O302" s="1" t="e">
        <v>#N/A</v>
      </c>
      <c r="P302" s="37" t="e">
        <v>#N/A</v>
      </c>
      <c r="Q302">
        <f t="shared" si="19"/>
        <v>0.5</v>
      </c>
      <c r="R302" t="s">
        <v>1949</v>
      </c>
    </row>
    <row r="303" spans="1:18">
      <c r="A303" s="2">
        <f t="shared" si="16"/>
        <v>8086</v>
      </c>
      <c r="B303" t="str">
        <f t="shared" si="17"/>
        <v>D18086-94</v>
      </c>
      <c r="C303" t="str">
        <f t="shared" si="18"/>
        <v>Misc - Gold</v>
      </c>
      <c r="D303" s="2">
        <v>8086</v>
      </c>
      <c r="E303" t="s">
        <v>45</v>
      </c>
      <c r="F303" t="s">
        <v>174</v>
      </c>
      <c r="G303" t="s">
        <v>11</v>
      </c>
      <c r="H303" s="3">
        <v>1.75</v>
      </c>
      <c r="I303" s="3" t="s">
        <v>145</v>
      </c>
      <c r="J303" t="s">
        <v>12</v>
      </c>
      <c r="K303">
        <v>94</v>
      </c>
      <c r="L303">
        <v>190</v>
      </c>
      <c r="M303" s="1">
        <v>6.6465000000000005</v>
      </c>
      <c r="N303" s="1">
        <v>12.999000000000001</v>
      </c>
      <c r="O303" s="1">
        <v>17.167500000000004</v>
      </c>
      <c r="P303" s="37">
        <v>3.6539999999999999</v>
      </c>
      <c r="Q303">
        <f t="shared" si="19"/>
        <v>0.5</v>
      </c>
      <c r="R303" t="s">
        <v>1949</v>
      </c>
    </row>
    <row r="304" spans="1:18">
      <c r="A304" s="2">
        <f t="shared" si="16"/>
        <v>8088</v>
      </c>
      <c r="B304" t="str">
        <f t="shared" si="17"/>
        <v>D18088-84</v>
      </c>
      <c r="C304" t="str">
        <f t="shared" si="18"/>
        <v>Misc - Silver</v>
      </c>
      <c r="D304" s="2">
        <v>8088</v>
      </c>
      <c r="E304" t="s">
        <v>45</v>
      </c>
      <c r="F304" t="s">
        <v>174</v>
      </c>
      <c r="G304" t="s">
        <v>22</v>
      </c>
      <c r="H304" s="3">
        <v>1.75</v>
      </c>
      <c r="I304" s="3" t="s">
        <v>154</v>
      </c>
      <c r="J304" t="s">
        <v>12</v>
      </c>
      <c r="K304">
        <v>84</v>
      </c>
      <c r="L304">
        <v>190</v>
      </c>
      <c r="M304" s="1">
        <v>6.7200000000000006</v>
      </c>
      <c r="N304" s="1">
        <v>12.295500000000001</v>
      </c>
      <c r="O304" s="1">
        <v>16.044</v>
      </c>
      <c r="P304" s="37">
        <v>3.6960000000000002</v>
      </c>
      <c r="Q304">
        <f t="shared" si="19"/>
        <v>1</v>
      </c>
      <c r="R304" t="s">
        <v>1949</v>
      </c>
    </row>
    <row r="305" spans="1:18">
      <c r="A305" s="2">
        <f t="shared" si="16"/>
        <v>8089</v>
      </c>
      <c r="B305" t="str">
        <f t="shared" si="17"/>
        <v>D18089-84</v>
      </c>
      <c r="C305" t="str">
        <f t="shared" si="18"/>
        <v>Misc - Gold</v>
      </c>
      <c r="D305" s="2">
        <v>8089</v>
      </c>
      <c r="E305" t="s">
        <v>45</v>
      </c>
      <c r="F305" t="s">
        <v>174</v>
      </c>
      <c r="G305" t="s">
        <v>11</v>
      </c>
      <c r="H305" s="3">
        <v>1.75</v>
      </c>
      <c r="I305" s="3" t="s">
        <v>154</v>
      </c>
      <c r="J305" t="s">
        <v>12</v>
      </c>
      <c r="K305">
        <v>84</v>
      </c>
      <c r="L305">
        <v>170</v>
      </c>
      <c r="M305" s="1">
        <v>6.657</v>
      </c>
      <c r="N305" s="1">
        <v>12.18</v>
      </c>
      <c r="O305" s="1">
        <v>15.886500000000002</v>
      </c>
      <c r="P305" s="37">
        <v>3.6645000000000003</v>
      </c>
      <c r="Q305">
        <f t="shared" si="19"/>
        <v>1</v>
      </c>
      <c r="R305" t="s">
        <v>1949</v>
      </c>
    </row>
    <row r="306" spans="1:18">
      <c r="A306" s="2">
        <f t="shared" si="16"/>
        <v>8090</v>
      </c>
      <c r="B306" t="str">
        <f t="shared" si="17"/>
        <v>D18090-84</v>
      </c>
      <c r="C306" t="str">
        <f t="shared" si="18"/>
        <v>Misc - Silver</v>
      </c>
      <c r="D306" s="2">
        <v>8090</v>
      </c>
      <c r="E306" t="s">
        <v>45</v>
      </c>
      <c r="F306" t="s">
        <v>174</v>
      </c>
      <c r="G306" t="s">
        <v>22</v>
      </c>
      <c r="H306" s="3">
        <v>2.25</v>
      </c>
      <c r="I306" s="3" t="s">
        <v>159</v>
      </c>
      <c r="J306" t="s">
        <v>12</v>
      </c>
      <c r="K306">
        <v>84</v>
      </c>
      <c r="L306">
        <v>110</v>
      </c>
      <c r="M306" s="1" t="e">
        <v>#N/A</v>
      </c>
      <c r="N306" s="1" t="e">
        <v>#N/A</v>
      </c>
      <c r="O306" s="1" t="e">
        <v>#N/A</v>
      </c>
      <c r="P306" s="37" t="e">
        <v>#N/A</v>
      </c>
      <c r="Q306">
        <f t="shared" si="19"/>
        <v>1.0625</v>
      </c>
      <c r="R306" t="s">
        <v>1949</v>
      </c>
    </row>
    <row r="307" spans="1:18">
      <c r="A307" s="2">
        <f t="shared" si="16"/>
        <v>8092</v>
      </c>
      <c r="B307" t="str">
        <f t="shared" si="17"/>
        <v>D18092-140</v>
      </c>
      <c r="C307" t="str">
        <f t="shared" si="18"/>
        <v>Misc - Cherry</v>
      </c>
      <c r="D307" s="2">
        <v>8092</v>
      </c>
      <c r="E307" t="s">
        <v>10</v>
      </c>
      <c r="F307" t="s">
        <v>174</v>
      </c>
      <c r="G307" t="s">
        <v>36</v>
      </c>
      <c r="H307" s="3">
        <v>1.5</v>
      </c>
      <c r="I307" s="3" t="s">
        <v>145</v>
      </c>
      <c r="J307" t="s">
        <v>12</v>
      </c>
      <c r="K307">
        <v>140</v>
      </c>
      <c r="L307">
        <v>250</v>
      </c>
      <c r="M307" s="1">
        <v>5.5860000000000003</v>
      </c>
      <c r="N307" s="1">
        <v>10.426500000000001</v>
      </c>
      <c r="O307" s="1">
        <v>13.702500000000001</v>
      </c>
      <c r="P307" s="37">
        <v>3.0765000000000002</v>
      </c>
      <c r="Q307">
        <f t="shared" si="19"/>
        <v>0.5</v>
      </c>
      <c r="R307" t="s">
        <v>1949</v>
      </c>
    </row>
    <row r="308" spans="1:18">
      <c r="A308" s="2">
        <f t="shared" si="16"/>
        <v>8116</v>
      </c>
      <c r="B308" t="str">
        <f t="shared" si="17"/>
        <v>D18116-73</v>
      </c>
      <c r="C308" t="str">
        <f t="shared" si="18"/>
        <v>Misc - Gold</v>
      </c>
      <c r="D308" s="2">
        <v>8116</v>
      </c>
      <c r="E308" t="s">
        <v>45</v>
      </c>
      <c r="F308" t="s">
        <v>174</v>
      </c>
      <c r="G308" t="s">
        <v>11</v>
      </c>
      <c r="H308" s="3">
        <v>4.5</v>
      </c>
      <c r="I308" s="3" t="s">
        <v>146</v>
      </c>
      <c r="J308" t="s">
        <v>12</v>
      </c>
      <c r="K308">
        <v>73</v>
      </c>
      <c r="L308">
        <v>40</v>
      </c>
      <c r="M308" s="1">
        <v>19.026000000000003</v>
      </c>
      <c r="N308" s="1">
        <v>31.279499999999999</v>
      </c>
      <c r="O308" s="1">
        <v>37.191000000000003</v>
      </c>
      <c r="P308" s="37">
        <v>10.468500000000001</v>
      </c>
      <c r="Q308">
        <f t="shared" si="19"/>
        <v>0.6875</v>
      </c>
      <c r="R308" t="s">
        <v>1949</v>
      </c>
    </row>
    <row r="309" spans="1:18">
      <c r="A309" s="2">
        <f t="shared" si="16"/>
        <v>8117</v>
      </c>
      <c r="B309" t="str">
        <f t="shared" si="17"/>
        <v>D18117-73</v>
      </c>
      <c r="C309" t="str">
        <f t="shared" si="18"/>
        <v>Misc - Gold</v>
      </c>
      <c r="D309" s="2">
        <v>8117</v>
      </c>
      <c r="E309" t="s">
        <v>45</v>
      </c>
      <c r="F309" t="s">
        <v>174</v>
      </c>
      <c r="G309" t="s">
        <v>11</v>
      </c>
      <c r="H309" s="3">
        <v>4</v>
      </c>
      <c r="I309" s="3" t="s">
        <v>159</v>
      </c>
      <c r="J309" t="s">
        <v>12</v>
      </c>
      <c r="K309">
        <v>73</v>
      </c>
      <c r="L309">
        <v>35</v>
      </c>
      <c r="M309" s="1">
        <v>15.561000000000002</v>
      </c>
      <c r="N309" s="1">
        <v>26.418000000000003</v>
      </c>
      <c r="O309" s="1">
        <v>32.361000000000004</v>
      </c>
      <c r="P309" s="37">
        <v>8.557500000000001</v>
      </c>
      <c r="Q309">
        <f t="shared" si="19"/>
        <v>1.0625</v>
      </c>
      <c r="R309" t="s">
        <v>1949</v>
      </c>
    </row>
    <row r="310" spans="1:18">
      <c r="A310" s="2">
        <f t="shared" si="16"/>
        <v>8135</v>
      </c>
      <c r="B310" t="str">
        <f t="shared" si="17"/>
        <v>D18135-70</v>
      </c>
      <c r="C310" t="str">
        <f t="shared" si="18"/>
        <v>Misc - Gold</v>
      </c>
      <c r="D310" s="2">
        <v>8135</v>
      </c>
      <c r="E310" t="s">
        <v>10</v>
      </c>
      <c r="F310" t="s">
        <v>174</v>
      </c>
      <c r="G310" t="s">
        <v>11</v>
      </c>
      <c r="H310" s="3">
        <v>1.5</v>
      </c>
      <c r="I310" s="3" t="s">
        <v>145</v>
      </c>
      <c r="J310" t="s">
        <v>12</v>
      </c>
      <c r="K310">
        <v>70</v>
      </c>
      <c r="L310">
        <v>260</v>
      </c>
      <c r="M310" s="1">
        <v>4.3680000000000003</v>
      </c>
      <c r="N310" s="1">
        <v>8.8935000000000013</v>
      </c>
      <c r="O310" s="1">
        <v>12.1065</v>
      </c>
      <c r="P310" s="37">
        <v>2.4045000000000001</v>
      </c>
      <c r="Q310">
        <f t="shared" si="19"/>
        <v>0.5</v>
      </c>
      <c r="R310" t="s">
        <v>1949</v>
      </c>
    </row>
    <row r="311" spans="1:18">
      <c r="A311" s="2">
        <f t="shared" si="16"/>
        <v>8136</v>
      </c>
      <c r="B311" t="str">
        <f t="shared" si="17"/>
        <v>D18136-70</v>
      </c>
      <c r="C311" t="str">
        <f t="shared" si="18"/>
        <v>Misc - Gold</v>
      </c>
      <c r="D311" s="2">
        <v>8136</v>
      </c>
      <c r="E311" t="s">
        <v>10</v>
      </c>
      <c r="F311" t="s">
        <v>174</v>
      </c>
      <c r="G311" t="s">
        <v>11</v>
      </c>
      <c r="H311" s="3">
        <v>2</v>
      </c>
      <c r="I311" s="3" t="s">
        <v>145</v>
      </c>
      <c r="J311" t="s">
        <v>12</v>
      </c>
      <c r="K311">
        <v>70</v>
      </c>
      <c r="L311">
        <v>190</v>
      </c>
      <c r="M311" s="1">
        <v>5.7015000000000002</v>
      </c>
      <c r="N311" s="1">
        <v>11.0565</v>
      </c>
      <c r="O311" s="1">
        <v>14.857500000000002</v>
      </c>
      <c r="P311" s="37">
        <v>3.1395000000000004</v>
      </c>
      <c r="Q311">
        <f t="shared" si="19"/>
        <v>0.5</v>
      </c>
      <c r="R311" t="s">
        <v>1949</v>
      </c>
    </row>
    <row r="312" spans="1:18">
      <c r="A312" s="2">
        <f t="shared" si="16"/>
        <v>8137</v>
      </c>
      <c r="B312" t="str">
        <f t="shared" si="17"/>
        <v>D18137-70</v>
      </c>
      <c r="C312" t="str">
        <f t="shared" si="18"/>
        <v>Misc - Gold</v>
      </c>
      <c r="D312" s="2">
        <v>8137</v>
      </c>
      <c r="E312" t="s">
        <v>10</v>
      </c>
      <c r="F312" t="s">
        <v>174</v>
      </c>
      <c r="G312" t="s">
        <v>11</v>
      </c>
      <c r="H312" s="3">
        <v>2.5</v>
      </c>
      <c r="I312" s="3" t="s">
        <v>150</v>
      </c>
      <c r="J312" t="s">
        <v>12</v>
      </c>
      <c r="K312">
        <v>70</v>
      </c>
      <c r="L312">
        <v>110</v>
      </c>
      <c r="M312" s="1">
        <v>7.14</v>
      </c>
      <c r="N312" s="1">
        <v>13.3035</v>
      </c>
      <c r="O312" s="1">
        <v>17.157</v>
      </c>
      <c r="P312" s="37">
        <v>3.9270000000000005</v>
      </c>
      <c r="Q312">
        <f t="shared" si="19"/>
        <v>0.75</v>
      </c>
      <c r="R312" t="s">
        <v>1949</v>
      </c>
    </row>
    <row r="313" spans="1:18">
      <c r="A313" s="2">
        <f t="shared" si="16"/>
        <v>8152</v>
      </c>
      <c r="B313" t="str">
        <f t="shared" si="17"/>
        <v>D18152-70</v>
      </c>
      <c r="C313" t="str">
        <f t="shared" si="18"/>
        <v>Misc - Gold</v>
      </c>
      <c r="D313" s="2">
        <v>8152</v>
      </c>
      <c r="E313" t="s">
        <v>10</v>
      </c>
      <c r="F313" t="s">
        <v>174</v>
      </c>
      <c r="G313" t="s">
        <v>11</v>
      </c>
      <c r="H313" s="3">
        <v>1.5</v>
      </c>
      <c r="I313" s="3" t="s">
        <v>145</v>
      </c>
      <c r="J313" t="s">
        <v>12</v>
      </c>
      <c r="K313">
        <v>70</v>
      </c>
      <c r="L313">
        <v>285</v>
      </c>
      <c r="M313" s="1">
        <v>4.3680000000000003</v>
      </c>
      <c r="N313" s="1">
        <v>8.8935000000000013</v>
      </c>
      <c r="O313" s="1">
        <v>12.1065</v>
      </c>
      <c r="P313" s="37">
        <v>2.4045000000000001</v>
      </c>
      <c r="Q313">
        <f t="shared" si="19"/>
        <v>0.5</v>
      </c>
      <c r="R313" t="s">
        <v>1949</v>
      </c>
    </row>
    <row r="314" spans="1:18">
      <c r="A314" s="2">
        <f t="shared" si="16"/>
        <v>8153</v>
      </c>
      <c r="B314" t="str">
        <f t="shared" si="17"/>
        <v>D18153-70</v>
      </c>
      <c r="C314" t="str">
        <f t="shared" si="18"/>
        <v>Misc - Gold</v>
      </c>
      <c r="D314" s="2">
        <v>8153</v>
      </c>
      <c r="E314" t="s">
        <v>10</v>
      </c>
      <c r="F314" t="s">
        <v>174</v>
      </c>
      <c r="G314" t="s">
        <v>11</v>
      </c>
      <c r="H314" s="3">
        <v>2</v>
      </c>
      <c r="I314" s="3" t="s">
        <v>145</v>
      </c>
      <c r="J314" t="s">
        <v>12</v>
      </c>
      <c r="K314">
        <v>70</v>
      </c>
      <c r="L314">
        <v>190</v>
      </c>
      <c r="M314" s="1">
        <v>5.7015000000000002</v>
      </c>
      <c r="N314" s="1">
        <v>11.004000000000001</v>
      </c>
      <c r="O314" s="1">
        <v>14.784000000000001</v>
      </c>
      <c r="P314" s="37">
        <v>3.1395000000000004</v>
      </c>
      <c r="Q314">
        <f t="shared" si="19"/>
        <v>0.5</v>
      </c>
      <c r="R314" t="s">
        <v>1949</v>
      </c>
    </row>
    <row r="315" spans="1:18">
      <c r="A315" s="2">
        <f t="shared" si="16"/>
        <v>8154</v>
      </c>
      <c r="B315" t="str">
        <f t="shared" si="17"/>
        <v>D18154-70</v>
      </c>
      <c r="C315" t="str">
        <f t="shared" si="18"/>
        <v>Misc - Gold</v>
      </c>
      <c r="D315" s="2">
        <v>8154</v>
      </c>
      <c r="E315" t="s">
        <v>10</v>
      </c>
      <c r="F315" t="s">
        <v>174</v>
      </c>
      <c r="G315" t="s">
        <v>11</v>
      </c>
      <c r="H315" s="3">
        <v>2.5</v>
      </c>
      <c r="I315" s="3" t="s">
        <v>150</v>
      </c>
      <c r="J315" t="s">
        <v>12</v>
      </c>
      <c r="K315">
        <v>70</v>
      </c>
      <c r="L315">
        <v>110</v>
      </c>
      <c r="M315" s="1">
        <v>7.14</v>
      </c>
      <c r="N315" s="1">
        <v>13.3035</v>
      </c>
      <c r="O315" s="1">
        <v>17.367000000000001</v>
      </c>
      <c r="P315" s="37">
        <v>3.9270000000000005</v>
      </c>
      <c r="Q315">
        <f t="shared" si="19"/>
        <v>0.75</v>
      </c>
      <c r="R315" t="s">
        <v>1949</v>
      </c>
    </row>
    <row r="316" spans="1:18">
      <c r="A316" s="2">
        <f t="shared" si="16"/>
        <v>8155</v>
      </c>
      <c r="B316" t="str">
        <f t="shared" si="17"/>
        <v>D18155-70</v>
      </c>
      <c r="C316" t="str">
        <f t="shared" si="18"/>
        <v>Misc - Silver</v>
      </c>
      <c r="D316" s="2">
        <v>8155</v>
      </c>
      <c r="E316" t="s">
        <v>10</v>
      </c>
      <c r="F316" t="s">
        <v>174</v>
      </c>
      <c r="G316" t="s">
        <v>22</v>
      </c>
      <c r="H316" s="3">
        <v>1.5</v>
      </c>
      <c r="I316" s="3" t="s">
        <v>145</v>
      </c>
      <c r="J316" t="s">
        <v>12</v>
      </c>
      <c r="K316">
        <v>70</v>
      </c>
      <c r="L316">
        <v>285</v>
      </c>
      <c r="M316" s="1" t="e">
        <v>#N/A</v>
      </c>
      <c r="N316" s="1" t="e">
        <v>#N/A</v>
      </c>
      <c r="O316" s="1" t="e">
        <v>#N/A</v>
      </c>
      <c r="P316" s="37" t="e">
        <v>#N/A</v>
      </c>
      <c r="Q316">
        <f t="shared" si="19"/>
        <v>0.5</v>
      </c>
      <c r="R316" t="s">
        <v>1949</v>
      </c>
    </row>
    <row r="317" spans="1:18">
      <c r="A317" s="2">
        <f t="shared" si="16"/>
        <v>8156</v>
      </c>
      <c r="B317" t="str">
        <f t="shared" si="17"/>
        <v>D18156-70</v>
      </c>
      <c r="C317" t="str">
        <f t="shared" si="18"/>
        <v>Misc - Silver</v>
      </c>
      <c r="D317" s="2">
        <v>8156</v>
      </c>
      <c r="E317" t="s">
        <v>10</v>
      </c>
      <c r="F317" t="s">
        <v>174</v>
      </c>
      <c r="G317" t="s">
        <v>22</v>
      </c>
      <c r="H317" s="3">
        <v>2</v>
      </c>
      <c r="I317" s="3" t="s">
        <v>145</v>
      </c>
      <c r="J317" t="s">
        <v>12</v>
      </c>
      <c r="K317">
        <v>70</v>
      </c>
      <c r="L317">
        <v>190</v>
      </c>
      <c r="M317" s="1">
        <v>5.7015000000000002</v>
      </c>
      <c r="N317" s="1">
        <v>11.004000000000001</v>
      </c>
      <c r="O317" s="1">
        <v>14.784000000000001</v>
      </c>
      <c r="P317" s="37">
        <v>3.1395000000000004</v>
      </c>
      <c r="Q317">
        <f t="shared" si="19"/>
        <v>0.5</v>
      </c>
      <c r="R317" t="s">
        <v>1949</v>
      </c>
    </row>
    <row r="318" spans="1:18">
      <c r="A318" s="2">
        <f t="shared" si="16"/>
        <v>8157</v>
      </c>
      <c r="B318" t="str">
        <f t="shared" si="17"/>
        <v>D18157-70</v>
      </c>
      <c r="C318" t="str">
        <f t="shared" si="18"/>
        <v>Misc - Silver</v>
      </c>
      <c r="D318" s="2">
        <v>8157</v>
      </c>
      <c r="E318" t="s">
        <v>10</v>
      </c>
      <c r="F318" t="s">
        <v>174</v>
      </c>
      <c r="G318" t="s">
        <v>22</v>
      </c>
      <c r="H318" s="3">
        <v>2.5</v>
      </c>
      <c r="I318" s="3" t="s">
        <v>150</v>
      </c>
      <c r="J318" t="s">
        <v>12</v>
      </c>
      <c r="K318">
        <v>70</v>
      </c>
      <c r="L318">
        <v>110</v>
      </c>
      <c r="M318" s="1" t="e">
        <v>#N/A</v>
      </c>
      <c r="N318" s="1" t="e">
        <v>#N/A</v>
      </c>
      <c r="O318" s="1" t="e">
        <v>#N/A</v>
      </c>
      <c r="P318" s="37" t="e">
        <v>#N/A</v>
      </c>
      <c r="Q318">
        <f t="shared" si="19"/>
        <v>0.75</v>
      </c>
      <c r="R318" t="s">
        <v>1949</v>
      </c>
    </row>
    <row r="319" spans="1:18">
      <c r="A319" s="2">
        <f t="shared" si="16"/>
        <v>8162</v>
      </c>
      <c r="B319" t="str">
        <f t="shared" si="17"/>
        <v>D18162-121</v>
      </c>
      <c r="C319" t="str">
        <f t="shared" si="18"/>
        <v>Fillets - Gold</v>
      </c>
      <c r="D319" s="2">
        <v>8162</v>
      </c>
      <c r="E319" t="s">
        <v>42</v>
      </c>
      <c r="F319" t="s">
        <v>43</v>
      </c>
      <c r="G319" t="s">
        <v>11</v>
      </c>
      <c r="H319" s="3">
        <v>0.5</v>
      </c>
      <c r="J319" t="s">
        <v>42</v>
      </c>
      <c r="K319">
        <v>121</v>
      </c>
      <c r="L319">
        <v>2010</v>
      </c>
      <c r="M319" s="1">
        <v>1.7010000000000003</v>
      </c>
      <c r="N319" s="1">
        <v>3.8640000000000003</v>
      </c>
      <c r="O319" s="1">
        <v>0</v>
      </c>
      <c r="P319" s="37">
        <v>0.93450000000000011</v>
      </c>
      <c r="Q319">
        <f t="shared" si="19"/>
        <v>0</v>
      </c>
      <c r="R319" t="s">
        <v>1949</v>
      </c>
    </row>
    <row r="320" spans="1:18">
      <c r="A320" s="2">
        <f t="shared" si="16"/>
        <v>8179</v>
      </c>
      <c r="B320" t="str">
        <f t="shared" si="17"/>
        <v>D18179-121</v>
      </c>
      <c r="C320" t="str">
        <f t="shared" si="18"/>
        <v>Fillets - Gold</v>
      </c>
      <c r="D320" s="2">
        <v>8179</v>
      </c>
      <c r="E320" t="s">
        <v>42</v>
      </c>
      <c r="F320" t="s">
        <v>43</v>
      </c>
      <c r="G320" t="s">
        <v>11</v>
      </c>
      <c r="H320" s="3">
        <v>0.5</v>
      </c>
      <c r="J320" t="s">
        <v>42</v>
      </c>
      <c r="K320">
        <v>121</v>
      </c>
      <c r="L320">
        <v>1980</v>
      </c>
      <c r="M320" s="1">
        <v>1.7010000000000003</v>
      </c>
      <c r="N320" s="1">
        <v>3.8640000000000003</v>
      </c>
      <c r="O320" s="1">
        <v>0</v>
      </c>
      <c r="P320" s="37">
        <v>0.93450000000000011</v>
      </c>
      <c r="Q320">
        <f t="shared" si="19"/>
        <v>0</v>
      </c>
      <c r="R320" t="s">
        <v>1949</v>
      </c>
    </row>
    <row r="321" spans="1:18">
      <c r="A321" s="2">
        <f t="shared" si="16"/>
        <v>8185</v>
      </c>
      <c r="B321" t="str">
        <f t="shared" si="17"/>
        <v>D18185-87</v>
      </c>
      <c r="C321" t="str">
        <f t="shared" si="18"/>
        <v>Pyramids - Gold</v>
      </c>
      <c r="D321" s="2">
        <v>8185</v>
      </c>
      <c r="E321" t="s">
        <v>45</v>
      </c>
      <c r="F321" t="s">
        <v>96</v>
      </c>
      <c r="G321" t="s">
        <v>11</v>
      </c>
      <c r="H321" s="3">
        <v>4</v>
      </c>
      <c r="I321" s="3" t="s">
        <v>169</v>
      </c>
      <c r="J321" t="s">
        <v>12</v>
      </c>
      <c r="K321">
        <v>87</v>
      </c>
      <c r="L321">
        <v>55</v>
      </c>
      <c r="M321" s="1" t="e">
        <v>#N/A</v>
      </c>
      <c r="N321" s="1" t="e">
        <v>#N/A</v>
      </c>
      <c r="O321" s="1" t="e">
        <v>#N/A</v>
      </c>
      <c r="P321" s="37" t="e">
        <v>#N/A</v>
      </c>
      <c r="Q321">
        <f t="shared" si="19"/>
        <v>1.3125</v>
      </c>
      <c r="R321" t="s">
        <v>1949</v>
      </c>
    </row>
    <row r="322" spans="1:18">
      <c r="A322" s="2">
        <f t="shared" ref="A322:A385" si="20">D322</f>
        <v>8191</v>
      </c>
      <c r="B322" t="str">
        <f t="shared" ref="B322:B385" si="21">CONCATENATE("D1",D322,"-",K322)</f>
        <v>D18191-94</v>
      </c>
      <c r="C322" t="str">
        <f t="shared" ref="C322:C385" si="22">CONCATENATE(F322," - ",G322)</f>
        <v>Misc - Gold</v>
      </c>
      <c r="D322" s="2">
        <v>8191</v>
      </c>
      <c r="E322" t="s">
        <v>45</v>
      </c>
      <c r="F322" t="s">
        <v>174</v>
      </c>
      <c r="G322" t="s">
        <v>11</v>
      </c>
      <c r="H322" s="3">
        <v>0.75</v>
      </c>
      <c r="I322" s="3" t="s">
        <v>149</v>
      </c>
      <c r="J322" t="s">
        <v>12</v>
      </c>
      <c r="K322">
        <v>94</v>
      </c>
      <c r="L322">
        <v>520</v>
      </c>
      <c r="M322" s="1">
        <v>2.9925000000000002</v>
      </c>
      <c r="N322" s="1">
        <v>6.1844999999999999</v>
      </c>
      <c r="O322" s="1">
        <v>8.5890000000000004</v>
      </c>
      <c r="P322" s="37">
        <v>1.6485000000000001</v>
      </c>
      <c r="Q322">
        <f t="shared" ref="Q322:Q385" si="23">IFERROR(+IF(I322&lt;40000,I322,+((TRIM(+MID(I322,1,+FIND("/",I322,1)-1)))/(+TRIM(+MID(I322,+FIND("/",I322,1)+1,2))))),I322*1)</f>
        <v>0.375</v>
      </c>
      <c r="R322" t="s">
        <v>1949</v>
      </c>
    </row>
    <row r="323" spans="1:18">
      <c r="A323" s="2">
        <f t="shared" si="20"/>
        <v>8192</v>
      </c>
      <c r="B323" t="str">
        <f t="shared" si="21"/>
        <v>D18192-94</v>
      </c>
      <c r="C323" t="str">
        <f t="shared" si="22"/>
        <v>Misc - Silver</v>
      </c>
      <c r="D323" s="2">
        <v>8192</v>
      </c>
      <c r="E323" t="s">
        <v>45</v>
      </c>
      <c r="F323" t="s">
        <v>174</v>
      </c>
      <c r="G323" t="s">
        <v>22</v>
      </c>
      <c r="H323" s="3">
        <v>0.75</v>
      </c>
      <c r="I323" s="3" t="s">
        <v>149</v>
      </c>
      <c r="J323" t="s">
        <v>12</v>
      </c>
      <c r="K323">
        <v>94</v>
      </c>
      <c r="L323">
        <v>540</v>
      </c>
      <c r="M323" s="1">
        <v>2.9925000000000002</v>
      </c>
      <c r="N323" s="1">
        <v>6.1844999999999999</v>
      </c>
      <c r="O323" s="1">
        <v>8.5890000000000004</v>
      </c>
      <c r="P323" s="37">
        <v>1.6485000000000001</v>
      </c>
      <c r="Q323">
        <f t="shared" si="23"/>
        <v>0.375</v>
      </c>
      <c r="R323" t="s">
        <v>1949</v>
      </c>
    </row>
    <row r="324" spans="1:18">
      <c r="A324" s="2">
        <f t="shared" si="20"/>
        <v>8193</v>
      </c>
      <c r="B324" t="str">
        <f t="shared" si="21"/>
        <v>D18193-90</v>
      </c>
      <c r="C324" t="str">
        <f t="shared" si="22"/>
        <v>Misc - Antique Gold</v>
      </c>
      <c r="D324" s="2">
        <v>8193</v>
      </c>
      <c r="E324" t="s">
        <v>10</v>
      </c>
      <c r="F324" t="s">
        <v>174</v>
      </c>
      <c r="G324" t="s">
        <v>14</v>
      </c>
      <c r="H324" s="3">
        <v>0.75</v>
      </c>
      <c r="I324" s="3" t="s">
        <v>152</v>
      </c>
      <c r="J324" t="s">
        <v>12</v>
      </c>
      <c r="K324">
        <v>90</v>
      </c>
      <c r="L324">
        <v>660</v>
      </c>
      <c r="M324" s="1">
        <v>2.5515000000000003</v>
      </c>
      <c r="N324" s="1">
        <v>5.3655000000000008</v>
      </c>
      <c r="O324" s="1">
        <v>7.4865000000000004</v>
      </c>
      <c r="P324" s="37">
        <v>1.4070000000000003</v>
      </c>
      <c r="Q324">
        <f t="shared" si="23"/>
        <v>0.3125</v>
      </c>
      <c r="R324" t="s">
        <v>1949</v>
      </c>
    </row>
    <row r="325" spans="1:18">
      <c r="A325" s="2">
        <f t="shared" si="20"/>
        <v>8203</v>
      </c>
      <c r="B325" t="str">
        <f t="shared" si="21"/>
        <v>D18203-96</v>
      </c>
      <c r="C325" t="str">
        <f t="shared" si="22"/>
        <v>Misc - Silver</v>
      </c>
      <c r="D325" s="2">
        <v>8203</v>
      </c>
      <c r="E325" t="s">
        <v>10</v>
      </c>
      <c r="F325" t="s">
        <v>174</v>
      </c>
      <c r="G325" t="s">
        <v>22</v>
      </c>
      <c r="H325" s="3">
        <v>0.75</v>
      </c>
      <c r="I325" s="3" t="s">
        <v>149</v>
      </c>
      <c r="J325" t="s">
        <v>12</v>
      </c>
      <c r="K325">
        <v>96</v>
      </c>
      <c r="L325">
        <v>910</v>
      </c>
      <c r="M325" s="1">
        <v>2.8140000000000005</v>
      </c>
      <c r="N325" s="1">
        <v>5.9745000000000008</v>
      </c>
      <c r="O325" s="1">
        <v>8.3475000000000001</v>
      </c>
      <c r="P325" s="37">
        <v>1.5435000000000001</v>
      </c>
      <c r="Q325">
        <f t="shared" si="23"/>
        <v>0.375</v>
      </c>
      <c r="R325" t="s">
        <v>1949</v>
      </c>
    </row>
    <row r="326" spans="1:18">
      <c r="A326" s="2">
        <f t="shared" si="20"/>
        <v>8204</v>
      </c>
      <c r="B326" t="str">
        <f t="shared" si="21"/>
        <v>D18204-96</v>
      </c>
      <c r="C326" t="str">
        <f t="shared" si="22"/>
        <v>Misc - Silver</v>
      </c>
      <c r="D326" s="2">
        <v>8204</v>
      </c>
      <c r="E326" t="s">
        <v>10</v>
      </c>
      <c r="F326" t="s">
        <v>174</v>
      </c>
      <c r="G326" t="s">
        <v>22</v>
      </c>
      <c r="H326" s="3">
        <v>1</v>
      </c>
      <c r="I326" s="3" t="s">
        <v>163</v>
      </c>
      <c r="J326" t="s">
        <v>12</v>
      </c>
      <c r="K326">
        <v>96</v>
      </c>
      <c r="L326">
        <v>360</v>
      </c>
      <c r="M326" s="1">
        <v>3.4755000000000003</v>
      </c>
      <c r="N326" s="1">
        <v>6.8565000000000005</v>
      </c>
      <c r="O326" s="1">
        <v>9.3870000000000005</v>
      </c>
      <c r="P326" s="37">
        <v>1.9110000000000003</v>
      </c>
      <c r="Q326">
        <f t="shared" si="23"/>
        <v>0.25</v>
      </c>
      <c r="R326" t="s">
        <v>1949</v>
      </c>
    </row>
    <row r="327" spans="1:18">
      <c r="A327" s="2">
        <f t="shared" si="20"/>
        <v>8205</v>
      </c>
      <c r="B327" t="str">
        <f t="shared" si="21"/>
        <v>D18205-96</v>
      </c>
      <c r="C327" t="str">
        <f t="shared" si="22"/>
        <v>Misc - Silver</v>
      </c>
      <c r="D327" s="2">
        <v>8205</v>
      </c>
      <c r="E327" t="s">
        <v>10</v>
      </c>
      <c r="F327" t="s">
        <v>174</v>
      </c>
      <c r="G327" t="s">
        <v>22</v>
      </c>
      <c r="H327" s="3">
        <v>1.5</v>
      </c>
      <c r="I327" s="3" t="s">
        <v>145</v>
      </c>
      <c r="J327" t="s">
        <v>12</v>
      </c>
      <c r="K327">
        <v>96</v>
      </c>
      <c r="L327">
        <v>285</v>
      </c>
      <c r="M327" s="1">
        <v>4.2210000000000001</v>
      </c>
      <c r="N327" s="1">
        <v>7.9065000000000003</v>
      </c>
      <c r="O327" s="1">
        <v>10.709999999999999</v>
      </c>
      <c r="P327" s="37">
        <v>2.3205</v>
      </c>
      <c r="Q327">
        <f t="shared" si="23"/>
        <v>0.5</v>
      </c>
      <c r="R327" t="s">
        <v>1949</v>
      </c>
    </row>
    <row r="328" spans="1:18">
      <c r="A328" s="2">
        <f t="shared" si="20"/>
        <v>8206</v>
      </c>
      <c r="B328" t="str">
        <f t="shared" si="21"/>
        <v>D18206-96</v>
      </c>
      <c r="C328" t="str">
        <f t="shared" si="22"/>
        <v>Misc - Silver</v>
      </c>
      <c r="D328" s="2">
        <v>8206</v>
      </c>
      <c r="E328" t="s">
        <v>10</v>
      </c>
      <c r="F328" t="s">
        <v>174</v>
      </c>
      <c r="G328" t="s">
        <v>22</v>
      </c>
      <c r="H328" s="3">
        <v>2</v>
      </c>
      <c r="I328" s="3" t="s">
        <v>146</v>
      </c>
      <c r="J328" t="s">
        <v>12</v>
      </c>
      <c r="K328">
        <v>96</v>
      </c>
      <c r="L328">
        <v>190</v>
      </c>
      <c r="M328" s="1">
        <v>7.2030000000000003</v>
      </c>
      <c r="N328" s="1">
        <v>13.23</v>
      </c>
      <c r="O328" s="1">
        <v>16.38</v>
      </c>
      <c r="P328" s="37">
        <v>3.9585000000000004</v>
      </c>
      <c r="Q328">
        <f t="shared" si="23"/>
        <v>0.6875</v>
      </c>
      <c r="R328" t="s">
        <v>1949</v>
      </c>
    </row>
    <row r="329" spans="1:18">
      <c r="A329" s="2">
        <f t="shared" si="20"/>
        <v>8211</v>
      </c>
      <c r="B329" t="str">
        <f t="shared" si="21"/>
        <v>D18211-94</v>
      </c>
      <c r="C329" t="str">
        <f t="shared" si="22"/>
        <v>Misc - Color</v>
      </c>
      <c r="D329" s="2">
        <v>8211</v>
      </c>
      <c r="E329" t="s">
        <v>45</v>
      </c>
      <c r="F329" t="s">
        <v>174</v>
      </c>
      <c r="G329" t="s">
        <v>32</v>
      </c>
      <c r="H329" s="3">
        <v>0.75</v>
      </c>
      <c r="I329" s="3" t="s">
        <v>149</v>
      </c>
      <c r="J329" t="s">
        <v>12</v>
      </c>
      <c r="K329">
        <v>94</v>
      </c>
      <c r="L329">
        <v>665</v>
      </c>
      <c r="M329" s="1">
        <v>2.9925000000000002</v>
      </c>
      <c r="N329" s="1">
        <v>6.1844999999999999</v>
      </c>
      <c r="O329" s="1">
        <v>8.5890000000000004</v>
      </c>
      <c r="P329" s="37">
        <v>1.6485000000000001</v>
      </c>
      <c r="Q329">
        <f t="shared" si="23"/>
        <v>0.375</v>
      </c>
      <c r="R329" t="s">
        <v>1949</v>
      </c>
    </row>
    <row r="330" spans="1:18">
      <c r="A330" s="2">
        <f t="shared" si="20"/>
        <v>8214</v>
      </c>
      <c r="B330" t="str">
        <f t="shared" si="21"/>
        <v>D18214-84</v>
      </c>
      <c r="C330" t="str">
        <f t="shared" si="22"/>
        <v>Misc - Gold</v>
      </c>
      <c r="D330" s="2">
        <v>8214</v>
      </c>
      <c r="E330" t="s">
        <v>45</v>
      </c>
      <c r="F330" t="s">
        <v>174</v>
      </c>
      <c r="G330" t="s">
        <v>11</v>
      </c>
      <c r="H330" s="3">
        <v>1.25</v>
      </c>
      <c r="I330" s="3" t="s">
        <v>152</v>
      </c>
      <c r="J330" t="s">
        <v>12</v>
      </c>
      <c r="K330">
        <v>84</v>
      </c>
      <c r="L330">
        <v>395</v>
      </c>
      <c r="M330" s="1" t="e">
        <v>#N/A</v>
      </c>
      <c r="N330" s="1" t="e">
        <v>#N/A</v>
      </c>
      <c r="O330" s="1" t="e">
        <v>#N/A</v>
      </c>
      <c r="P330" s="37" t="e">
        <v>#N/A</v>
      </c>
      <c r="Q330">
        <f t="shared" si="23"/>
        <v>0.3125</v>
      </c>
      <c r="R330" t="s">
        <v>1949</v>
      </c>
    </row>
    <row r="331" spans="1:18">
      <c r="A331" s="2">
        <f t="shared" si="20"/>
        <v>8216</v>
      </c>
      <c r="B331" t="str">
        <f t="shared" si="21"/>
        <v>D18216-90</v>
      </c>
      <c r="C331" t="str">
        <f t="shared" si="22"/>
        <v>Misc - Gold</v>
      </c>
      <c r="D331" s="2">
        <v>8216</v>
      </c>
      <c r="E331" t="s">
        <v>45</v>
      </c>
      <c r="F331" t="s">
        <v>174</v>
      </c>
      <c r="G331" t="s">
        <v>11</v>
      </c>
      <c r="H331" s="3">
        <v>0.625</v>
      </c>
      <c r="I331" s="3" t="s">
        <v>148</v>
      </c>
      <c r="J331" t="s">
        <v>12</v>
      </c>
      <c r="K331">
        <v>90</v>
      </c>
      <c r="L331">
        <v>855</v>
      </c>
      <c r="M331" s="1">
        <v>2.8875000000000002</v>
      </c>
      <c r="N331" s="1">
        <v>6.1005000000000003</v>
      </c>
      <c r="O331" s="1">
        <v>8.5154999999999994</v>
      </c>
      <c r="P331" s="37">
        <v>1.5855000000000001</v>
      </c>
      <c r="Q331">
        <f t="shared" si="23"/>
        <v>0.4375</v>
      </c>
      <c r="R331" t="s">
        <v>1949</v>
      </c>
    </row>
    <row r="332" spans="1:18">
      <c r="A332" s="2">
        <f t="shared" si="20"/>
        <v>8217</v>
      </c>
      <c r="B332" t="str">
        <f t="shared" si="21"/>
        <v>D18217-90</v>
      </c>
      <c r="C332" t="str">
        <f t="shared" si="22"/>
        <v>Misc - Pewter</v>
      </c>
      <c r="D332" s="2">
        <v>8217</v>
      </c>
      <c r="E332" t="s">
        <v>45</v>
      </c>
      <c r="F332" t="s">
        <v>174</v>
      </c>
      <c r="G332" t="s">
        <v>28</v>
      </c>
      <c r="H332" s="3">
        <v>0.625</v>
      </c>
      <c r="I332" s="3" t="s">
        <v>148</v>
      </c>
      <c r="J332" t="s">
        <v>12</v>
      </c>
      <c r="K332">
        <v>90</v>
      </c>
      <c r="L332">
        <v>710</v>
      </c>
      <c r="M332" s="1">
        <v>2.8875000000000002</v>
      </c>
      <c r="N332" s="1">
        <v>6.1005000000000003</v>
      </c>
      <c r="O332" s="1">
        <v>8.5154999999999994</v>
      </c>
      <c r="P332" s="37">
        <v>1.5855000000000001</v>
      </c>
      <c r="Q332">
        <f t="shared" si="23"/>
        <v>0.4375</v>
      </c>
      <c r="R332" t="s">
        <v>1949</v>
      </c>
    </row>
    <row r="333" spans="1:18">
      <c r="A333" s="2">
        <f t="shared" si="20"/>
        <v>8218</v>
      </c>
      <c r="B333" t="str">
        <f t="shared" si="21"/>
        <v>D18218-90</v>
      </c>
      <c r="C333" t="str">
        <f t="shared" si="22"/>
        <v>Misc - Misc</v>
      </c>
      <c r="D333" s="2">
        <v>8218</v>
      </c>
      <c r="E333" t="s">
        <v>45</v>
      </c>
      <c r="F333" t="s">
        <v>174</v>
      </c>
      <c r="G333" t="s">
        <v>174</v>
      </c>
      <c r="H333" s="3">
        <v>0.625</v>
      </c>
      <c r="I333" s="3" t="s">
        <v>148</v>
      </c>
      <c r="J333" t="s">
        <v>12</v>
      </c>
      <c r="K333">
        <v>90</v>
      </c>
      <c r="L333">
        <v>530</v>
      </c>
      <c r="M333" s="1">
        <v>2.6880000000000002</v>
      </c>
      <c r="N333" s="1">
        <v>5.6909999999999998</v>
      </c>
      <c r="O333" s="1">
        <v>7.9590000000000005</v>
      </c>
      <c r="P333" s="37">
        <v>1.4804999999999999</v>
      </c>
      <c r="Q333">
        <f t="shared" si="23"/>
        <v>0.4375</v>
      </c>
      <c r="R333" t="s">
        <v>1949</v>
      </c>
    </row>
    <row r="334" spans="1:18">
      <c r="A334" s="2">
        <f t="shared" si="20"/>
        <v>8220</v>
      </c>
      <c r="B334" t="str">
        <f t="shared" si="21"/>
        <v>D18220-90</v>
      </c>
      <c r="C334" t="str">
        <f t="shared" si="22"/>
        <v>Misc - Gold</v>
      </c>
      <c r="D334" s="2">
        <v>8220</v>
      </c>
      <c r="E334" t="s">
        <v>45</v>
      </c>
      <c r="F334" t="s">
        <v>174</v>
      </c>
      <c r="G334" t="s">
        <v>11</v>
      </c>
      <c r="H334" s="3">
        <v>0.5</v>
      </c>
      <c r="I334" s="3" t="s">
        <v>148</v>
      </c>
      <c r="J334" t="s">
        <v>12</v>
      </c>
      <c r="K334">
        <v>90</v>
      </c>
      <c r="L334">
        <v>635</v>
      </c>
      <c r="M334" s="1" t="e">
        <v>#N/A</v>
      </c>
      <c r="N334" s="1" t="e">
        <v>#N/A</v>
      </c>
      <c r="O334" s="1" t="e">
        <v>#N/A</v>
      </c>
      <c r="P334" s="37" t="e">
        <v>#N/A</v>
      </c>
      <c r="Q334">
        <f t="shared" si="23"/>
        <v>0.4375</v>
      </c>
      <c r="R334" t="s">
        <v>1949</v>
      </c>
    </row>
    <row r="335" spans="1:18">
      <c r="A335" s="2">
        <f t="shared" si="20"/>
        <v>8221</v>
      </c>
      <c r="B335" t="str">
        <f t="shared" si="21"/>
        <v>D18221-90</v>
      </c>
      <c r="C335" t="str">
        <f t="shared" si="22"/>
        <v>Misc - Silver</v>
      </c>
      <c r="D335" s="2">
        <v>8221</v>
      </c>
      <c r="E335" t="s">
        <v>45</v>
      </c>
      <c r="F335" t="s">
        <v>174</v>
      </c>
      <c r="G335" t="s">
        <v>22</v>
      </c>
      <c r="H335" s="3">
        <v>0.5</v>
      </c>
      <c r="I335" s="3" t="s">
        <v>148</v>
      </c>
      <c r="J335" t="s">
        <v>12</v>
      </c>
      <c r="K335">
        <v>90</v>
      </c>
      <c r="L335">
        <v>1025</v>
      </c>
      <c r="M335" s="1" t="e">
        <v>#N/A</v>
      </c>
      <c r="N335" s="1" t="e">
        <v>#N/A</v>
      </c>
      <c r="O335" s="1" t="e">
        <v>#N/A</v>
      </c>
      <c r="P335" s="37" t="e">
        <v>#N/A</v>
      </c>
      <c r="Q335">
        <f t="shared" si="23"/>
        <v>0.4375</v>
      </c>
      <c r="R335" t="s">
        <v>1949</v>
      </c>
    </row>
    <row r="336" spans="1:18">
      <c r="A336" s="2">
        <f t="shared" si="20"/>
        <v>8222</v>
      </c>
      <c r="B336" t="str">
        <f t="shared" si="21"/>
        <v>D18222-90</v>
      </c>
      <c r="C336" t="str">
        <f t="shared" si="22"/>
        <v>Misc - Gold</v>
      </c>
      <c r="D336" s="2">
        <v>8222</v>
      </c>
      <c r="E336" t="s">
        <v>45</v>
      </c>
      <c r="F336" t="s">
        <v>174</v>
      </c>
      <c r="G336" t="s">
        <v>11</v>
      </c>
      <c r="H336" s="3">
        <v>0.5</v>
      </c>
      <c r="I336" s="3" t="s">
        <v>148</v>
      </c>
      <c r="J336" t="s">
        <v>12</v>
      </c>
      <c r="K336">
        <v>90</v>
      </c>
      <c r="L336">
        <v>795</v>
      </c>
      <c r="M336" s="1">
        <v>2.8140000000000005</v>
      </c>
      <c r="N336" s="1">
        <v>5.9745000000000008</v>
      </c>
      <c r="O336" s="1">
        <v>8.3475000000000001</v>
      </c>
      <c r="P336" s="37">
        <v>1.5435000000000001</v>
      </c>
      <c r="Q336">
        <f t="shared" si="23"/>
        <v>0.4375</v>
      </c>
      <c r="R336" t="s">
        <v>1949</v>
      </c>
    </row>
    <row r="337" spans="1:18">
      <c r="A337" s="2">
        <f t="shared" si="20"/>
        <v>8223</v>
      </c>
      <c r="B337" t="str">
        <f t="shared" si="21"/>
        <v>D18223-90</v>
      </c>
      <c r="C337" t="str">
        <f t="shared" si="22"/>
        <v>Misc - Silver</v>
      </c>
      <c r="D337" s="2">
        <v>8223</v>
      </c>
      <c r="E337" t="s">
        <v>45</v>
      </c>
      <c r="F337" t="s">
        <v>174</v>
      </c>
      <c r="G337" t="s">
        <v>22</v>
      </c>
      <c r="H337" s="3">
        <v>0.5</v>
      </c>
      <c r="I337" s="3" t="s">
        <v>148</v>
      </c>
      <c r="J337" t="s">
        <v>12</v>
      </c>
      <c r="K337">
        <v>90</v>
      </c>
      <c r="L337">
        <v>745</v>
      </c>
      <c r="M337" s="1">
        <v>2.8140000000000005</v>
      </c>
      <c r="N337" s="1">
        <v>5.9745000000000008</v>
      </c>
      <c r="O337" s="1">
        <v>8.3475000000000001</v>
      </c>
      <c r="P337" s="37">
        <v>1.5435000000000001</v>
      </c>
      <c r="Q337">
        <f t="shared" si="23"/>
        <v>0.4375</v>
      </c>
      <c r="R337" t="s">
        <v>1949</v>
      </c>
    </row>
    <row r="338" spans="1:18">
      <c r="A338" s="2">
        <f t="shared" si="20"/>
        <v>8224</v>
      </c>
      <c r="B338" t="str">
        <f t="shared" si="21"/>
        <v>D18224-90</v>
      </c>
      <c r="C338" t="str">
        <f t="shared" si="22"/>
        <v>Misc - Gold</v>
      </c>
      <c r="D338" s="2">
        <v>8224</v>
      </c>
      <c r="E338" t="s">
        <v>45</v>
      </c>
      <c r="F338" t="s">
        <v>174</v>
      </c>
      <c r="G338" t="s">
        <v>11</v>
      </c>
      <c r="H338" s="3">
        <v>0.5</v>
      </c>
      <c r="I338" s="3" t="s">
        <v>148</v>
      </c>
      <c r="J338" t="s">
        <v>12</v>
      </c>
      <c r="K338">
        <v>90</v>
      </c>
      <c r="L338">
        <v>765</v>
      </c>
      <c r="M338" s="1" t="e">
        <v>#N/A</v>
      </c>
      <c r="N338" s="1" t="e">
        <v>#N/A</v>
      </c>
      <c r="O338" s="1" t="e">
        <v>#N/A</v>
      </c>
      <c r="P338" s="37" t="e">
        <v>#N/A</v>
      </c>
      <c r="Q338">
        <f t="shared" si="23"/>
        <v>0.4375</v>
      </c>
      <c r="R338" t="s">
        <v>1949</v>
      </c>
    </row>
    <row r="339" spans="1:18">
      <c r="A339" s="2">
        <f t="shared" si="20"/>
        <v>8258</v>
      </c>
      <c r="B339" t="str">
        <f t="shared" si="21"/>
        <v>D18258-90</v>
      </c>
      <c r="C339" t="str">
        <f t="shared" si="22"/>
        <v>Misc - Black</v>
      </c>
      <c r="D339" s="2">
        <v>8258</v>
      </c>
      <c r="E339" t="s">
        <v>10</v>
      </c>
      <c r="F339" t="s">
        <v>174</v>
      </c>
      <c r="G339" t="s">
        <v>26</v>
      </c>
      <c r="H339" s="3">
        <v>0.75</v>
      </c>
      <c r="I339" s="3" t="s">
        <v>149</v>
      </c>
      <c r="J339" t="s">
        <v>12</v>
      </c>
      <c r="K339">
        <v>90</v>
      </c>
      <c r="L339">
        <v>310</v>
      </c>
      <c r="M339" s="1">
        <v>3.7694999999999999</v>
      </c>
      <c r="N339" s="1">
        <v>7.3920000000000003</v>
      </c>
      <c r="O339" s="1">
        <v>10.111500000000001</v>
      </c>
      <c r="P339" s="37">
        <v>2.0685000000000002</v>
      </c>
      <c r="Q339">
        <f t="shared" si="23"/>
        <v>0.375</v>
      </c>
      <c r="R339" t="s">
        <v>1949</v>
      </c>
    </row>
    <row r="340" spans="1:18">
      <c r="A340" s="2">
        <f t="shared" si="20"/>
        <v>8284</v>
      </c>
      <c r="B340" t="str">
        <f t="shared" si="21"/>
        <v>D18284-90</v>
      </c>
      <c r="C340" t="str">
        <f t="shared" si="22"/>
        <v>Misc - Gold</v>
      </c>
      <c r="D340" s="2">
        <v>8284</v>
      </c>
      <c r="E340" t="s">
        <v>45</v>
      </c>
      <c r="F340" t="s">
        <v>174</v>
      </c>
      <c r="G340" t="s">
        <v>11</v>
      </c>
      <c r="H340" s="3">
        <v>0.5</v>
      </c>
      <c r="I340" s="3" t="s">
        <v>148</v>
      </c>
      <c r="J340" t="s">
        <v>12</v>
      </c>
      <c r="K340">
        <v>90</v>
      </c>
      <c r="L340">
        <v>820</v>
      </c>
      <c r="M340" s="1" t="e">
        <v>#N/A</v>
      </c>
      <c r="N340" s="1" t="e">
        <v>#N/A</v>
      </c>
      <c r="O340" s="1" t="e">
        <v>#N/A</v>
      </c>
      <c r="P340" s="37" t="e">
        <v>#N/A</v>
      </c>
      <c r="Q340">
        <f t="shared" si="23"/>
        <v>0.4375</v>
      </c>
      <c r="R340" t="s">
        <v>1949</v>
      </c>
    </row>
    <row r="341" spans="1:18">
      <c r="A341" s="2">
        <f t="shared" si="20"/>
        <v>8285</v>
      </c>
      <c r="B341" t="str">
        <f t="shared" si="21"/>
        <v>D18285-90</v>
      </c>
      <c r="C341" t="str">
        <f t="shared" si="22"/>
        <v>Misc - Silver</v>
      </c>
      <c r="D341" s="2">
        <v>8285</v>
      </c>
      <c r="E341" t="s">
        <v>45</v>
      </c>
      <c r="F341" t="s">
        <v>174</v>
      </c>
      <c r="G341" t="s">
        <v>22</v>
      </c>
      <c r="H341" s="3">
        <v>0.5</v>
      </c>
      <c r="I341" s="3" t="s">
        <v>148</v>
      </c>
      <c r="J341" t="s">
        <v>12</v>
      </c>
      <c r="K341">
        <v>90</v>
      </c>
      <c r="L341">
        <v>650</v>
      </c>
      <c r="M341" s="1" t="e">
        <v>#N/A</v>
      </c>
      <c r="N341" s="1" t="e">
        <v>#N/A</v>
      </c>
      <c r="O341" s="1" t="e">
        <v>#N/A</v>
      </c>
      <c r="P341" s="37" t="e">
        <v>#N/A</v>
      </c>
      <c r="Q341">
        <f t="shared" si="23"/>
        <v>0.4375</v>
      </c>
      <c r="R341" t="s">
        <v>1949</v>
      </c>
    </row>
    <row r="342" spans="1:18">
      <c r="A342" s="2">
        <f t="shared" si="20"/>
        <v>8289</v>
      </c>
      <c r="B342" t="str">
        <f t="shared" si="21"/>
        <v>D18289-90</v>
      </c>
      <c r="C342" t="str">
        <f t="shared" si="22"/>
        <v>Misc - Misc</v>
      </c>
      <c r="D342" s="2">
        <v>8289</v>
      </c>
      <c r="E342" t="s">
        <v>45</v>
      </c>
      <c r="F342" t="s">
        <v>174</v>
      </c>
      <c r="G342" t="s">
        <v>174</v>
      </c>
      <c r="H342" s="3">
        <v>0.5</v>
      </c>
      <c r="I342" s="3" t="s">
        <v>148</v>
      </c>
      <c r="J342" t="s">
        <v>12</v>
      </c>
      <c r="K342">
        <v>90</v>
      </c>
      <c r="L342">
        <v>780</v>
      </c>
      <c r="M342" s="1" t="e">
        <v>#N/A</v>
      </c>
      <c r="N342" s="1" t="e">
        <v>#N/A</v>
      </c>
      <c r="O342" s="1" t="e">
        <v>#N/A</v>
      </c>
      <c r="P342" s="37" t="e">
        <v>#N/A</v>
      </c>
      <c r="Q342">
        <f t="shared" si="23"/>
        <v>0.4375</v>
      </c>
      <c r="R342" t="s">
        <v>1949</v>
      </c>
    </row>
    <row r="343" spans="1:18">
      <c r="A343" s="2">
        <f t="shared" si="20"/>
        <v>8294</v>
      </c>
      <c r="B343" t="str">
        <f t="shared" si="21"/>
        <v>D18294-104</v>
      </c>
      <c r="C343" t="str">
        <f t="shared" si="22"/>
        <v>Misc - Gold</v>
      </c>
      <c r="D343" s="2">
        <v>8294</v>
      </c>
      <c r="E343" t="s">
        <v>39</v>
      </c>
      <c r="F343" t="s">
        <v>174</v>
      </c>
      <c r="G343" t="s">
        <v>11</v>
      </c>
      <c r="H343" s="3">
        <v>1.25</v>
      </c>
      <c r="I343" s="3" t="s">
        <v>153</v>
      </c>
      <c r="J343" t="s">
        <v>12</v>
      </c>
      <c r="K343">
        <v>104</v>
      </c>
      <c r="L343">
        <v>195</v>
      </c>
      <c r="M343" s="1">
        <v>6.258</v>
      </c>
      <c r="N343" s="1">
        <v>11.55</v>
      </c>
      <c r="O343" s="1">
        <v>15.109500000000001</v>
      </c>
      <c r="P343" s="37">
        <v>3.444</v>
      </c>
      <c r="Q343">
        <f t="shared" si="23"/>
        <v>1.25</v>
      </c>
      <c r="R343" t="s">
        <v>1949</v>
      </c>
    </row>
    <row r="344" spans="1:18">
      <c r="A344" s="2">
        <f t="shared" si="20"/>
        <v>8295</v>
      </c>
      <c r="B344" t="str">
        <f t="shared" si="21"/>
        <v>D18295-104</v>
      </c>
      <c r="C344" t="str">
        <f t="shared" si="22"/>
        <v>Misc - Silver</v>
      </c>
      <c r="D344" s="2">
        <v>8295</v>
      </c>
      <c r="E344" t="s">
        <v>39</v>
      </c>
      <c r="F344" t="s">
        <v>174</v>
      </c>
      <c r="G344" t="s">
        <v>22</v>
      </c>
      <c r="H344" s="3">
        <v>1.25</v>
      </c>
      <c r="I344" s="3" t="s">
        <v>153</v>
      </c>
      <c r="J344" t="s">
        <v>12</v>
      </c>
      <c r="K344">
        <v>104</v>
      </c>
      <c r="L344">
        <v>195</v>
      </c>
      <c r="M344" s="1">
        <v>6.258</v>
      </c>
      <c r="N344" s="1">
        <v>11.55</v>
      </c>
      <c r="O344" s="1">
        <v>15.109500000000001</v>
      </c>
      <c r="P344" s="37">
        <v>3.444</v>
      </c>
      <c r="Q344">
        <f t="shared" si="23"/>
        <v>1.25</v>
      </c>
      <c r="R344" t="s">
        <v>1949</v>
      </c>
    </row>
    <row r="345" spans="1:18">
      <c r="A345" s="2">
        <f t="shared" si="20"/>
        <v>8296</v>
      </c>
      <c r="B345" t="str">
        <f t="shared" si="21"/>
        <v>D18296-151</v>
      </c>
      <c r="C345" t="str">
        <f t="shared" si="22"/>
        <v>Misc - Walnut</v>
      </c>
      <c r="D345" s="2">
        <v>8296</v>
      </c>
      <c r="E345" t="s">
        <v>10</v>
      </c>
      <c r="F345" t="s">
        <v>174</v>
      </c>
      <c r="G345" t="s">
        <v>23</v>
      </c>
      <c r="H345" s="3">
        <v>2</v>
      </c>
      <c r="I345" s="3" t="s">
        <v>148</v>
      </c>
      <c r="J345" t="s">
        <v>12</v>
      </c>
      <c r="K345">
        <v>151</v>
      </c>
      <c r="L345">
        <v>210</v>
      </c>
      <c r="M345" s="1">
        <v>7.1820000000000004</v>
      </c>
      <c r="N345" s="1">
        <v>12.9885</v>
      </c>
      <c r="O345" s="1">
        <v>16.936499999999999</v>
      </c>
      <c r="P345" s="37">
        <v>3.948</v>
      </c>
      <c r="Q345">
        <f t="shared" si="23"/>
        <v>0.4375</v>
      </c>
      <c r="R345" t="s">
        <v>1949</v>
      </c>
    </row>
    <row r="346" spans="1:18">
      <c r="A346" s="2">
        <f t="shared" si="20"/>
        <v>8298</v>
      </c>
      <c r="B346" t="str">
        <f t="shared" si="21"/>
        <v>D18298-163</v>
      </c>
      <c r="C346" t="str">
        <f t="shared" si="22"/>
        <v>Blacks - Black</v>
      </c>
      <c r="D346" s="2">
        <v>8298</v>
      </c>
      <c r="E346" t="s">
        <v>39</v>
      </c>
      <c r="F346" t="s">
        <v>49</v>
      </c>
      <c r="G346" t="s">
        <v>26</v>
      </c>
      <c r="H346" s="3">
        <v>1.5</v>
      </c>
      <c r="I346" s="3" t="s">
        <v>154</v>
      </c>
      <c r="J346" t="s">
        <v>12</v>
      </c>
      <c r="K346">
        <v>163</v>
      </c>
      <c r="L346">
        <v>160</v>
      </c>
      <c r="M346" s="1" t="e">
        <v>#N/A</v>
      </c>
      <c r="N346" s="1" t="e">
        <v>#N/A</v>
      </c>
      <c r="O346" s="1" t="e">
        <v>#N/A</v>
      </c>
      <c r="P346" s="37" t="e">
        <v>#N/A</v>
      </c>
      <c r="Q346">
        <f t="shared" si="23"/>
        <v>1</v>
      </c>
      <c r="R346" t="s">
        <v>1949</v>
      </c>
    </row>
    <row r="347" spans="1:18">
      <c r="A347" s="2">
        <f t="shared" si="20"/>
        <v>8299</v>
      </c>
      <c r="B347" t="str">
        <f t="shared" si="21"/>
        <v>D18299-163</v>
      </c>
      <c r="C347" t="str">
        <f t="shared" si="22"/>
        <v>Blacks - Black</v>
      </c>
      <c r="D347" s="2">
        <v>8299</v>
      </c>
      <c r="E347" t="s">
        <v>39</v>
      </c>
      <c r="F347" t="s">
        <v>49</v>
      </c>
      <c r="G347" t="s">
        <v>26</v>
      </c>
      <c r="H347" s="3">
        <v>1.5</v>
      </c>
      <c r="I347" s="3" t="s">
        <v>145</v>
      </c>
      <c r="J347" t="s">
        <v>12</v>
      </c>
      <c r="K347">
        <v>163</v>
      </c>
      <c r="L347">
        <v>355</v>
      </c>
      <c r="M347" s="1">
        <v>3.1080000000000001</v>
      </c>
      <c r="N347" s="1">
        <v>6.2790000000000008</v>
      </c>
      <c r="O347" s="1">
        <v>8.599499999999999</v>
      </c>
      <c r="P347" s="37">
        <v>1.7115</v>
      </c>
      <c r="Q347">
        <f t="shared" si="23"/>
        <v>0.5</v>
      </c>
      <c r="R347" t="s">
        <v>1949</v>
      </c>
    </row>
    <row r="348" spans="1:18">
      <c r="A348" s="2">
        <f t="shared" si="20"/>
        <v>8335</v>
      </c>
      <c r="B348" t="str">
        <f t="shared" si="21"/>
        <v>D18335-155</v>
      </c>
      <c r="C348" t="str">
        <f t="shared" si="22"/>
        <v>Blacks - Black</v>
      </c>
      <c r="D348" s="2">
        <v>8335</v>
      </c>
      <c r="E348" t="s">
        <v>10</v>
      </c>
      <c r="F348" t="s">
        <v>49</v>
      </c>
      <c r="G348" t="s">
        <v>26</v>
      </c>
      <c r="H348" s="3">
        <v>1.5</v>
      </c>
      <c r="I348" s="3" t="s">
        <v>145</v>
      </c>
      <c r="J348" t="s">
        <v>12</v>
      </c>
      <c r="K348">
        <v>155</v>
      </c>
      <c r="L348">
        <v>250</v>
      </c>
      <c r="M348" s="1">
        <v>4.3365</v>
      </c>
      <c r="N348" s="1">
        <v>8.2530000000000001</v>
      </c>
      <c r="O348" s="1">
        <v>11.224500000000001</v>
      </c>
      <c r="P348" s="37">
        <v>2.3835000000000002</v>
      </c>
      <c r="Q348">
        <f t="shared" si="23"/>
        <v>0.5</v>
      </c>
      <c r="R348" t="s">
        <v>1949</v>
      </c>
    </row>
    <row r="349" spans="1:18">
      <c r="A349" s="2">
        <f t="shared" si="20"/>
        <v>8340</v>
      </c>
      <c r="B349" t="str">
        <f t="shared" si="21"/>
        <v>D18340-123</v>
      </c>
      <c r="C349" t="str">
        <f t="shared" si="22"/>
        <v>Bamboo - Black</v>
      </c>
      <c r="D349" s="2">
        <v>8340</v>
      </c>
      <c r="E349" t="s">
        <v>48</v>
      </c>
      <c r="F349" t="s">
        <v>48</v>
      </c>
      <c r="G349" t="s">
        <v>26</v>
      </c>
      <c r="H349" s="3">
        <v>1</v>
      </c>
      <c r="I349" s="3" t="s">
        <v>149</v>
      </c>
      <c r="J349" t="s">
        <v>12</v>
      </c>
      <c r="K349">
        <v>123</v>
      </c>
      <c r="L349">
        <v>380</v>
      </c>
      <c r="M349" s="1">
        <v>2.8350000000000004</v>
      </c>
      <c r="N349" s="1">
        <v>5.8380000000000001</v>
      </c>
      <c r="O349" s="1">
        <v>7.9695</v>
      </c>
      <c r="P349" s="37">
        <v>1.5645</v>
      </c>
      <c r="Q349">
        <f t="shared" si="23"/>
        <v>0.375</v>
      </c>
      <c r="R349" t="s">
        <v>1949</v>
      </c>
    </row>
    <row r="350" spans="1:18">
      <c r="A350" s="2">
        <f t="shared" si="20"/>
        <v>8353</v>
      </c>
      <c r="B350" t="str">
        <f t="shared" si="21"/>
        <v>D18353-114</v>
      </c>
      <c r="C350" t="str">
        <f t="shared" si="22"/>
        <v>Misc - Gold</v>
      </c>
      <c r="D350" s="2">
        <v>8353</v>
      </c>
      <c r="E350" t="s">
        <v>39</v>
      </c>
      <c r="F350" t="s">
        <v>174</v>
      </c>
      <c r="G350" t="s">
        <v>11</v>
      </c>
      <c r="H350" s="3">
        <v>1.25</v>
      </c>
      <c r="I350" s="3" t="s">
        <v>145</v>
      </c>
      <c r="J350" t="s">
        <v>12</v>
      </c>
      <c r="K350">
        <v>114</v>
      </c>
      <c r="L350">
        <v>290</v>
      </c>
      <c r="M350" s="1">
        <v>4.0005000000000006</v>
      </c>
      <c r="N350" s="1">
        <v>7.948500000000001</v>
      </c>
      <c r="O350" s="1">
        <v>10.720500000000001</v>
      </c>
      <c r="P350" s="37">
        <v>2.2050000000000001</v>
      </c>
      <c r="Q350">
        <f t="shared" si="23"/>
        <v>0.5</v>
      </c>
      <c r="R350" t="s">
        <v>1949</v>
      </c>
    </row>
    <row r="351" spans="1:18">
      <c r="A351" s="2">
        <f t="shared" si="20"/>
        <v>8354</v>
      </c>
      <c r="B351" t="str">
        <f t="shared" si="21"/>
        <v>D18354-114</v>
      </c>
      <c r="C351" t="str">
        <f t="shared" si="22"/>
        <v>Misc - Silver</v>
      </c>
      <c r="D351" s="2">
        <v>8354</v>
      </c>
      <c r="E351" t="s">
        <v>39</v>
      </c>
      <c r="F351" t="s">
        <v>174</v>
      </c>
      <c r="G351" t="s">
        <v>22</v>
      </c>
      <c r="H351" s="3">
        <v>1.25</v>
      </c>
      <c r="I351" s="3" t="s">
        <v>145</v>
      </c>
      <c r="J351" t="s">
        <v>12</v>
      </c>
      <c r="K351">
        <v>114</v>
      </c>
      <c r="L351">
        <v>270</v>
      </c>
      <c r="M351" s="1">
        <v>4.0005000000000006</v>
      </c>
      <c r="N351" s="1">
        <v>7.948500000000001</v>
      </c>
      <c r="O351" s="1">
        <v>10.720500000000001</v>
      </c>
      <c r="P351" s="37">
        <v>2.2050000000000001</v>
      </c>
      <c r="Q351">
        <f t="shared" si="23"/>
        <v>0.5</v>
      </c>
      <c r="R351" t="s">
        <v>1949</v>
      </c>
    </row>
    <row r="352" spans="1:18">
      <c r="A352" s="2">
        <f t="shared" si="20"/>
        <v>8356</v>
      </c>
      <c r="B352" t="str">
        <f t="shared" si="21"/>
        <v>D18356-114</v>
      </c>
      <c r="C352" t="str">
        <f t="shared" si="22"/>
        <v>Misc - Gold</v>
      </c>
      <c r="D352" s="2">
        <v>8356</v>
      </c>
      <c r="E352" t="s">
        <v>39</v>
      </c>
      <c r="F352" t="s">
        <v>174</v>
      </c>
      <c r="G352" t="s">
        <v>11</v>
      </c>
      <c r="H352" s="3">
        <v>2</v>
      </c>
      <c r="I352" s="3" t="s">
        <v>144</v>
      </c>
      <c r="J352" t="s">
        <v>12</v>
      </c>
      <c r="K352">
        <v>114</v>
      </c>
      <c r="L352">
        <v>240</v>
      </c>
      <c r="M352" s="1">
        <v>5.1030000000000006</v>
      </c>
      <c r="N352" s="1">
        <v>9.66</v>
      </c>
      <c r="O352" s="1">
        <v>12.9465</v>
      </c>
      <c r="P352" s="37">
        <v>2.8035000000000001</v>
      </c>
      <c r="Q352">
        <f t="shared" si="23"/>
        <v>0.5625</v>
      </c>
      <c r="R352" t="s">
        <v>1949</v>
      </c>
    </row>
    <row r="353" spans="1:18">
      <c r="A353" s="2">
        <f t="shared" si="20"/>
        <v>8357</v>
      </c>
      <c r="B353" t="str">
        <f t="shared" si="21"/>
        <v>D18357-114</v>
      </c>
      <c r="C353" t="str">
        <f t="shared" si="22"/>
        <v>Misc - Silver</v>
      </c>
      <c r="D353" s="2">
        <v>8357</v>
      </c>
      <c r="E353" t="s">
        <v>39</v>
      </c>
      <c r="F353" t="s">
        <v>174</v>
      </c>
      <c r="G353" t="s">
        <v>22</v>
      </c>
      <c r="H353" s="3">
        <v>2</v>
      </c>
      <c r="I353" s="3" t="s">
        <v>144</v>
      </c>
      <c r="J353" t="s">
        <v>12</v>
      </c>
      <c r="K353">
        <v>114</v>
      </c>
      <c r="L353">
        <v>210</v>
      </c>
      <c r="M353" s="1" t="e">
        <v>#N/A</v>
      </c>
      <c r="N353" s="1" t="e">
        <v>#N/A</v>
      </c>
      <c r="O353" s="1" t="e">
        <v>#N/A</v>
      </c>
      <c r="P353" s="37" t="e">
        <v>#N/A</v>
      </c>
      <c r="Q353">
        <f t="shared" si="23"/>
        <v>0.5625</v>
      </c>
      <c r="R353" t="s">
        <v>1949</v>
      </c>
    </row>
    <row r="354" spans="1:18">
      <c r="A354" s="2">
        <f t="shared" si="20"/>
        <v>8370</v>
      </c>
      <c r="B354" t="str">
        <f t="shared" si="21"/>
        <v>D18370-80</v>
      </c>
      <c r="C354" t="str">
        <f t="shared" si="22"/>
        <v>Misc - Gold</v>
      </c>
      <c r="D354" s="2">
        <v>8370</v>
      </c>
      <c r="E354" t="s">
        <v>45</v>
      </c>
      <c r="F354" t="s">
        <v>174</v>
      </c>
      <c r="G354" t="s">
        <v>11</v>
      </c>
      <c r="H354" s="3">
        <v>1.375</v>
      </c>
      <c r="I354" s="3" t="s">
        <v>144</v>
      </c>
      <c r="J354" t="s">
        <v>12</v>
      </c>
      <c r="K354">
        <v>80</v>
      </c>
      <c r="L354">
        <v>285</v>
      </c>
      <c r="M354" s="1">
        <v>3.8115000000000001</v>
      </c>
      <c r="N354" s="1">
        <v>7.2030000000000003</v>
      </c>
      <c r="O354" s="1">
        <v>9.7439999999999998</v>
      </c>
      <c r="P354" s="37">
        <v>2.1</v>
      </c>
      <c r="Q354">
        <f t="shared" si="23"/>
        <v>0.5625</v>
      </c>
      <c r="R354" t="s">
        <v>1949</v>
      </c>
    </row>
    <row r="355" spans="1:18">
      <c r="A355" s="2">
        <f t="shared" si="20"/>
        <v>8371</v>
      </c>
      <c r="B355" t="str">
        <f t="shared" si="21"/>
        <v>D18371-80</v>
      </c>
      <c r="C355" t="str">
        <f t="shared" si="22"/>
        <v>Misc - Silver</v>
      </c>
      <c r="D355" s="2">
        <v>8371</v>
      </c>
      <c r="E355" t="s">
        <v>45</v>
      </c>
      <c r="F355" t="s">
        <v>174</v>
      </c>
      <c r="G355" t="s">
        <v>22</v>
      </c>
      <c r="H355" s="3">
        <v>1.375</v>
      </c>
      <c r="I355" s="3" t="s">
        <v>144</v>
      </c>
      <c r="J355" t="s">
        <v>12</v>
      </c>
      <c r="K355">
        <v>80</v>
      </c>
      <c r="L355">
        <v>280</v>
      </c>
      <c r="M355" s="1">
        <v>3.8115000000000001</v>
      </c>
      <c r="N355" s="1">
        <v>7.2030000000000003</v>
      </c>
      <c r="O355" s="1">
        <v>9.7439999999999998</v>
      </c>
      <c r="P355" s="37">
        <v>2.1</v>
      </c>
      <c r="Q355">
        <f t="shared" si="23"/>
        <v>0.5625</v>
      </c>
      <c r="R355" t="s">
        <v>1949</v>
      </c>
    </row>
    <row r="356" spans="1:18">
      <c r="A356" s="2">
        <f t="shared" si="20"/>
        <v>8372</v>
      </c>
      <c r="B356" t="str">
        <f t="shared" si="21"/>
        <v>D18372-80</v>
      </c>
      <c r="C356" t="str">
        <f t="shared" si="22"/>
        <v>Shadow Boxes - Gold</v>
      </c>
      <c r="D356" s="2">
        <v>8372</v>
      </c>
      <c r="E356" t="s">
        <v>45</v>
      </c>
      <c r="F356" t="s">
        <v>40</v>
      </c>
      <c r="G356" t="s">
        <v>11</v>
      </c>
      <c r="H356" s="3">
        <v>1.5</v>
      </c>
      <c r="I356" s="3" t="s">
        <v>155</v>
      </c>
      <c r="J356" t="s">
        <v>41</v>
      </c>
      <c r="K356">
        <v>80</v>
      </c>
      <c r="L356">
        <v>130</v>
      </c>
      <c r="M356" s="1">
        <v>9.0299999999999994</v>
      </c>
      <c r="N356" s="1">
        <v>15.771000000000001</v>
      </c>
      <c r="O356" s="1">
        <v>20.590499999999999</v>
      </c>
      <c r="P356" s="37">
        <v>4.9665000000000008</v>
      </c>
      <c r="Q356">
        <f t="shared" si="23"/>
        <v>2.375</v>
      </c>
      <c r="R356" t="s">
        <v>1949</v>
      </c>
    </row>
    <row r="357" spans="1:18">
      <c r="A357" s="2">
        <f t="shared" si="20"/>
        <v>8373</v>
      </c>
      <c r="B357" t="str">
        <f t="shared" si="21"/>
        <v>D18373-80</v>
      </c>
      <c r="C357" t="str">
        <f t="shared" si="22"/>
        <v>Shadow Boxes - Silver</v>
      </c>
      <c r="D357" s="2">
        <v>8373</v>
      </c>
      <c r="E357" t="s">
        <v>45</v>
      </c>
      <c r="F357" t="s">
        <v>40</v>
      </c>
      <c r="G357" t="s">
        <v>22</v>
      </c>
      <c r="H357" s="3">
        <v>1.5</v>
      </c>
      <c r="I357" s="3" t="s">
        <v>155</v>
      </c>
      <c r="J357" t="s">
        <v>41</v>
      </c>
      <c r="K357">
        <v>80</v>
      </c>
      <c r="L357">
        <v>110</v>
      </c>
      <c r="M357" s="1">
        <v>9.1140000000000008</v>
      </c>
      <c r="N357" s="1">
        <v>15.918000000000001</v>
      </c>
      <c r="O357" s="1">
        <v>20.779499999999999</v>
      </c>
      <c r="P357" s="37">
        <v>5.0084999999999997</v>
      </c>
      <c r="Q357">
        <f t="shared" si="23"/>
        <v>2.375</v>
      </c>
      <c r="R357" t="s">
        <v>1949</v>
      </c>
    </row>
    <row r="358" spans="1:18">
      <c r="A358" s="2">
        <f t="shared" si="20"/>
        <v>8374</v>
      </c>
      <c r="B358" t="str">
        <f t="shared" si="21"/>
        <v>D18374-161</v>
      </c>
      <c r="C358" t="str">
        <f t="shared" si="22"/>
        <v>Shadow Boxes - Black</v>
      </c>
      <c r="D358" s="2">
        <v>8374</v>
      </c>
      <c r="E358" t="s">
        <v>39</v>
      </c>
      <c r="F358" t="s">
        <v>40</v>
      </c>
      <c r="G358" t="s">
        <v>26</v>
      </c>
      <c r="H358" s="3">
        <v>0.75</v>
      </c>
      <c r="I358" s="3" t="s">
        <v>151</v>
      </c>
      <c r="J358" t="s">
        <v>41</v>
      </c>
      <c r="K358">
        <v>161</v>
      </c>
      <c r="L358">
        <v>250</v>
      </c>
      <c r="M358" s="1">
        <v>5.0295000000000005</v>
      </c>
      <c r="N358" s="1">
        <v>9.3134999999999994</v>
      </c>
      <c r="O358" s="1">
        <v>12.6105</v>
      </c>
      <c r="P358" s="37">
        <v>2.7614999999999998</v>
      </c>
      <c r="Q358">
        <f t="shared" si="23"/>
        <v>2</v>
      </c>
      <c r="R358" t="s">
        <v>1949</v>
      </c>
    </row>
    <row r="359" spans="1:18">
      <c r="A359" s="2">
        <f t="shared" si="20"/>
        <v>8375</v>
      </c>
      <c r="B359" t="str">
        <f t="shared" si="21"/>
        <v>D18375-163</v>
      </c>
      <c r="C359" t="str">
        <f t="shared" si="22"/>
        <v>Blacks - Black</v>
      </c>
      <c r="D359" s="2">
        <v>8375</v>
      </c>
      <c r="E359" t="s">
        <v>39</v>
      </c>
      <c r="F359" t="s">
        <v>49</v>
      </c>
      <c r="G359" t="s">
        <v>26</v>
      </c>
      <c r="H359" s="3">
        <v>1.375</v>
      </c>
      <c r="I359" s="3" t="s">
        <v>148</v>
      </c>
      <c r="J359" t="s">
        <v>12</v>
      </c>
      <c r="K359">
        <v>163</v>
      </c>
      <c r="L359">
        <v>320</v>
      </c>
      <c r="M359" s="1">
        <v>2.6145000000000005</v>
      </c>
      <c r="N359" s="1">
        <v>5.5545</v>
      </c>
      <c r="O359" s="1">
        <v>7.6545000000000005</v>
      </c>
      <c r="P359" s="37">
        <v>1.4385000000000001</v>
      </c>
      <c r="Q359">
        <f t="shared" si="23"/>
        <v>0.4375</v>
      </c>
      <c r="R359" t="s">
        <v>1949</v>
      </c>
    </row>
    <row r="360" spans="1:18">
      <c r="A360" s="2">
        <f t="shared" si="20"/>
        <v>8376</v>
      </c>
      <c r="B360" t="str">
        <f t="shared" si="21"/>
        <v>D18376-163</v>
      </c>
      <c r="C360" t="str">
        <f t="shared" si="22"/>
        <v>Blacks - Black</v>
      </c>
      <c r="D360" s="2">
        <v>8376</v>
      </c>
      <c r="E360" t="s">
        <v>39</v>
      </c>
      <c r="F360" t="s">
        <v>49</v>
      </c>
      <c r="G360" t="s">
        <v>26</v>
      </c>
      <c r="H360" s="3">
        <v>2</v>
      </c>
      <c r="I360" s="3" t="s">
        <v>144</v>
      </c>
      <c r="J360" t="s">
        <v>12</v>
      </c>
      <c r="K360">
        <v>163</v>
      </c>
      <c r="L360">
        <v>200</v>
      </c>
      <c r="M360" s="1">
        <v>4.5360000000000005</v>
      </c>
      <c r="N360" s="1">
        <v>8.5680000000000014</v>
      </c>
      <c r="O360" s="1">
        <v>11.466000000000001</v>
      </c>
      <c r="P360" s="37">
        <v>2.4990000000000001</v>
      </c>
      <c r="Q360">
        <f t="shared" si="23"/>
        <v>0.5625</v>
      </c>
      <c r="R360" t="s">
        <v>1949</v>
      </c>
    </row>
    <row r="361" spans="1:18">
      <c r="A361" s="2">
        <f t="shared" si="20"/>
        <v>8399</v>
      </c>
      <c r="B361" t="str">
        <f t="shared" si="21"/>
        <v>D18399-102</v>
      </c>
      <c r="C361" t="str">
        <f t="shared" si="22"/>
        <v>Misc - Mahogany</v>
      </c>
      <c r="D361" s="2">
        <v>8399</v>
      </c>
      <c r="E361" t="s">
        <v>10</v>
      </c>
      <c r="F361" t="s">
        <v>174</v>
      </c>
      <c r="G361" t="s">
        <v>25</v>
      </c>
      <c r="H361" s="3">
        <v>2</v>
      </c>
      <c r="I361" s="3" t="s">
        <v>147</v>
      </c>
      <c r="J361" t="s">
        <v>12</v>
      </c>
      <c r="K361">
        <v>102</v>
      </c>
      <c r="L361">
        <v>110</v>
      </c>
      <c r="M361" s="1" t="e">
        <v>#N/A</v>
      </c>
      <c r="N361" s="1" t="e">
        <v>#N/A</v>
      </c>
      <c r="O361" s="1" t="e">
        <v>#N/A</v>
      </c>
      <c r="P361" s="37" t="e">
        <v>#N/A</v>
      </c>
      <c r="Q361">
        <f t="shared" si="23"/>
        <v>0.625</v>
      </c>
      <c r="R361" t="s">
        <v>1949</v>
      </c>
    </row>
    <row r="362" spans="1:18">
      <c r="A362" s="2">
        <f t="shared" si="20"/>
        <v>8401</v>
      </c>
      <c r="B362" t="str">
        <f t="shared" si="21"/>
        <v>D18401-72</v>
      </c>
      <c r="C362" t="str">
        <f t="shared" si="22"/>
        <v>Misc - Gold</v>
      </c>
      <c r="D362" s="2">
        <v>8401</v>
      </c>
      <c r="E362" t="s">
        <v>45</v>
      </c>
      <c r="F362" t="s">
        <v>174</v>
      </c>
      <c r="G362" t="s">
        <v>11</v>
      </c>
      <c r="H362" s="3">
        <v>1.625</v>
      </c>
      <c r="I362" s="3" t="s">
        <v>149</v>
      </c>
      <c r="J362" t="s">
        <v>12</v>
      </c>
      <c r="K362">
        <v>72</v>
      </c>
      <c r="L362">
        <v>235</v>
      </c>
      <c r="M362" s="1">
        <v>4.6725000000000003</v>
      </c>
      <c r="N362" s="1">
        <v>8.6310000000000002</v>
      </c>
      <c r="O362" s="1">
        <v>11.508000000000001</v>
      </c>
      <c r="P362" s="37">
        <v>2.5725000000000002</v>
      </c>
      <c r="Q362">
        <f t="shared" si="23"/>
        <v>0.375</v>
      </c>
      <c r="R362" t="s">
        <v>1949</v>
      </c>
    </row>
    <row r="363" spans="1:18">
      <c r="A363" s="2">
        <f t="shared" si="20"/>
        <v>8402</v>
      </c>
      <c r="B363" t="str">
        <f t="shared" si="21"/>
        <v>D18402-72</v>
      </c>
      <c r="C363" t="str">
        <f t="shared" si="22"/>
        <v>Misc - Gold</v>
      </c>
      <c r="D363" s="2">
        <v>8402</v>
      </c>
      <c r="E363" t="s">
        <v>45</v>
      </c>
      <c r="F363" t="s">
        <v>174</v>
      </c>
      <c r="G363" t="s">
        <v>11</v>
      </c>
      <c r="H363" s="3">
        <v>2.375</v>
      </c>
      <c r="I363" s="3" t="s">
        <v>145</v>
      </c>
      <c r="J363" t="s">
        <v>12</v>
      </c>
      <c r="K363">
        <v>72</v>
      </c>
      <c r="L363">
        <v>150</v>
      </c>
      <c r="M363" s="1">
        <v>7.0034999999999998</v>
      </c>
      <c r="N363" s="1">
        <v>12.579000000000001</v>
      </c>
      <c r="O363" s="1">
        <v>16.359000000000002</v>
      </c>
      <c r="P363" s="37">
        <v>3.8534999999999999</v>
      </c>
      <c r="Q363">
        <f t="shared" si="23"/>
        <v>0.5</v>
      </c>
      <c r="R363" t="s">
        <v>1949</v>
      </c>
    </row>
    <row r="364" spans="1:18">
      <c r="A364" s="2">
        <f t="shared" si="20"/>
        <v>8404</v>
      </c>
      <c r="B364" t="str">
        <f t="shared" si="21"/>
        <v>D18404-94</v>
      </c>
      <c r="C364" t="str">
        <f t="shared" si="22"/>
        <v>Misc - Misc</v>
      </c>
      <c r="D364" s="2">
        <v>8404</v>
      </c>
      <c r="E364" t="s">
        <v>45</v>
      </c>
      <c r="F364" t="s">
        <v>174</v>
      </c>
      <c r="G364" t="s">
        <v>174</v>
      </c>
      <c r="H364" s="3">
        <v>1</v>
      </c>
      <c r="I364" s="3" t="s">
        <v>148</v>
      </c>
      <c r="J364" t="s">
        <v>12</v>
      </c>
      <c r="K364">
        <v>94</v>
      </c>
      <c r="L364">
        <v>330</v>
      </c>
      <c r="M364" s="1">
        <v>3.3600000000000003</v>
      </c>
      <c r="N364" s="1">
        <v>6.5625</v>
      </c>
      <c r="O364" s="1">
        <v>9.0825000000000014</v>
      </c>
      <c r="P364" s="37">
        <v>1.8480000000000001</v>
      </c>
      <c r="Q364">
        <f t="shared" si="23"/>
        <v>0.4375</v>
      </c>
      <c r="R364" t="s">
        <v>1949</v>
      </c>
    </row>
    <row r="365" spans="1:18">
      <c r="A365" s="2">
        <f t="shared" si="20"/>
        <v>8405</v>
      </c>
      <c r="B365" t="str">
        <f t="shared" si="21"/>
        <v>D18405-94</v>
      </c>
      <c r="C365" t="str">
        <f t="shared" si="22"/>
        <v>Misc - Gold</v>
      </c>
      <c r="D365" s="2">
        <v>8405</v>
      </c>
      <c r="E365" t="s">
        <v>45</v>
      </c>
      <c r="F365" t="s">
        <v>174</v>
      </c>
      <c r="G365" t="s">
        <v>11</v>
      </c>
      <c r="H365" s="3">
        <v>1</v>
      </c>
      <c r="I365" s="3" t="s">
        <v>148</v>
      </c>
      <c r="J365" t="s">
        <v>12</v>
      </c>
      <c r="K365">
        <v>94</v>
      </c>
      <c r="L365">
        <v>380</v>
      </c>
      <c r="M365" s="1">
        <v>3.423</v>
      </c>
      <c r="N365" s="1">
        <v>6.6885000000000003</v>
      </c>
      <c r="O365" s="1">
        <v>9.261000000000001</v>
      </c>
      <c r="P365" s="37">
        <v>1.8795000000000002</v>
      </c>
      <c r="Q365">
        <f t="shared" si="23"/>
        <v>0.4375</v>
      </c>
      <c r="R365" t="s">
        <v>1949</v>
      </c>
    </row>
    <row r="366" spans="1:18">
      <c r="A366" s="2">
        <f t="shared" si="20"/>
        <v>8406</v>
      </c>
      <c r="B366" t="str">
        <f t="shared" si="21"/>
        <v>D18406-81</v>
      </c>
      <c r="C366" t="str">
        <f t="shared" si="22"/>
        <v>Misc - Silver</v>
      </c>
      <c r="D366" s="2">
        <v>8406</v>
      </c>
      <c r="E366" t="s">
        <v>10</v>
      </c>
      <c r="F366" t="s">
        <v>174</v>
      </c>
      <c r="G366" t="s">
        <v>22</v>
      </c>
      <c r="H366" s="3">
        <v>2</v>
      </c>
      <c r="I366" s="3" t="s">
        <v>149</v>
      </c>
      <c r="J366" t="s">
        <v>12</v>
      </c>
      <c r="K366">
        <v>81</v>
      </c>
      <c r="L366">
        <v>150</v>
      </c>
      <c r="M366" s="1">
        <v>6.2264999999999997</v>
      </c>
      <c r="N366" s="1">
        <v>12.39</v>
      </c>
      <c r="O366" s="1">
        <v>16.422000000000001</v>
      </c>
      <c r="P366" s="37">
        <v>3.423</v>
      </c>
      <c r="Q366">
        <f t="shared" si="23"/>
        <v>0.375</v>
      </c>
      <c r="R366" t="s">
        <v>1949</v>
      </c>
    </row>
    <row r="367" spans="1:18">
      <c r="A367" s="2">
        <f t="shared" si="20"/>
        <v>8409</v>
      </c>
      <c r="B367" t="str">
        <f t="shared" si="21"/>
        <v>D18409-163</v>
      </c>
      <c r="C367" t="str">
        <f t="shared" si="22"/>
        <v>Blacks - Black</v>
      </c>
      <c r="D367" s="2">
        <v>8409</v>
      </c>
      <c r="E367" t="s">
        <v>39</v>
      </c>
      <c r="F367" t="s">
        <v>49</v>
      </c>
      <c r="G367" t="s">
        <v>26</v>
      </c>
      <c r="H367" s="3">
        <v>1.25</v>
      </c>
      <c r="I367" s="3" t="s">
        <v>146</v>
      </c>
      <c r="J367" t="s">
        <v>12</v>
      </c>
      <c r="K367">
        <v>163</v>
      </c>
      <c r="L367">
        <v>350</v>
      </c>
      <c r="M367" s="1" t="e">
        <v>#N/A</v>
      </c>
      <c r="N367" s="1" t="e">
        <v>#N/A</v>
      </c>
      <c r="O367" s="1" t="e">
        <v>#N/A</v>
      </c>
      <c r="P367" s="37" t="e">
        <v>#N/A</v>
      </c>
      <c r="Q367">
        <f t="shared" si="23"/>
        <v>0.6875</v>
      </c>
      <c r="R367" t="s">
        <v>1949</v>
      </c>
    </row>
    <row r="368" spans="1:18">
      <c r="A368" s="2">
        <f t="shared" si="20"/>
        <v>8410</v>
      </c>
      <c r="B368" t="str">
        <f t="shared" si="21"/>
        <v>D18410-158</v>
      </c>
      <c r="C368" t="str">
        <f t="shared" si="22"/>
        <v>Misc - Black</v>
      </c>
      <c r="D368" s="2">
        <v>8410</v>
      </c>
      <c r="E368" t="s">
        <v>39</v>
      </c>
      <c r="F368" t="s">
        <v>174</v>
      </c>
      <c r="G368" t="s">
        <v>26</v>
      </c>
      <c r="H368" s="3">
        <v>1.5</v>
      </c>
      <c r="I368" s="3" t="s">
        <v>144</v>
      </c>
      <c r="J368" t="s">
        <v>12</v>
      </c>
      <c r="K368">
        <v>158</v>
      </c>
      <c r="L368">
        <v>310</v>
      </c>
      <c r="M368" s="1">
        <v>2.5830000000000002</v>
      </c>
      <c r="N368" s="1">
        <v>5.3445</v>
      </c>
      <c r="O368" s="1">
        <v>7.4969999999999999</v>
      </c>
      <c r="P368" s="37">
        <v>1.4175000000000002</v>
      </c>
      <c r="Q368">
        <f t="shared" si="23"/>
        <v>0.5625</v>
      </c>
      <c r="R368" t="s">
        <v>1949</v>
      </c>
    </row>
    <row r="369" spans="1:18">
      <c r="A369" s="2">
        <f t="shared" si="20"/>
        <v>8411</v>
      </c>
      <c r="B369" t="str">
        <f t="shared" si="21"/>
        <v>D18411-162</v>
      </c>
      <c r="C369" t="str">
        <f t="shared" si="22"/>
        <v>Blacks - Black</v>
      </c>
      <c r="D369" s="2">
        <v>8411</v>
      </c>
      <c r="E369" t="s">
        <v>39</v>
      </c>
      <c r="F369" t="s">
        <v>49</v>
      </c>
      <c r="G369" t="s">
        <v>26</v>
      </c>
      <c r="H369" s="3">
        <v>1.5</v>
      </c>
      <c r="I369" s="3" t="s">
        <v>145</v>
      </c>
      <c r="J369" t="s">
        <v>12</v>
      </c>
      <c r="K369">
        <v>162</v>
      </c>
      <c r="L369">
        <v>290</v>
      </c>
      <c r="M369" s="1">
        <v>2.6880000000000002</v>
      </c>
      <c r="N369" s="1">
        <v>5.6594999999999995</v>
      </c>
      <c r="O369" s="1">
        <v>7.8330000000000002</v>
      </c>
      <c r="P369" s="37">
        <v>1.4804999999999999</v>
      </c>
      <c r="Q369">
        <f t="shared" si="23"/>
        <v>0.5</v>
      </c>
      <c r="R369" t="s">
        <v>1949</v>
      </c>
    </row>
    <row r="370" spans="1:18">
      <c r="A370" s="2">
        <f t="shared" si="20"/>
        <v>8412</v>
      </c>
      <c r="B370" t="str">
        <f t="shared" si="21"/>
        <v>D18412-162</v>
      </c>
      <c r="C370" t="str">
        <f t="shared" si="22"/>
        <v>Blacks - Black</v>
      </c>
      <c r="D370" s="2">
        <v>8412</v>
      </c>
      <c r="E370" t="s">
        <v>39</v>
      </c>
      <c r="F370" t="s">
        <v>49</v>
      </c>
      <c r="G370" t="s">
        <v>26</v>
      </c>
      <c r="H370" s="3">
        <v>0.75</v>
      </c>
      <c r="I370" s="3" t="s">
        <v>150</v>
      </c>
      <c r="J370" t="s">
        <v>12</v>
      </c>
      <c r="K370">
        <v>162</v>
      </c>
      <c r="L370">
        <v>390</v>
      </c>
      <c r="M370" s="1">
        <v>2.4675000000000002</v>
      </c>
      <c r="N370" s="1">
        <v>5.3760000000000003</v>
      </c>
      <c r="O370" s="1">
        <v>7.4550000000000001</v>
      </c>
      <c r="P370" s="37">
        <v>1.3545</v>
      </c>
      <c r="Q370">
        <f t="shared" si="23"/>
        <v>0.75</v>
      </c>
      <c r="R370" t="s">
        <v>1949</v>
      </c>
    </row>
    <row r="371" spans="1:18">
      <c r="A371" s="2">
        <f t="shared" si="20"/>
        <v>8413</v>
      </c>
      <c r="B371" t="str">
        <f t="shared" si="21"/>
        <v>D18413-162</v>
      </c>
      <c r="C371" t="str">
        <f t="shared" si="22"/>
        <v>Blacks - Black</v>
      </c>
      <c r="D371" s="2">
        <v>8413</v>
      </c>
      <c r="E371" t="s">
        <v>39</v>
      </c>
      <c r="F371" t="s">
        <v>49</v>
      </c>
      <c r="G371" t="s">
        <v>26</v>
      </c>
      <c r="H371" s="3">
        <v>1.25</v>
      </c>
      <c r="I371" s="3" t="s">
        <v>153</v>
      </c>
      <c r="J371" t="s">
        <v>12</v>
      </c>
      <c r="K371">
        <v>162</v>
      </c>
      <c r="L371">
        <v>230</v>
      </c>
      <c r="M371" s="1">
        <v>4.5570000000000004</v>
      </c>
      <c r="N371" s="1">
        <v>8.599499999999999</v>
      </c>
      <c r="O371" s="1">
        <v>11.6235</v>
      </c>
      <c r="P371" s="37">
        <v>2.5095000000000001</v>
      </c>
      <c r="Q371">
        <f t="shared" si="23"/>
        <v>1.25</v>
      </c>
      <c r="R371" t="s">
        <v>1949</v>
      </c>
    </row>
    <row r="372" spans="1:18">
      <c r="A372" s="2">
        <f t="shared" si="20"/>
        <v>8414</v>
      </c>
      <c r="B372" t="str">
        <f t="shared" si="21"/>
        <v>D18414-163</v>
      </c>
      <c r="C372" t="str">
        <f t="shared" si="22"/>
        <v>Blacks - Black</v>
      </c>
      <c r="D372" s="2">
        <v>8414</v>
      </c>
      <c r="E372" t="s">
        <v>39</v>
      </c>
      <c r="F372" t="s">
        <v>49</v>
      </c>
      <c r="G372" t="s">
        <v>26</v>
      </c>
      <c r="H372" s="3">
        <v>1.25</v>
      </c>
      <c r="I372" s="3" t="s">
        <v>145</v>
      </c>
      <c r="J372" t="s">
        <v>12</v>
      </c>
      <c r="K372">
        <v>163</v>
      </c>
      <c r="L372">
        <v>350</v>
      </c>
      <c r="M372" s="1">
        <v>2.6564999999999999</v>
      </c>
      <c r="N372" s="1">
        <v>5.628000000000001</v>
      </c>
      <c r="O372" s="1">
        <v>7.7490000000000006</v>
      </c>
      <c r="P372" s="37">
        <v>1.4595</v>
      </c>
      <c r="Q372">
        <f t="shared" si="23"/>
        <v>0.5</v>
      </c>
      <c r="R372" t="s">
        <v>1949</v>
      </c>
    </row>
    <row r="373" spans="1:18">
      <c r="A373" s="2">
        <f t="shared" si="20"/>
        <v>8415</v>
      </c>
      <c r="B373" t="str">
        <f t="shared" si="21"/>
        <v>D18415-90</v>
      </c>
      <c r="C373" t="str">
        <f t="shared" si="22"/>
        <v>Misc - Antique Gold</v>
      </c>
      <c r="D373" s="2">
        <v>8415</v>
      </c>
      <c r="E373" t="s">
        <v>45</v>
      </c>
      <c r="F373" t="s">
        <v>174</v>
      </c>
      <c r="G373" t="s">
        <v>14</v>
      </c>
      <c r="H373" s="3">
        <v>0.625</v>
      </c>
      <c r="I373" s="3" t="s">
        <v>148</v>
      </c>
      <c r="J373" t="s">
        <v>12</v>
      </c>
      <c r="K373">
        <v>90</v>
      </c>
      <c r="L373">
        <v>760</v>
      </c>
      <c r="M373" s="1">
        <v>2.9715000000000003</v>
      </c>
      <c r="N373" s="1">
        <v>5.9745000000000008</v>
      </c>
      <c r="O373" s="1">
        <v>8.4525000000000006</v>
      </c>
      <c r="P373" s="37">
        <v>1.6380000000000001</v>
      </c>
      <c r="Q373">
        <f t="shared" si="23"/>
        <v>0.4375</v>
      </c>
      <c r="R373" t="s">
        <v>1949</v>
      </c>
    </row>
    <row r="374" spans="1:18">
      <c r="A374" s="2">
        <f t="shared" si="20"/>
        <v>8416</v>
      </c>
      <c r="B374" t="str">
        <f t="shared" si="21"/>
        <v>D18416-90</v>
      </c>
      <c r="C374" t="str">
        <f t="shared" si="22"/>
        <v>Misc - Silver</v>
      </c>
      <c r="D374" s="2">
        <v>8416</v>
      </c>
      <c r="E374" t="s">
        <v>45</v>
      </c>
      <c r="F374" t="s">
        <v>174</v>
      </c>
      <c r="G374" t="s">
        <v>22</v>
      </c>
      <c r="H374" s="3">
        <v>0.625</v>
      </c>
      <c r="I374" s="3" t="s">
        <v>148</v>
      </c>
      <c r="J374" t="s">
        <v>12</v>
      </c>
      <c r="K374">
        <v>90</v>
      </c>
      <c r="L374">
        <v>650</v>
      </c>
      <c r="M374" s="1">
        <v>2.9715000000000003</v>
      </c>
      <c r="N374" s="1">
        <v>5.9745000000000008</v>
      </c>
      <c r="O374" s="1">
        <v>8.4525000000000006</v>
      </c>
      <c r="P374" s="37">
        <v>1.6380000000000001</v>
      </c>
      <c r="Q374">
        <f t="shared" si="23"/>
        <v>0.4375</v>
      </c>
      <c r="R374" t="s">
        <v>1949</v>
      </c>
    </row>
    <row r="375" spans="1:18">
      <c r="A375" s="2">
        <f t="shared" si="20"/>
        <v>8417</v>
      </c>
      <c r="B375" t="str">
        <f t="shared" si="21"/>
        <v>D18417-90</v>
      </c>
      <c r="C375" t="str">
        <f t="shared" si="22"/>
        <v>Misc - Misc</v>
      </c>
      <c r="D375" s="2">
        <v>8417</v>
      </c>
      <c r="E375" t="s">
        <v>45</v>
      </c>
      <c r="F375" t="s">
        <v>174</v>
      </c>
      <c r="G375" t="s">
        <v>174</v>
      </c>
      <c r="H375" s="3">
        <v>0.625</v>
      </c>
      <c r="I375" s="3" t="s">
        <v>148</v>
      </c>
      <c r="J375" t="s">
        <v>12</v>
      </c>
      <c r="K375">
        <v>90</v>
      </c>
      <c r="L375">
        <v>665</v>
      </c>
      <c r="M375" s="1">
        <v>2.9715000000000003</v>
      </c>
      <c r="N375" s="1">
        <v>5.9745000000000008</v>
      </c>
      <c r="O375" s="1">
        <v>8.4525000000000006</v>
      </c>
      <c r="P375" s="37">
        <v>1.6380000000000001</v>
      </c>
      <c r="Q375">
        <f t="shared" si="23"/>
        <v>0.4375</v>
      </c>
      <c r="R375" t="s">
        <v>1949</v>
      </c>
    </row>
    <row r="376" spans="1:18">
      <c r="A376" s="2">
        <f t="shared" si="20"/>
        <v>8427</v>
      </c>
      <c r="B376" t="str">
        <f t="shared" si="21"/>
        <v>D18427-146</v>
      </c>
      <c r="C376" t="str">
        <f t="shared" si="22"/>
        <v>Misc - Cherry</v>
      </c>
      <c r="D376" s="2">
        <v>8427</v>
      </c>
      <c r="E376" t="s">
        <v>10</v>
      </c>
      <c r="F376" t="s">
        <v>174</v>
      </c>
      <c r="G376" t="s">
        <v>36</v>
      </c>
      <c r="H376" s="3">
        <v>1.5</v>
      </c>
      <c r="I376" s="3" t="s">
        <v>152</v>
      </c>
      <c r="J376" t="s">
        <v>12</v>
      </c>
      <c r="K376">
        <v>146</v>
      </c>
      <c r="L376">
        <v>300</v>
      </c>
      <c r="M376" s="1">
        <v>4.620000000000001</v>
      </c>
      <c r="N376" s="1">
        <v>8.673</v>
      </c>
      <c r="O376" s="1">
        <v>11.676</v>
      </c>
      <c r="P376" s="37">
        <v>2.5409999999999999</v>
      </c>
      <c r="Q376">
        <f t="shared" si="23"/>
        <v>0.3125</v>
      </c>
      <c r="R376" t="s">
        <v>1949</v>
      </c>
    </row>
    <row r="377" spans="1:18">
      <c r="A377" s="2">
        <f t="shared" si="20"/>
        <v>8430</v>
      </c>
      <c r="B377" t="str">
        <f t="shared" si="21"/>
        <v>D18430-146</v>
      </c>
      <c r="C377" t="str">
        <f t="shared" si="22"/>
        <v>Misc - Walnut</v>
      </c>
      <c r="D377" s="2">
        <v>8430</v>
      </c>
      <c r="E377" t="s">
        <v>10</v>
      </c>
      <c r="F377" t="s">
        <v>174</v>
      </c>
      <c r="G377" t="s">
        <v>23</v>
      </c>
      <c r="H377" s="3">
        <v>2.125</v>
      </c>
      <c r="I377" s="3" t="s">
        <v>144</v>
      </c>
      <c r="J377" t="s">
        <v>12</v>
      </c>
      <c r="K377">
        <v>146</v>
      </c>
      <c r="L377">
        <v>195</v>
      </c>
      <c r="M377" s="1" t="e">
        <v>#N/A</v>
      </c>
      <c r="N377" s="1" t="e">
        <v>#N/A</v>
      </c>
      <c r="O377" s="1" t="e">
        <v>#N/A</v>
      </c>
      <c r="P377" s="37" t="e">
        <v>#N/A</v>
      </c>
      <c r="Q377">
        <f t="shared" si="23"/>
        <v>0.5625</v>
      </c>
      <c r="R377" t="s">
        <v>1949</v>
      </c>
    </row>
    <row r="378" spans="1:18">
      <c r="A378" s="2">
        <f t="shared" si="20"/>
        <v>8432</v>
      </c>
      <c r="B378" t="str">
        <f t="shared" si="21"/>
        <v>D18432-140</v>
      </c>
      <c r="C378" t="str">
        <f t="shared" si="22"/>
        <v>Misc - Cherry</v>
      </c>
      <c r="D378" s="2">
        <v>8432</v>
      </c>
      <c r="E378" t="s">
        <v>10</v>
      </c>
      <c r="F378" t="s">
        <v>174</v>
      </c>
      <c r="G378" t="s">
        <v>36</v>
      </c>
      <c r="H378" s="3">
        <v>1.5</v>
      </c>
      <c r="I378" s="3" t="s">
        <v>145</v>
      </c>
      <c r="J378" t="s">
        <v>12</v>
      </c>
      <c r="K378">
        <v>140</v>
      </c>
      <c r="L378">
        <v>330</v>
      </c>
      <c r="M378" s="1">
        <v>5.6594999999999995</v>
      </c>
      <c r="N378" s="1">
        <v>10.542</v>
      </c>
      <c r="O378" s="1">
        <v>13.839</v>
      </c>
      <c r="P378" s="37">
        <v>3.1080000000000001</v>
      </c>
      <c r="Q378">
        <f t="shared" si="23"/>
        <v>0.5</v>
      </c>
      <c r="R378" t="s">
        <v>1949</v>
      </c>
    </row>
    <row r="379" spans="1:18">
      <c r="A379" s="2">
        <f t="shared" si="20"/>
        <v>8434</v>
      </c>
      <c r="B379" t="str">
        <f t="shared" si="21"/>
        <v>D18434-72</v>
      </c>
      <c r="C379" t="str">
        <f t="shared" si="22"/>
        <v>Misc - Silver</v>
      </c>
      <c r="D379" s="2">
        <v>8434</v>
      </c>
      <c r="E379" t="s">
        <v>45</v>
      </c>
      <c r="F379" t="s">
        <v>174</v>
      </c>
      <c r="G379" t="s">
        <v>22</v>
      </c>
      <c r="H379" s="3">
        <v>2.375</v>
      </c>
      <c r="I379" s="3" t="s">
        <v>145</v>
      </c>
      <c r="J379" t="s">
        <v>12</v>
      </c>
      <c r="K379">
        <v>72</v>
      </c>
      <c r="L379">
        <v>150</v>
      </c>
      <c r="M379" s="1">
        <v>7.0034999999999998</v>
      </c>
      <c r="N379" s="1">
        <v>12.516</v>
      </c>
      <c r="O379" s="1">
        <v>16.285499999999999</v>
      </c>
      <c r="P379" s="37">
        <v>3.8534999999999999</v>
      </c>
      <c r="Q379">
        <f t="shared" si="23"/>
        <v>0.5</v>
      </c>
      <c r="R379" t="s">
        <v>1949</v>
      </c>
    </row>
    <row r="380" spans="1:18">
      <c r="A380" s="2">
        <f t="shared" si="20"/>
        <v>8437</v>
      </c>
      <c r="B380" t="str">
        <f t="shared" si="21"/>
        <v>D18437-80</v>
      </c>
      <c r="C380" t="str">
        <f t="shared" si="22"/>
        <v>Misc - Gold</v>
      </c>
      <c r="D380" s="2">
        <v>8437</v>
      </c>
      <c r="E380" t="s">
        <v>45</v>
      </c>
      <c r="F380" t="s">
        <v>174</v>
      </c>
      <c r="G380" t="s">
        <v>11</v>
      </c>
      <c r="H380" s="3">
        <v>3</v>
      </c>
      <c r="I380" s="3" t="s">
        <v>144</v>
      </c>
      <c r="J380" t="s">
        <v>12</v>
      </c>
      <c r="K380">
        <v>80</v>
      </c>
      <c r="L380">
        <v>110</v>
      </c>
      <c r="M380" s="1">
        <v>7.5915000000000008</v>
      </c>
      <c r="N380" s="1">
        <v>13.818000000000001</v>
      </c>
      <c r="O380" s="1">
        <v>17.976000000000003</v>
      </c>
      <c r="P380" s="37">
        <v>4.1790000000000003</v>
      </c>
      <c r="Q380">
        <f t="shared" si="23"/>
        <v>0.5625</v>
      </c>
      <c r="R380" t="s">
        <v>1949</v>
      </c>
    </row>
    <row r="381" spans="1:18">
      <c r="A381" s="2">
        <f t="shared" si="20"/>
        <v>8438</v>
      </c>
      <c r="B381" t="str">
        <f t="shared" si="21"/>
        <v>D18438-80</v>
      </c>
      <c r="C381" t="str">
        <f t="shared" si="22"/>
        <v>Misc - Silver</v>
      </c>
      <c r="D381" s="2">
        <v>8438</v>
      </c>
      <c r="E381" t="s">
        <v>45</v>
      </c>
      <c r="F381" t="s">
        <v>174</v>
      </c>
      <c r="G381" t="s">
        <v>22</v>
      </c>
      <c r="H381" s="3">
        <v>3</v>
      </c>
      <c r="I381" s="3" t="s">
        <v>144</v>
      </c>
      <c r="J381" t="s">
        <v>12</v>
      </c>
      <c r="K381">
        <v>80</v>
      </c>
      <c r="L381">
        <v>140</v>
      </c>
      <c r="M381" s="1" t="e">
        <v>#N/A</v>
      </c>
      <c r="N381" s="1" t="e">
        <v>#N/A</v>
      </c>
      <c r="O381" s="1" t="e">
        <v>#N/A</v>
      </c>
      <c r="P381" s="37" t="e">
        <v>#N/A</v>
      </c>
      <c r="Q381">
        <f t="shared" si="23"/>
        <v>0.5625</v>
      </c>
      <c r="R381" t="s">
        <v>1949</v>
      </c>
    </row>
    <row r="382" spans="1:18">
      <c r="A382" s="2">
        <f t="shared" si="20"/>
        <v>8440</v>
      </c>
      <c r="B382" t="str">
        <f t="shared" si="21"/>
        <v>D18440-72</v>
      </c>
      <c r="C382" t="str">
        <f t="shared" si="22"/>
        <v>Misc - Silver</v>
      </c>
      <c r="D382" s="2">
        <v>8440</v>
      </c>
      <c r="E382" t="s">
        <v>45</v>
      </c>
      <c r="F382" t="s">
        <v>174</v>
      </c>
      <c r="G382" t="s">
        <v>22</v>
      </c>
      <c r="H382" s="3">
        <v>1.625</v>
      </c>
      <c r="I382" s="3" t="s">
        <v>149</v>
      </c>
      <c r="J382" t="s">
        <v>12</v>
      </c>
      <c r="K382">
        <v>72</v>
      </c>
      <c r="L382">
        <v>235</v>
      </c>
      <c r="M382" s="1">
        <v>4.6725000000000003</v>
      </c>
      <c r="N382" s="1">
        <v>8.5890000000000004</v>
      </c>
      <c r="O382" s="1">
        <v>11.455500000000001</v>
      </c>
      <c r="P382" s="37">
        <v>2.5725000000000002</v>
      </c>
      <c r="Q382">
        <f t="shared" si="23"/>
        <v>0.375</v>
      </c>
      <c r="R382" t="s">
        <v>1949</v>
      </c>
    </row>
    <row r="383" spans="1:18">
      <c r="A383" s="2">
        <f t="shared" si="20"/>
        <v>8441</v>
      </c>
      <c r="B383" t="str">
        <f t="shared" si="21"/>
        <v>D18441-147</v>
      </c>
      <c r="C383" t="str">
        <f t="shared" si="22"/>
        <v>Misc - Natural</v>
      </c>
      <c r="D383" s="2">
        <v>8441</v>
      </c>
      <c r="E383" t="s">
        <v>39</v>
      </c>
      <c r="F383" t="s">
        <v>174</v>
      </c>
      <c r="G383" t="s">
        <v>44</v>
      </c>
      <c r="H383" s="3">
        <v>0.875</v>
      </c>
      <c r="I383" s="3" t="s">
        <v>144</v>
      </c>
      <c r="J383" t="s">
        <v>12</v>
      </c>
      <c r="K383">
        <v>147</v>
      </c>
      <c r="L383">
        <v>210</v>
      </c>
      <c r="M383" s="1">
        <v>3.6960000000000002</v>
      </c>
      <c r="N383" s="1">
        <v>7.1715</v>
      </c>
      <c r="O383" s="1">
        <v>9.6705000000000005</v>
      </c>
      <c r="P383" s="37">
        <v>2.0369999999999999</v>
      </c>
      <c r="Q383">
        <f t="shared" si="23"/>
        <v>0.5625</v>
      </c>
      <c r="R383" t="s">
        <v>1949</v>
      </c>
    </row>
    <row r="384" spans="1:18">
      <c r="A384" s="2">
        <f t="shared" si="20"/>
        <v>8444</v>
      </c>
      <c r="B384" t="str">
        <f t="shared" si="21"/>
        <v>D18444-83</v>
      </c>
      <c r="C384" t="str">
        <f t="shared" si="22"/>
        <v>Misc - Gold</v>
      </c>
      <c r="D384" s="2">
        <v>8444</v>
      </c>
      <c r="E384" t="s">
        <v>45</v>
      </c>
      <c r="F384" t="s">
        <v>174</v>
      </c>
      <c r="G384" t="s">
        <v>11</v>
      </c>
      <c r="H384" s="3">
        <v>2.25</v>
      </c>
      <c r="I384" s="3" t="s">
        <v>147</v>
      </c>
      <c r="J384" t="s">
        <v>12</v>
      </c>
      <c r="K384">
        <v>83</v>
      </c>
      <c r="L384">
        <v>150</v>
      </c>
      <c r="M384" s="1">
        <v>5.859</v>
      </c>
      <c r="N384" s="1">
        <v>11.3925</v>
      </c>
      <c r="O384" s="1">
        <v>15.025500000000001</v>
      </c>
      <c r="P384" s="37">
        <v>3.2235</v>
      </c>
      <c r="Q384">
        <f t="shared" si="23"/>
        <v>0.625</v>
      </c>
      <c r="R384" t="s">
        <v>1949</v>
      </c>
    </row>
    <row r="385" spans="1:19">
      <c r="A385" s="2">
        <f t="shared" si="20"/>
        <v>8445</v>
      </c>
      <c r="B385" t="str">
        <f t="shared" si="21"/>
        <v>D18445-83</v>
      </c>
      <c r="C385" t="str">
        <f t="shared" si="22"/>
        <v>Misc - Silver</v>
      </c>
      <c r="D385" s="2">
        <v>8445</v>
      </c>
      <c r="E385" t="s">
        <v>45</v>
      </c>
      <c r="F385" t="s">
        <v>174</v>
      </c>
      <c r="G385" t="s">
        <v>22</v>
      </c>
      <c r="H385" s="3">
        <v>2.25</v>
      </c>
      <c r="I385" s="3" t="s">
        <v>147</v>
      </c>
      <c r="J385" t="s">
        <v>12</v>
      </c>
      <c r="K385">
        <v>83</v>
      </c>
      <c r="L385">
        <v>190</v>
      </c>
      <c r="M385" s="1" t="e">
        <v>#N/A</v>
      </c>
      <c r="N385" s="1" t="e">
        <v>#N/A</v>
      </c>
      <c r="O385" s="1" t="e">
        <v>#N/A</v>
      </c>
      <c r="P385" s="37" t="e">
        <v>#N/A</v>
      </c>
      <c r="Q385">
        <f t="shared" si="23"/>
        <v>0.625</v>
      </c>
      <c r="R385" t="s">
        <v>1949</v>
      </c>
    </row>
    <row r="386" spans="1:19">
      <c r="A386" s="2">
        <f t="shared" ref="A386:A449" si="24">D386</f>
        <v>8446</v>
      </c>
      <c r="B386" t="str">
        <f t="shared" ref="B386:B449" si="25">CONCATENATE("D1",D386,"-",K386)</f>
        <v>D18446-162</v>
      </c>
      <c r="C386" t="str">
        <f t="shared" ref="C386:C449" si="26">CONCATENATE(F386," - ",G386)</f>
        <v>Blacks - Black</v>
      </c>
      <c r="D386" s="2">
        <v>8446</v>
      </c>
      <c r="E386" t="s">
        <v>39</v>
      </c>
      <c r="F386" t="s">
        <v>49</v>
      </c>
      <c r="G386" t="s">
        <v>26</v>
      </c>
      <c r="H386" s="3">
        <v>1.125</v>
      </c>
      <c r="I386" s="3" t="s">
        <v>144</v>
      </c>
      <c r="J386" t="s">
        <v>12</v>
      </c>
      <c r="K386">
        <v>162</v>
      </c>
      <c r="L386">
        <v>430</v>
      </c>
      <c r="M386" s="1">
        <v>2.2364999999999999</v>
      </c>
      <c r="N386" s="1">
        <v>4.9350000000000005</v>
      </c>
      <c r="O386" s="1">
        <v>6.940500000000001</v>
      </c>
      <c r="P386" s="37">
        <v>1.2284999999999999</v>
      </c>
      <c r="Q386">
        <f t="shared" ref="Q386:Q449" si="27">IFERROR(+IF(I386&lt;40000,I386,+((TRIM(+MID(I386,1,+FIND("/",I386,1)-1)))/(+TRIM(+MID(I386,+FIND("/",I386,1)+1,2))))),I386*1)</f>
        <v>0.5625</v>
      </c>
      <c r="R386" t="s">
        <v>1949</v>
      </c>
      <c r="S386" t="s">
        <v>1934</v>
      </c>
    </row>
    <row r="387" spans="1:19">
      <c r="A387" s="2">
        <f t="shared" si="24"/>
        <v>8447</v>
      </c>
      <c r="B387" t="str">
        <f t="shared" si="25"/>
        <v>D18447-82</v>
      </c>
      <c r="C387" t="str">
        <f t="shared" si="26"/>
        <v>Misc - Gold</v>
      </c>
      <c r="D387" s="2">
        <v>8447</v>
      </c>
      <c r="E387" t="s">
        <v>10</v>
      </c>
      <c r="F387" t="s">
        <v>174</v>
      </c>
      <c r="G387" t="s">
        <v>11</v>
      </c>
      <c r="H387" s="3">
        <v>1.5</v>
      </c>
      <c r="I387" s="3" t="s">
        <v>149</v>
      </c>
      <c r="J387" t="s">
        <v>12</v>
      </c>
      <c r="K387">
        <v>82</v>
      </c>
      <c r="L387">
        <v>250</v>
      </c>
      <c r="M387" s="1">
        <v>5.3235000000000001</v>
      </c>
      <c r="N387" s="1">
        <v>10.122000000000002</v>
      </c>
      <c r="O387" s="1">
        <v>13.440000000000001</v>
      </c>
      <c r="P387" s="37">
        <v>2.9295</v>
      </c>
      <c r="Q387">
        <f t="shared" si="27"/>
        <v>0.375</v>
      </c>
      <c r="R387" t="s">
        <v>1949</v>
      </c>
    </row>
    <row r="388" spans="1:19">
      <c r="A388" s="2">
        <f t="shared" si="24"/>
        <v>8448</v>
      </c>
      <c r="B388" t="str">
        <f t="shared" si="25"/>
        <v>D18448-82</v>
      </c>
      <c r="C388" t="str">
        <f t="shared" si="26"/>
        <v>Misc - Gold</v>
      </c>
      <c r="D388" s="2">
        <v>8448</v>
      </c>
      <c r="E388" t="s">
        <v>10</v>
      </c>
      <c r="F388" t="s">
        <v>174</v>
      </c>
      <c r="G388" t="s">
        <v>11</v>
      </c>
      <c r="H388" s="3">
        <v>2</v>
      </c>
      <c r="I388" s="3" t="s">
        <v>144</v>
      </c>
      <c r="J388" t="s">
        <v>12</v>
      </c>
      <c r="K388">
        <v>82</v>
      </c>
      <c r="L388">
        <v>140</v>
      </c>
      <c r="M388" s="1">
        <v>6.9615</v>
      </c>
      <c r="N388" s="1">
        <v>12.589500000000001</v>
      </c>
      <c r="O388" s="1">
        <v>16.3065</v>
      </c>
      <c r="P388" s="37">
        <v>3.8325</v>
      </c>
      <c r="Q388">
        <f t="shared" si="27"/>
        <v>0.5625</v>
      </c>
      <c r="R388" t="s">
        <v>1949</v>
      </c>
    </row>
    <row r="389" spans="1:19">
      <c r="A389" s="2">
        <f t="shared" si="24"/>
        <v>8449</v>
      </c>
      <c r="B389" t="str">
        <f t="shared" si="25"/>
        <v>D18449-88</v>
      </c>
      <c r="C389" t="str">
        <f t="shared" si="26"/>
        <v>Pyramids - Gold</v>
      </c>
      <c r="D389" s="2">
        <v>8449</v>
      </c>
      <c r="E389" t="s">
        <v>45</v>
      </c>
      <c r="F389" t="s">
        <v>96</v>
      </c>
      <c r="G389" t="s">
        <v>11</v>
      </c>
      <c r="H389" s="3">
        <v>1.625</v>
      </c>
      <c r="I389" s="3" t="s">
        <v>144</v>
      </c>
      <c r="J389" t="s">
        <v>12</v>
      </c>
      <c r="K389">
        <v>88</v>
      </c>
      <c r="L389">
        <v>235</v>
      </c>
      <c r="M389" s="1" t="e">
        <v>#N/A</v>
      </c>
      <c r="N389" s="1" t="e">
        <v>#N/A</v>
      </c>
      <c r="O389" s="1" t="e">
        <v>#N/A</v>
      </c>
      <c r="P389" s="37" t="e">
        <v>#N/A</v>
      </c>
      <c r="Q389">
        <f t="shared" si="27"/>
        <v>0.5625</v>
      </c>
      <c r="R389" t="s">
        <v>1949</v>
      </c>
    </row>
    <row r="390" spans="1:19">
      <c r="A390" s="2">
        <f t="shared" si="24"/>
        <v>8483</v>
      </c>
      <c r="B390" t="str">
        <f t="shared" si="25"/>
        <v>D18483-80</v>
      </c>
      <c r="C390" t="str">
        <f t="shared" si="26"/>
        <v>Misc - Gold</v>
      </c>
      <c r="D390" s="2">
        <v>8483</v>
      </c>
      <c r="E390" t="s">
        <v>45</v>
      </c>
      <c r="F390" t="s">
        <v>174</v>
      </c>
      <c r="G390" t="s">
        <v>11</v>
      </c>
      <c r="H390" s="3">
        <v>2.5</v>
      </c>
      <c r="I390" s="3" t="s">
        <v>156</v>
      </c>
      <c r="J390" t="s">
        <v>12</v>
      </c>
      <c r="K390">
        <v>80</v>
      </c>
      <c r="L390">
        <v>150</v>
      </c>
      <c r="M390" s="1">
        <v>6.3105000000000002</v>
      </c>
      <c r="N390" s="1">
        <v>11.6235</v>
      </c>
      <c r="O390" s="1">
        <v>15.0885</v>
      </c>
      <c r="P390" s="37">
        <v>3.4755000000000003</v>
      </c>
      <c r="Q390">
        <f t="shared" si="27"/>
        <v>0.875</v>
      </c>
      <c r="R390" t="s">
        <v>1949</v>
      </c>
    </row>
    <row r="391" spans="1:19">
      <c r="A391" s="2">
        <f t="shared" si="24"/>
        <v>8504</v>
      </c>
      <c r="B391" t="str">
        <f t="shared" si="25"/>
        <v>D18504-31</v>
      </c>
      <c r="C391" t="str">
        <f t="shared" si="26"/>
        <v>Stonewashed - Antique Gold</v>
      </c>
      <c r="D391" s="2">
        <v>8504</v>
      </c>
      <c r="E391" t="s">
        <v>10</v>
      </c>
      <c r="F391" t="s">
        <v>103</v>
      </c>
      <c r="G391" t="s">
        <v>14</v>
      </c>
      <c r="H391" s="3">
        <v>1.5</v>
      </c>
      <c r="I391" s="3" t="s">
        <v>149</v>
      </c>
      <c r="J391" t="s">
        <v>12</v>
      </c>
      <c r="K391">
        <v>31</v>
      </c>
      <c r="L391">
        <v>240</v>
      </c>
      <c r="M391" s="1">
        <v>5.1345000000000001</v>
      </c>
      <c r="N391" s="1">
        <v>9.4185000000000016</v>
      </c>
      <c r="O391" s="1">
        <v>12.547499999999999</v>
      </c>
      <c r="P391" s="37">
        <v>2.8245</v>
      </c>
      <c r="Q391">
        <f t="shared" si="27"/>
        <v>0.375</v>
      </c>
      <c r="R391" t="s">
        <v>1949</v>
      </c>
    </row>
    <row r="392" spans="1:19">
      <c r="A392" s="2">
        <f t="shared" si="24"/>
        <v>8505</v>
      </c>
      <c r="B392" t="str">
        <f t="shared" si="25"/>
        <v>D18505-31</v>
      </c>
      <c r="C392" t="str">
        <f t="shared" si="26"/>
        <v>Stonewashed - Antique Gold</v>
      </c>
      <c r="D392" s="2">
        <v>8505</v>
      </c>
      <c r="E392" t="s">
        <v>10</v>
      </c>
      <c r="F392" t="s">
        <v>103</v>
      </c>
      <c r="G392" t="s">
        <v>14</v>
      </c>
      <c r="H392" s="3">
        <v>2</v>
      </c>
      <c r="I392" s="3" t="s">
        <v>144</v>
      </c>
      <c r="J392" t="s">
        <v>12</v>
      </c>
      <c r="K392">
        <v>31</v>
      </c>
      <c r="L392">
        <v>150</v>
      </c>
      <c r="M392" s="1">
        <v>7.4445000000000006</v>
      </c>
      <c r="N392" s="1">
        <v>13.902000000000001</v>
      </c>
      <c r="O392" s="1">
        <v>18.123000000000001</v>
      </c>
      <c r="P392" s="37">
        <v>4.0949999999999998</v>
      </c>
      <c r="Q392">
        <f t="shared" si="27"/>
        <v>0.5625</v>
      </c>
      <c r="R392" t="s">
        <v>1949</v>
      </c>
    </row>
    <row r="393" spans="1:19">
      <c r="A393" s="2">
        <f t="shared" si="24"/>
        <v>8508</v>
      </c>
      <c r="B393" t="str">
        <f t="shared" si="25"/>
        <v>D18508-31</v>
      </c>
      <c r="C393" t="str">
        <f t="shared" si="26"/>
        <v>Stonewashed - Antique Gold</v>
      </c>
      <c r="D393" s="2">
        <v>8508</v>
      </c>
      <c r="E393" t="s">
        <v>45</v>
      </c>
      <c r="F393" t="s">
        <v>103</v>
      </c>
      <c r="G393" t="s">
        <v>14</v>
      </c>
      <c r="H393" s="3">
        <v>2</v>
      </c>
      <c r="I393" s="3" t="s">
        <v>147</v>
      </c>
      <c r="J393" t="s">
        <v>12</v>
      </c>
      <c r="K393">
        <v>31</v>
      </c>
      <c r="L393">
        <v>140</v>
      </c>
      <c r="M393" s="1" t="e">
        <v>#N/A</v>
      </c>
      <c r="N393" s="1" t="e">
        <v>#N/A</v>
      </c>
      <c r="O393" s="1" t="e">
        <v>#N/A</v>
      </c>
      <c r="P393" s="37" t="e">
        <v>#N/A</v>
      </c>
      <c r="Q393">
        <f t="shared" si="27"/>
        <v>0.625</v>
      </c>
      <c r="R393" t="s">
        <v>1949</v>
      </c>
    </row>
    <row r="394" spans="1:19">
      <c r="A394" s="2">
        <f t="shared" si="24"/>
        <v>8510</v>
      </c>
      <c r="B394" t="str">
        <f t="shared" si="25"/>
        <v>D18510-32</v>
      </c>
      <c r="C394" t="str">
        <f t="shared" si="26"/>
        <v>Stonewashed - Antique Gold</v>
      </c>
      <c r="D394" s="2">
        <v>8510</v>
      </c>
      <c r="E394" t="s">
        <v>45</v>
      </c>
      <c r="F394" t="s">
        <v>103</v>
      </c>
      <c r="G394" t="s">
        <v>14</v>
      </c>
      <c r="H394" s="3">
        <v>3</v>
      </c>
      <c r="I394" s="3" t="s">
        <v>145</v>
      </c>
      <c r="J394" t="s">
        <v>12</v>
      </c>
      <c r="K394">
        <v>32</v>
      </c>
      <c r="L394">
        <v>80</v>
      </c>
      <c r="M394" s="1" t="e">
        <v>#N/A</v>
      </c>
      <c r="N394" s="1" t="e">
        <v>#N/A</v>
      </c>
      <c r="O394" s="1" t="e">
        <v>#N/A</v>
      </c>
      <c r="P394" s="37" t="e">
        <v>#N/A</v>
      </c>
      <c r="Q394">
        <f t="shared" si="27"/>
        <v>0.5</v>
      </c>
      <c r="R394" t="s">
        <v>1949</v>
      </c>
    </row>
    <row r="395" spans="1:19">
      <c r="A395" s="2">
        <f t="shared" si="24"/>
        <v>8517</v>
      </c>
      <c r="B395" t="str">
        <f t="shared" si="25"/>
        <v>D18517-78</v>
      </c>
      <c r="C395" t="str">
        <f t="shared" si="26"/>
        <v>Misc - Gold</v>
      </c>
      <c r="D395" s="2">
        <v>8517</v>
      </c>
      <c r="E395" t="s">
        <v>45</v>
      </c>
      <c r="F395" t="s">
        <v>174</v>
      </c>
      <c r="G395" t="s">
        <v>11</v>
      </c>
      <c r="H395" s="3">
        <v>4</v>
      </c>
      <c r="I395" s="3" t="s">
        <v>159</v>
      </c>
      <c r="J395" t="s">
        <v>12</v>
      </c>
      <c r="K395">
        <v>78</v>
      </c>
      <c r="L395">
        <v>75</v>
      </c>
      <c r="M395" s="1">
        <v>10.752000000000001</v>
      </c>
      <c r="N395" s="1">
        <v>18.784500000000001</v>
      </c>
      <c r="O395" s="1">
        <v>23.835000000000001</v>
      </c>
      <c r="P395" s="37">
        <v>5.9115000000000002</v>
      </c>
      <c r="Q395">
        <f t="shared" si="27"/>
        <v>1.0625</v>
      </c>
      <c r="R395" t="s">
        <v>1949</v>
      </c>
    </row>
    <row r="396" spans="1:19">
      <c r="A396" s="2">
        <f t="shared" si="24"/>
        <v>8518</v>
      </c>
      <c r="B396" t="str">
        <f t="shared" si="25"/>
        <v>D18518-104</v>
      </c>
      <c r="C396" t="str">
        <f t="shared" si="26"/>
        <v>Misc - Silver</v>
      </c>
      <c r="D396" s="2">
        <v>8518</v>
      </c>
      <c r="E396" t="s">
        <v>39</v>
      </c>
      <c r="F396" t="s">
        <v>174</v>
      </c>
      <c r="G396" t="s">
        <v>22</v>
      </c>
      <c r="H396" s="3">
        <v>1.5</v>
      </c>
      <c r="I396" s="3" t="s">
        <v>145</v>
      </c>
      <c r="J396" t="s">
        <v>12</v>
      </c>
      <c r="K396">
        <v>104</v>
      </c>
      <c r="L396">
        <v>235</v>
      </c>
      <c r="M396" s="1">
        <v>4.3575000000000008</v>
      </c>
      <c r="N396" s="1">
        <v>8.2004999999999999</v>
      </c>
      <c r="O396" s="1">
        <v>10.825500000000002</v>
      </c>
      <c r="P396" s="37">
        <v>2.3939999999999997</v>
      </c>
      <c r="Q396">
        <f t="shared" si="27"/>
        <v>0.5</v>
      </c>
      <c r="R396" t="s">
        <v>1949</v>
      </c>
    </row>
    <row r="397" spans="1:19">
      <c r="A397" s="2">
        <f t="shared" si="24"/>
        <v>8528</v>
      </c>
      <c r="B397" t="str">
        <f t="shared" si="25"/>
        <v>D18528-121</v>
      </c>
      <c r="C397" t="str">
        <f t="shared" si="26"/>
        <v>Stonewashed - Antique Gold</v>
      </c>
      <c r="D397" s="2">
        <v>8528</v>
      </c>
      <c r="E397" t="s">
        <v>42</v>
      </c>
      <c r="F397" t="s">
        <v>103</v>
      </c>
      <c r="G397" t="s">
        <v>14</v>
      </c>
      <c r="H397" s="3">
        <v>0.5</v>
      </c>
      <c r="J397" t="s">
        <v>42</v>
      </c>
      <c r="K397">
        <v>121</v>
      </c>
      <c r="L397">
        <v>1500</v>
      </c>
      <c r="M397" s="1">
        <v>2.3414999999999999</v>
      </c>
      <c r="N397" s="1">
        <v>4.7145000000000001</v>
      </c>
      <c r="O397" s="1">
        <v>0</v>
      </c>
      <c r="P397" s="37">
        <v>1.2915000000000001</v>
      </c>
      <c r="Q397">
        <f t="shared" si="27"/>
        <v>0</v>
      </c>
      <c r="R397" t="s">
        <v>1949</v>
      </c>
    </row>
    <row r="398" spans="1:19">
      <c r="A398" s="2">
        <f t="shared" si="24"/>
        <v>8549</v>
      </c>
      <c r="B398" t="str">
        <f t="shared" si="25"/>
        <v>D18549-158</v>
      </c>
      <c r="C398" t="str">
        <f t="shared" si="26"/>
        <v>Misc - Black</v>
      </c>
      <c r="D398" s="2">
        <v>8549</v>
      </c>
      <c r="E398" t="s">
        <v>10</v>
      </c>
      <c r="F398" t="s">
        <v>174</v>
      </c>
      <c r="G398" t="s">
        <v>26</v>
      </c>
      <c r="H398" s="3">
        <v>1.375</v>
      </c>
      <c r="I398" s="3" t="s">
        <v>148</v>
      </c>
      <c r="J398" t="s">
        <v>12</v>
      </c>
      <c r="K398">
        <v>158</v>
      </c>
      <c r="L398">
        <v>240</v>
      </c>
      <c r="M398" s="1">
        <v>2.7195</v>
      </c>
      <c r="N398" s="1">
        <v>6.0375000000000005</v>
      </c>
      <c r="O398" s="1">
        <v>8.3895</v>
      </c>
      <c r="P398" s="37">
        <v>1.4909999999999999</v>
      </c>
      <c r="Q398">
        <f t="shared" si="27"/>
        <v>0.4375</v>
      </c>
      <c r="R398" t="s">
        <v>1949</v>
      </c>
    </row>
    <row r="399" spans="1:19">
      <c r="A399" s="2">
        <f t="shared" si="24"/>
        <v>8560</v>
      </c>
      <c r="B399" t="str">
        <f t="shared" si="25"/>
        <v>D18560-121</v>
      </c>
      <c r="C399" t="str">
        <f t="shared" si="26"/>
        <v>Fillets - Antique Silver</v>
      </c>
      <c r="D399" s="2">
        <v>8560</v>
      </c>
      <c r="E399" t="s">
        <v>42</v>
      </c>
      <c r="F399" t="s">
        <v>43</v>
      </c>
      <c r="G399" t="s">
        <v>13</v>
      </c>
      <c r="H399" s="3">
        <v>0.5</v>
      </c>
      <c r="J399" t="s">
        <v>42</v>
      </c>
      <c r="K399">
        <v>121</v>
      </c>
      <c r="L399">
        <v>1590</v>
      </c>
      <c r="M399" s="1" t="e">
        <v>#N/A</v>
      </c>
      <c r="N399" s="1" t="e">
        <v>#N/A</v>
      </c>
      <c r="O399" s="1" t="e">
        <v>#N/A</v>
      </c>
      <c r="P399" s="37" t="e">
        <v>#N/A</v>
      </c>
      <c r="Q399">
        <f t="shared" si="27"/>
        <v>0</v>
      </c>
      <c r="R399" t="s">
        <v>1949</v>
      </c>
    </row>
    <row r="400" spans="1:19">
      <c r="A400" s="2">
        <f t="shared" si="24"/>
        <v>8561</v>
      </c>
      <c r="B400" t="str">
        <f t="shared" si="25"/>
        <v>D18561-114</v>
      </c>
      <c r="C400" t="str">
        <f t="shared" si="26"/>
        <v>Misc - Gold</v>
      </c>
      <c r="D400" s="2">
        <v>8561</v>
      </c>
      <c r="E400" t="s">
        <v>39</v>
      </c>
      <c r="F400" t="s">
        <v>174</v>
      </c>
      <c r="G400" t="s">
        <v>11</v>
      </c>
      <c r="H400" s="3">
        <v>2.75</v>
      </c>
      <c r="I400" s="3" t="s">
        <v>144</v>
      </c>
      <c r="J400" t="s">
        <v>12</v>
      </c>
      <c r="K400">
        <v>114</v>
      </c>
      <c r="L400">
        <v>140</v>
      </c>
      <c r="M400" s="1" t="e">
        <v>#N/A</v>
      </c>
      <c r="N400" s="1" t="e">
        <v>#N/A</v>
      </c>
      <c r="O400" s="1" t="e">
        <v>#N/A</v>
      </c>
      <c r="P400" s="37" t="e">
        <v>#N/A</v>
      </c>
      <c r="Q400">
        <f t="shared" si="27"/>
        <v>0.5625</v>
      </c>
      <c r="R400" t="s">
        <v>1949</v>
      </c>
    </row>
    <row r="401" spans="1:19">
      <c r="A401" s="2">
        <f t="shared" si="24"/>
        <v>8562</v>
      </c>
      <c r="B401" t="str">
        <f t="shared" si="25"/>
        <v>D18562-114</v>
      </c>
      <c r="C401" t="str">
        <f t="shared" si="26"/>
        <v>Misc - Silver</v>
      </c>
      <c r="D401" s="2">
        <v>8562</v>
      </c>
      <c r="E401" t="s">
        <v>39</v>
      </c>
      <c r="F401" t="s">
        <v>174</v>
      </c>
      <c r="G401" t="s">
        <v>22</v>
      </c>
      <c r="H401" s="3">
        <v>2.75</v>
      </c>
      <c r="I401" s="3" t="s">
        <v>144</v>
      </c>
      <c r="J401" t="s">
        <v>12</v>
      </c>
      <c r="K401">
        <v>114</v>
      </c>
      <c r="L401">
        <v>140</v>
      </c>
      <c r="M401" s="1" t="e">
        <v>#N/A</v>
      </c>
      <c r="N401" s="1" t="e">
        <v>#N/A</v>
      </c>
      <c r="O401" s="1" t="e">
        <v>#N/A</v>
      </c>
      <c r="P401" s="37" t="e">
        <v>#N/A</v>
      </c>
      <c r="Q401">
        <f t="shared" si="27"/>
        <v>0.5625</v>
      </c>
      <c r="R401" t="s">
        <v>1949</v>
      </c>
    </row>
    <row r="402" spans="1:19">
      <c r="A402" s="2">
        <f t="shared" si="24"/>
        <v>8563</v>
      </c>
      <c r="B402" t="str">
        <f t="shared" si="25"/>
        <v>D18563-114</v>
      </c>
      <c r="C402" t="str">
        <f t="shared" si="26"/>
        <v>Misc - Gold</v>
      </c>
      <c r="D402" s="2">
        <v>8563</v>
      </c>
      <c r="E402" t="s">
        <v>39</v>
      </c>
      <c r="F402" t="s">
        <v>174</v>
      </c>
      <c r="G402" t="s">
        <v>11</v>
      </c>
      <c r="H402" s="3">
        <v>3.25</v>
      </c>
      <c r="I402" s="3" t="s">
        <v>154</v>
      </c>
      <c r="J402" t="s">
        <v>12</v>
      </c>
      <c r="K402">
        <v>114</v>
      </c>
      <c r="L402">
        <v>105</v>
      </c>
      <c r="M402" s="1">
        <v>9.8175000000000008</v>
      </c>
      <c r="N402" s="1">
        <v>17.314499999999999</v>
      </c>
      <c r="O402" s="1">
        <v>22.0185</v>
      </c>
      <c r="P402" s="37">
        <v>5.3970000000000002</v>
      </c>
      <c r="Q402">
        <f t="shared" si="27"/>
        <v>1</v>
      </c>
      <c r="R402" t="s">
        <v>1949</v>
      </c>
    </row>
    <row r="403" spans="1:19">
      <c r="A403" s="2">
        <f t="shared" si="24"/>
        <v>8564</v>
      </c>
      <c r="B403" t="str">
        <f t="shared" si="25"/>
        <v>D18564-114</v>
      </c>
      <c r="C403" t="str">
        <f t="shared" si="26"/>
        <v>Misc - Silver</v>
      </c>
      <c r="D403" s="2">
        <v>8564</v>
      </c>
      <c r="E403" t="s">
        <v>39</v>
      </c>
      <c r="F403" t="s">
        <v>174</v>
      </c>
      <c r="G403" t="s">
        <v>22</v>
      </c>
      <c r="H403" s="3">
        <v>3.25</v>
      </c>
      <c r="I403" s="3" t="s">
        <v>154</v>
      </c>
      <c r="J403" t="s">
        <v>12</v>
      </c>
      <c r="K403">
        <v>114</v>
      </c>
      <c r="L403">
        <v>85</v>
      </c>
      <c r="M403" s="1">
        <v>9.8175000000000008</v>
      </c>
      <c r="N403" s="1">
        <v>17.314499999999999</v>
      </c>
      <c r="O403" s="1">
        <v>22.0185</v>
      </c>
      <c r="P403" s="37">
        <v>5.3970000000000002</v>
      </c>
      <c r="Q403">
        <f t="shared" si="27"/>
        <v>1</v>
      </c>
      <c r="R403" t="s">
        <v>1949</v>
      </c>
    </row>
    <row r="404" spans="1:19">
      <c r="A404" s="2">
        <f t="shared" si="24"/>
        <v>8572</v>
      </c>
      <c r="B404" t="str">
        <f t="shared" si="25"/>
        <v>D18572-154</v>
      </c>
      <c r="C404" t="str">
        <f t="shared" si="26"/>
        <v>Blacks - Black</v>
      </c>
      <c r="D404" s="2">
        <v>8572</v>
      </c>
      <c r="E404" t="s">
        <v>10</v>
      </c>
      <c r="F404" t="s">
        <v>49</v>
      </c>
      <c r="G404" t="s">
        <v>26</v>
      </c>
      <c r="H404" s="3">
        <v>2.5</v>
      </c>
      <c r="I404" s="3" t="s">
        <v>145</v>
      </c>
      <c r="J404" t="s">
        <v>12</v>
      </c>
      <c r="K404">
        <v>154</v>
      </c>
      <c r="L404">
        <v>140</v>
      </c>
      <c r="M404" s="1" t="e">
        <v>#N/A</v>
      </c>
      <c r="N404" s="1" t="e">
        <v>#N/A</v>
      </c>
      <c r="O404" s="1" t="e">
        <v>#N/A</v>
      </c>
      <c r="P404" s="37" t="e">
        <v>#N/A</v>
      </c>
      <c r="Q404">
        <f t="shared" si="27"/>
        <v>0.5</v>
      </c>
      <c r="R404" t="s">
        <v>1949</v>
      </c>
    </row>
    <row r="405" spans="1:19">
      <c r="A405" s="2">
        <f t="shared" si="24"/>
        <v>8575</v>
      </c>
      <c r="B405" t="str">
        <f t="shared" si="25"/>
        <v>D18575-123</v>
      </c>
      <c r="C405" t="str">
        <f t="shared" si="26"/>
        <v>Bamboo - Walnut</v>
      </c>
      <c r="D405" s="2">
        <v>8575</v>
      </c>
      <c r="E405" t="s">
        <v>48</v>
      </c>
      <c r="F405" t="s">
        <v>48</v>
      </c>
      <c r="G405" t="s">
        <v>23</v>
      </c>
      <c r="H405" s="3">
        <v>0.75</v>
      </c>
      <c r="I405" s="3" t="s">
        <v>147</v>
      </c>
      <c r="J405" t="s">
        <v>12</v>
      </c>
      <c r="K405">
        <v>123</v>
      </c>
      <c r="L405">
        <v>580</v>
      </c>
      <c r="M405" s="1">
        <v>2.3310000000000004</v>
      </c>
      <c r="N405" s="1">
        <v>5.2080000000000002</v>
      </c>
      <c r="O405" s="1">
        <v>7.2555000000000005</v>
      </c>
      <c r="P405" s="37">
        <v>1.2809999999999999</v>
      </c>
      <c r="Q405">
        <f t="shared" si="27"/>
        <v>0.625</v>
      </c>
      <c r="R405" t="s">
        <v>1949</v>
      </c>
      <c r="S405" t="s">
        <v>1934</v>
      </c>
    </row>
    <row r="406" spans="1:19">
      <c r="A406" s="2">
        <f t="shared" si="24"/>
        <v>8576</v>
      </c>
      <c r="B406" t="str">
        <f t="shared" si="25"/>
        <v>D18576-123</v>
      </c>
      <c r="C406" t="str">
        <f t="shared" si="26"/>
        <v>Bamboo - Gold</v>
      </c>
      <c r="D406" s="2">
        <v>8576</v>
      </c>
      <c r="E406" t="s">
        <v>48</v>
      </c>
      <c r="F406" t="s">
        <v>48</v>
      </c>
      <c r="G406" t="s">
        <v>11</v>
      </c>
      <c r="H406" s="3">
        <v>0.75</v>
      </c>
      <c r="I406" s="3" t="s">
        <v>147</v>
      </c>
      <c r="J406" t="s">
        <v>12</v>
      </c>
      <c r="K406">
        <v>123</v>
      </c>
      <c r="L406">
        <v>570</v>
      </c>
      <c r="M406" s="1">
        <v>2.4359999999999999</v>
      </c>
      <c r="N406" s="1">
        <v>5.3129999999999997</v>
      </c>
      <c r="O406" s="1">
        <v>7.3500000000000005</v>
      </c>
      <c r="P406" s="37">
        <v>1.3440000000000001</v>
      </c>
      <c r="Q406">
        <f t="shared" si="27"/>
        <v>0.625</v>
      </c>
      <c r="R406" t="s">
        <v>1949</v>
      </c>
      <c r="S406" t="s">
        <v>1934</v>
      </c>
    </row>
    <row r="407" spans="1:19">
      <c r="A407" s="2">
        <f t="shared" si="24"/>
        <v>8578</v>
      </c>
      <c r="B407" t="str">
        <f t="shared" si="25"/>
        <v>D18578-123</v>
      </c>
      <c r="C407" t="str">
        <f t="shared" si="26"/>
        <v>Bamboo - Walnut</v>
      </c>
      <c r="D407" s="2">
        <v>8578</v>
      </c>
      <c r="E407" t="s">
        <v>48</v>
      </c>
      <c r="F407" t="s">
        <v>48</v>
      </c>
      <c r="G407" t="s">
        <v>23</v>
      </c>
      <c r="H407" s="3">
        <v>1</v>
      </c>
      <c r="I407" s="3" t="s">
        <v>150</v>
      </c>
      <c r="J407" t="s">
        <v>12</v>
      </c>
      <c r="K407">
        <v>123</v>
      </c>
      <c r="L407">
        <v>300</v>
      </c>
      <c r="M407" s="1">
        <v>3.4965000000000002</v>
      </c>
      <c r="N407" s="1">
        <v>6.8879999999999999</v>
      </c>
      <c r="O407" s="1">
        <v>9.3870000000000005</v>
      </c>
      <c r="P407" s="37">
        <v>1.9215000000000002</v>
      </c>
      <c r="Q407">
        <f t="shared" si="27"/>
        <v>0.75</v>
      </c>
      <c r="R407" t="s">
        <v>1949</v>
      </c>
    </row>
    <row r="408" spans="1:19">
      <c r="A408" s="2">
        <f t="shared" si="24"/>
        <v>8579</v>
      </c>
      <c r="B408" t="str">
        <f t="shared" si="25"/>
        <v>D18579-123</v>
      </c>
      <c r="C408" t="str">
        <f t="shared" si="26"/>
        <v>Bamboo - Gold</v>
      </c>
      <c r="D408" s="2">
        <v>8579</v>
      </c>
      <c r="E408" t="s">
        <v>48</v>
      </c>
      <c r="F408" t="s">
        <v>48</v>
      </c>
      <c r="G408" t="s">
        <v>11</v>
      </c>
      <c r="H408" s="3">
        <v>1</v>
      </c>
      <c r="I408" s="3" t="s">
        <v>150</v>
      </c>
      <c r="J408" t="s">
        <v>12</v>
      </c>
      <c r="K408">
        <v>123</v>
      </c>
      <c r="L408">
        <v>285</v>
      </c>
      <c r="M408" s="1">
        <v>4.4520000000000008</v>
      </c>
      <c r="N408" s="1">
        <v>8.2635000000000005</v>
      </c>
      <c r="O408" s="1">
        <v>11.172000000000001</v>
      </c>
      <c r="P408" s="37">
        <v>2.4465000000000003</v>
      </c>
      <c r="Q408">
        <f t="shared" si="27"/>
        <v>0.75</v>
      </c>
      <c r="R408" t="s">
        <v>1949</v>
      </c>
      <c r="S408" t="s">
        <v>1934</v>
      </c>
    </row>
    <row r="409" spans="1:19">
      <c r="A409" s="2">
        <f t="shared" si="24"/>
        <v>8607</v>
      </c>
      <c r="B409" t="str">
        <f t="shared" si="25"/>
        <v>D18607-114</v>
      </c>
      <c r="C409" t="str">
        <f t="shared" si="26"/>
        <v>Misc - Silver</v>
      </c>
      <c r="D409" s="2">
        <v>8607</v>
      </c>
      <c r="E409" t="s">
        <v>39</v>
      </c>
      <c r="F409" t="s">
        <v>174</v>
      </c>
      <c r="G409" t="s">
        <v>22</v>
      </c>
      <c r="H409" s="3">
        <v>1.25</v>
      </c>
      <c r="I409" s="3" t="s">
        <v>170</v>
      </c>
      <c r="J409" t="s">
        <v>12</v>
      </c>
      <c r="K409">
        <v>114</v>
      </c>
      <c r="L409">
        <v>170</v>
      </c>
      <c r="M409" s="1">
        <v>6.3000000000000007</v>
      </c>
      <c r="N409" s="1">
        <v>11.4975</v>
      </c>
      <c r="O409" s="1">
        <v>14.973000000000001</v>
      </c>
      <c r="P409" s="37">
        <v>3.4649999999999999</v>
      </c>
      <c r="Q409">
        <f t="shared" si="27"/>
        <v>1.5625</v>
      </c>
      <c r="R409" t="s">
        <v>1949</v>
      </c>
    </row>
    <row r="410" spans="1:19">
      <c r="A410" s="2">
        <f t="shared" si="24"/>
        <v>8609</v>
      </c>
      <c r="B410" t="str">
        <f t="shared" si="25"/>
        <v>D18609-120</v>
      </c>
      <c r="C410" t="str">
        <f t="shared" si="26"/>
        <v>Stretchers - Natural</v>
      </c>
      <c r="D410" s="2">
        <v>8609</v>
      </c>
      <c r="E410" t="s">
        <v>76</v>
      </c>
      <c r="F410" t="s">
        <v>77</v>
      </c>
      <c r="G410" t="s">
        <v>44</v>
      </c>
      <c r="H410" s="3">
        <v>1.625</v>
      </c>
      <c r="I410" s="3" t="s">
        <v>144</v>
      </c>
      <c r="J410" t="s">
        <v>76</v>
      </c>
      <c r="K410">
        <v>120</v>
      </c>
      <c r="L410">
        <v>400</v>
      </c>
      <c r="M410" s="1">
        <v>1.2284999999999999</v>
      </c>
      <c r="N410" s="1">
        <v>3.1395000000000004</v>
      </c>
      <c r="O410" s="1">
        <v>4.6620000000000008</v>
      </c>
      <c r="P410" s="37">
        <v>0.67200000000000004</v>
      </c>
      <c r="Q410">
        <f t="shared" si="27"/>
        <v>0.5625</v>
      </c>
      <c r="R410" t="s">
        <v>1949</v>
      </c>
    </row>
    <row r="411" spans="1:19">
      <c r="A411" s="2">
        <f t="shared" si="24"/>
        <v>8610</v>
      </c>
      <c r="B411" t="str">
        <f t="shared" si="25"/>
        <v>D18610-120</v>
      </c>
      <c r="C411" t="str">
        <f t="shared" si="26"/>
        <v>Stretchers - Natural</v>
      </c>
      <c r="D411" s="2">
        <v>8610</v>
      </c>
      <c r="E411" t="s">
        <v>76</v>
      </c>
      <c r="F411" t="s">
        <v>77</v>
      </c>
      <c r="G411" t="s">
        <v>44</v>
      </c>
      <c r="H411" s="3">
        <v>2.25</v>
      </c>
      <c r="I411" s="3" t="s">
        <v>24</v>
      </c>
      <c r="J411" t="s">
        <v>76</v>
      </c>
      <c r="K411">
        <v>120</v>
      </c>
      <c r="L411">
        <v>240</v>
      </c>
      <c r="M411" s="1">
        <v>2.2364999999999999</v>
      </c>
      <c r="N411" s="1">
        <v>4.9350000000000005</v>
      </c>
      <c r="O411" s="1">
        <v>6.8250000000000002</v>
      </c>
      <c r="P411" s="37">
        <v>1.2284999999999999</v>
      </c>
      <c r="Q411">
        <f t="shared" si="27"/>
        <v>0.8125</v>
      </c>
      <c r="R411" t="s">
        <v>1949</v>
      </c>
    </row>
    <row r="412" spans="1:19">
      <c r="A412" s="2">
        <f t="shared" si="24"/>
        <v>8611</v>
      </c>
      <c r="B412" t="str">
        <f t="shared" si="25"/>
        <v>D18611-88</v>
      </c>
      <c r="C412" t="str">
        <f t="shared" si="26"/>
        <v>Pyramids - Gold</v>
      </c>
      <c r="D412" s="2">
        <v>8611</v>
      </c>
      <c r="E412" t="s">
        <v>45</v>
      </c>
      <c r="F412" t="s">
        <v>96</v>
      </c>
      <c r="G412" t="s">
        <v>11</v>
      </c>
      <c r="H412" s="3">
        <v>2.5</v>
      </c>
      <c r="I412" s="3" t="s">
        <v>156</v>
      </c>
      <c r="J412" t="s">
        <v>12</v>
      </c>
      <c r="K412">
        <v>88</v>
      </c>
      <c r="L412">
        <v>150</v>
      </c>
      <c r="M412" s="1" t="e">
        <v>#N/A</v>
      </c>
      <c r="N412" s="1" t="e">
        <v>#N/A</v>
      </c>
      <c r="O412" s="1" t="e">
        <v>#N/A</v>
      </c>
      <c r="P412" s="37" t="e">
        <v>#N/A</v>
      </c>
      <c r="Q412">
        <f t="shared" si="27"/>
        <v>0.875</v>
      </c>
      <c r="R412" t="s">
        <v>1949</v>
      </c>
    </row>
    <row r="413" spans="1:19">
      <c r="A413" s="2">
        <f t="shared" si="24"/>
        <v>8613</v>
      </c>
      <c r="B413" t="str">
        <f t="shared" si="25"/>
        <v>D18613-164</v>
      </c>
      <c r="C413" t="str">
        <f t="shared" si="26"/>
        <v>Blacks - Black</v>
      </c>
      <c r="D413" s="2">
        <v>8613</v>
      </c>
      <c r="E413" t="s">
        <v>39</v>
      </c>
      <c r="F413" t="s">
        <v>49</v>
      </c>
      <c r="G413" t="s">
        <v>26</v>
      </c>
      <c r="H413" s="3">
        <v>1.5</v>
      </c>
      <c r="I413" s="3" t="s">
        <v>145</v>
      </c>
      <c r="J413" t="s">
        <v>12</v>
      </c>
      <c r="K413">
        <v>164</v>
      </c>
      <c r="L413">
        <v>400</v>
      </c>
      <c r="M413" s="1">
        <v>3.3075000000000001</v>
      </c>
      <c r="N413" s="1">
        <v>6.5520000000000005</v>
      </c>
      <c r="O413" s="1">
        <v>8.8725000000000005</v>
      </c>
      <c r="P413" s="37">
        <v>1.8165</v>
      </c>
      <c r="Q413">
        <f t="shared" si="27"/>
        <v>0.5</v>
      </c>
      <c r="R413" t="s">
        <v>1949</v>
      </c>
      <c r="S413" t="s">
        <v>1934</v>
      </c>
    </row>
    <row r="414" spans="1:19">
      <c r="A414" s="2">
        <f t="shared" si="24"/>
        <v>8614</v>
      </c>
      <c r="B414" t="str">
        <f t="shared" si="25"/>
        <v>D18614-114</v>
      </c>
      <c r="C414" t="str">
        <f t="shared" si="26"/>
        <v>Misc - Gold</v>
      </c>
      <c r="D414" s="2">
        <v>8614</v>
      </c>
      <c r="E414" t="s">
        <v>39</v>
      </c>
      <c r="F414" t="s">
        <v>174</v>
      </c>
      <c r="G414" t="s">
        <v>11</v>
      </c>
      <c r="H414" s="3">
        <v>2</v>
      </c>
      <c r="I414" s="3" t="s">
        <v>150</v>
      </c>
      <c r="J414" t="s">
        <v>12</v>
      </c>
      <c r="K414">
        <v>114</v>
      </c>
      <c r="L414">
        <v>225</v>
      </c>
      <c r="M414" s="1">
        <v>5.3235000000000001</v>
      </c>
      <c r="N414" s="1">
        <v>10.100999999999999</v>
      </c>
      <c r="O414" s="1">
        <v>13.618500000000001</v>
      </c>
      <c r="P414" s="37">
        <v>2.9295</v>
      </c>
      <c r="Q414">
        <f t="shared" si="27"/>
        <v>0.75</v>
      </c>
      <c r="R414" t="s">
        <v>1949</v>
      </c>
    </row>
    <row r="415" spans="1:19">
      <c r="A415" s="2">
        <f t="shared" si="24"/>
        <v>8615</v>
      </c>
      <c r="B415" t="str">
        <f t="shared" si="25"/>
        <v>D18615-114</v>
      </c>
      <c r="C415" t="str">
        <f t="shared" si="26"/>
        <v>Misc - Silver</v>
      </c>
      <c r="D415" s="2">
        <v>8615</v>
      </c>
      <c r="E415" t="s">
        <v>39</v>
      </c>
      <c r="F415" t="s">
        <v>174</v>
      </c>
      <c r="G415" t="s">
        <v>22</v>
      </c>
      <c r="H415" s="3">
        <v>2</v>
      </c>
      <c r="I415" s="3" t="s">
        <v>150</v>
      </c>
      <c r="J415" t="s">
        <v>12</v>
      </c>
      <c r="K415">
        <v>114</v>
      </c>
      <c r="L415">
        <v>190</v>
      </c>
      <c r="M415" s="1">
        <v>5.3235000000000001</v>
      </c>
      <c r="N415" s="1">
        <v>10.100999999999999</v>
      </c>
      <c r="O415" s="1">
        <v>13.618500000000001</v>
      </c>
      <c r="P415" s="37">
        <v>2.9295</v>
      </c>
      <c r="Q415">
        <f t="shared" si="27"/>
        <v>0.75</v>
      </c>
      <c r="R415" t="s">
        <v>1949</v>
      </c>
    </row>
    <row r="416" spans="1:19">
      <c r="A416" s="2">
        <f t="shared" si="24"/>
        <v>8622</v>
      </c>
      <c r="B416" t="str">
        <f t="shared" si="25"/>
        <v>D18622-117</v>
      </c>
      <c r="C416" t="str">
        <f t="shared" si="26"/>
        <v>Linen Liners - Black</v>
      </c>
      <c r="D416" s="2">
        <v>8622</v>
      </c>
      <c r="E416" t="s">
        <v>16</v>
      </c>
      <c r="F416" t="s">
        <v>17</v>
      </c>
      <c r="G416" t="s">
        <v>26</v>
      </c>
      <c r="H416" s="3">
        <v>0.75</v>
      </c>
      <c r="I416" s="3" t="s">
        <v>149</v>
      </c>
      <c r="J416" t="s">
        <v>19</v>
      </c>
      <c r="K416">
        <v>117</v>
      </c>
      <c r="L416">
        <v>820</v>
      </c>
      <c r="M416" s="1">
        <v>1.6695000000000002</v>
      </c>
      <c r="N416" s="1">
        <v>3.7800000000000002</v>
      </c>
      <c r="O416" s="1">
        <v>5.6070000000000002</v>
      </c>
      <c r="P416" s="37">
        <v>0.91349999999999998</v>
      </c>
      <c r="Q416">
        <f t="shared" si="27"/>
        <v>0.375</v>
      </c>
      <c r="R416" t="s">
        <v>1949</v>
      </c>
    </row>
    <row r="417" spans="1:18">
      <c r="A417" s="2">
        <f t="shared" si="24"/>
        <v>8624</v>
      </c>
      <c r="B417" t="str">
        <f t="shared" si="25"/>
        <v>D18624-117</v>
      </c>
      <c r="C417" t="str">
        <f t="shared" si="26"/>
        <v>Linen Liners - Black</v>
      </c>
      <c r="D417" s="2">
        <v>8624</v>
      </c>
      <c r="E417" t="s">
        <v>16</v>
      </c>
      <c r="F417" t="s">
        <v>17</v>
      </c>
      <c r="G417" t="s">
        <v>26</v>
      </c>
      <c r="H417" s="3">
        <v>1.25</v>
      </c>
      <c r="I417" s="3" t="s">
        <v>149</v>
      </c>
      <c r="J417" t="s">
        <v>19</v>
      </c>
      <c r="K417">
        <v>117</v>
      </c>
      <c r="L417">
        <v>500</v>
      </c>
      <c r="M417" s="1">
        <v>1.8165</v>
      </c>
      <c r="N417" s="1">
        <v>4.2315000000000005</v>
      </c>
      <c r="O417" s="1">
        <v>6.4050000000000002</v>
      </c>
      <c r="P417" s="37">
        <v>0.99749999999999994</v>
      </c>
      <c r="Q417">
        <f t="shared" si="27"/>
        <v>0.375</v>
      </c>
      <c r="R417" t="s">
        <v>1949</v>
      </c>
    </row>
    <row r="418" spans="1:18">
      <c r="A418" s="2">
        <f t="shared" si="24"/>
        <v>8627</v>
      </c>
      <c r="B418" t="str">
        <f t="shared" si="25"/>
        <v>D18627-117</v>
      </c>
      <c r="C418" t="str">
        <f t="shared" si="26"/>
        <v>Linen Liners - Black</v>
      </c>
      <c r="D418" s="2">
        <v>8627</v>
      </c>
      <c r="E418" t="s">
        <v>16</v>
      </c>
      <c r="F418" t="s">
        <v>17</v>
      </c>
      <c r="G418" t="s">
        <v>26</v>
      </c>
      <c r="H418" s="3">
        <v>1.5</v>
      </c>
      <c r="I418" s="3" t="s">
        <v>152</v>
      </c>
      <c r="J418" t="s">
        <v>19</v>
      </c>
      <c r="K418">
        <v>117</v>
      </c>
      <c r="L418">
        <v>420</v>
      </c>
      <c r="M418" s="1">
        <v>2.2995000000000001</v>
      </c>
      <c r="N418" s="1">
        <v>5.5229999999999997</v>
      </c>
      <c r="O418" s="1">
        <v>7.7385000000000002</v>
      </c>
      <c r="P418" s="37">
        <v>1.26</v>
      </c>
      <c r="Q418">
        <f t="shared" si="27"/>
        <v>0.3125</v>
      </c>
      <c r="R418" t="s">
        <v>1949</v>
      </c>
    </row>
    <row r="419" spans="1:18">
      <c r="A419" s="2">
        <f t="shared" si="24"/>
        <v>8630</v>
      </c>
      <c r="B419" t="str">
        <f t="shared" si="25"/>
        <v>D18630-118</v>
      </c>
      <c r="C419" t="str">
        <f t="shared" si="26"/>
        <v>Linen Liners - Wheat/Oatmeal</v>
      </c>
      <c r="D419" s="2">
        <v>8630</v>
      </c>
      <c r="E419" t="s">
        <v>16</v>
      </c>
      <c r="F419" t="s">
        <v>17</v>
      </c>
      <c r="G419" t="s">
        <v>18</v>
      </c>
      <c r="H419" s="3">
        <v>1.5</v>
      </c>
      <c r="I419" s="3" t="s">
        <v>163</v>
      </c>
      <c r="J419" t="s">
        <v>19</v>
      </c>
      <c r="K419">
        <v>118</v>
      </c>
      <c r="L419">
        <v>400</v>
      </c>
      <c r="M419" s="1">
        <v>2.6880000000000002</v>
      </c>
      <c r="N419" s="1">
        <v>6.048</v>
      </c>
      <c r="O419" s="1">
        <v>8.4525000000000006</v>
      </c>
      <c r="P419" s="37">
        <v>1.4804999999999999</v>
      </c>
      <c r="Q419">
        <f t="shared" si="27"/>
        <v>0.25</v>
      </c>
      <c r="R419" t="s">
        <v>1949</v>
      </c>
    </row>
    <row r="420" spans="1:18">
      <c r="A420" s="2">
        <f t="shared" si="24"/>
        <v>8633</v>
      </c>
      <c r="B420" t="str">
        <f t="shared" si="25"/>
        <v>D18633-118</v>
      </c>
      <c r="C420" t="str">
        <f t="shared" si="26"/>
        <v>Linen Liners - White</v>
      </c>
      <c r="D420" s="2">
        <v>8633</v>
      </c>
      <c r="E420" t="s">
        <v>16</v>
      </c>
      <c r="F420" t="s">
        <v>17</v>
      </c>
      <c r="G420" t="s">
        <v>29</v>
      </c>
      <c r="H420" s="3">
        <v>1</v>
      </c>
      <c r="I420" s="3" t="s">
        <v>163</v>
      </c>
      <c r="J420" t="s">
        <v>19</v>
      </c>
      <c r="K420">
        <v>118</v>
      </c>
      <c r="L420">
        <v>800</v>
      </c>
      <c r="M420" s="1">
        <v>1.6590000000000003</v>
      </c>
      <c r="N420" s="1">
        <v>3.9270000000000005</v>
      </c>
      <c r="O420" s="1">
        <v>5.7645000000000008</v>
      </c>
      <c r="P420" s="37">
        <v>0.91349999999999998</v>
      </c>
      <c r="Q420">
        <f t="shared" si="27"/>
        <v>0.25</v>
      </c>
      <c r="R420" t="s">
        <v>1949</v>
      </c>
    </row>
    <row r="421" spans="1:18">
      <c r="A421" s="2">
        <f t="shared" si="24"/>
        <v>8635</v>
      </c>
      <c r="B421" t="str">
        <f t="shared" si="25"/>
        <v>D18635-118</v>
      </c>
      <c r="C421" t="str">
        <f t="shared" si="26"/>
        <v>Linen Liners - White</v>
      </c>
      <c r="D421" s="2">
        <v>8635</v>
      </c>
      <c r="E421" t="s">
        <v>16</v>
      </c>
      <c r="F421" t="s">
        <v>17</v>
      </c>
      <c r="G421" t="s">
        <v>29</v>
      </c>
      <c r="H421" s="3">
        <v>1.5</v>
      </c>
      <c r="I421" s="3" t="s">
        <v>163</v>
      </c>
      <c r="J421" t="s">
        <v>19</v>
      </c>
      <c r="K421">
        <v>118</v>
      </c>
      <c r="L421">
        <v>340</v>
      </c>
      <c r="M421" s="1">
        <v>2.6880000000000002</v>
      </c>
      <c r="N421" s="1">
        <v>6.048</v>
      </c>
      <c r="O421" s="1">
        <v>8.4525000000000006</v>
      </c>
      <c r="P421" s="37">
        <v>1.4804999999999999</v>
      </c>
      <c r="Q421">
        <f t="shared" si="27"/>
        <v>0.25</v>
      </c>
      <c r="R421" t="s">
        <v>1949</v>
      </c>
    </row>
    <row r="422" spans="1:18">
      <c r="A422" s="2">
        <f t="shared" si="24"/>
        <v>8636</v>
      </c>
      <c r="B422" t="str">
        <f t="shared" si="25"/>
        <v>D18636-118</v>
      </c>
      <c r="C422" t="str">
        <f t="shared" si="26"/>
        <v>Linen Liners - Wheat/Oatmeal</v>
      </c>
      <c r="D422" s="2">
        <v>8636</v>
      </c>
      <c r="E422" t="s">
        <v>16</v>
      </c>
      <c r="F422" t="s">
        <v>17</v>
      </c>
      <c r="G422" t="s">
        <v>18</v>
      </c>
      <c r="H422" s="3">
        <v>1.5</v>
      </c>
      <c r="I422" s="3" t="s">
        <v>163</v>
      </c>
      <c r="J422" t="s">
        <v>19</v>
      </c>
      <c r="K422">
        <v>118</v>
      </c>
      <c r="L422">
        <v>350</v>
      </c>
      <c r="M422" s="1">
        <v>2.6880000000000002</v>
      </c>
      <c r="N422" s="1">
        <v>6.048</v>
      </c>
      <c r="O422" s="1">
        <v>8.4525000000000006</v>
      </c>
      <c r="P422" s="37">
        <v>1.4804999999999999</v>
      </c>
      <c r="Q422">
        <f t="shared" si="27"/>
        <v>0.25</v>
      </c>
      <c r="R422" t="s">
        <v>1949</v>
      </c>
    </row>
    <row r="423" spans="1:18">
      <c r="A423" s="2">
        <f t="shared" si="24"/>
        <v>8637</v>
      </c>
      <c r="B423" t="str">
        <f t="shared" si="25"/>
        <v>D18637-118</v>
      </c>
      <c r="C423" t="str">
        <f t="shared" si="26"/>
        <v>Linen Liners - White</v>
      </c>
      <c r="D423" s="2">
        <v>8637</v>
      </c>
      <c r="E423" t="s">
        <v>16</v>
      </c>
      <c r="F423" t="s">
        <v>17</v>
      </c>
      <c r="G423" t="s">
        <v>29</v>
      </c>
      <c r="H423" s="3">
        <v>2</v>
      </c>
      <c r="I423" s="3" t="s">
        <v>149</v>
      </c>
      <c r="J423" t="s">
        <v>19</v>
      </c>
      <c r="K423">
        <v>118</v>
      </c>
      <c r="L423">
        <v>180</v>
      </c>
      <c r="M423" s="1">
        <v>3.7590000000000003</v>
      </c>
      <c r="N423" s="1">
        <v>7.6334999999999997</v>
      </c>
      <c r="O423" s="1">
        <v>10.4055</v>
      </c>
      <c r="P423" s="37">
        <v>2.0685000000000002</v>
      </c>
      <c r="Q423">
        <f t="shared" si="27"/>
        <v>0.375</v>
      </c>
      <c r="R423" t="s">
        <v>1949</v>
      </c>
    </row>
    <row r="424" spans="1:18">
      <c r="A424" s="2">
        <f t="shared" si="24"/>
        <v>8641</v>
      </c>
      <c r="B424" t="str">
        <f t="shared" si="25"/>
        <v>D18641-88</v>
      </c>
      <c r="C424" t="str">
        <f t="shared" si="26"/>
        <v>Pyramids - Gold</v>
      </c>
      <c r="D424" s="2">
        <v>8641</v>
      </c>
      <c r="E424" t="s">
        <v>45</v>
      </c>
      <c r="F424" t="s">
        <v>96</v>
      </c>
      <c r="G424" t="s">
        <v>11</v>
      </c>
      <c r="H424" s="3">
        <v>3</v>
      </c>
      <c r="I424" s="3" t="s">
        <v>154</v>
      </c>
      <c r="J424" t="s">
        <v>12</v>
      </c>
      <c r="K424">
        <v>88</v>
      </c>
      <c r="L424">
        <v>85</v>
      </c>
      <c r="M424" s="1" t="e">
        <v>#N/A</v>
      </c>
      <c r="N424" s="1" t="e">
        <v>#N/A</v>
      </c>
      <c r="O424" s="1" t="e">
        <v>#N/A</v>
      </c>
      <c r="P424" s="37" t="e">
        <v>#N/A</v>
      </c>
      <c r="Q424">
        <f t="shared" si="27"/>
        <v>1</v>
      </c>
      <c r="R424" t="s">
        <v>1949</v>
      </c>
    </row>
    <row r="425" spans="1:18">
      <c r="A425" s="2">
        <f t="shared" si="24"/>
        <v>8643</v>
      </c>
      <c r="B425" t="str">
        <f t="shared" si="25"/>
        <v>D18643-71</v>
      </c>
      <c r="C425" t="str">
        <f t="shared" si="26"/>
        <v>Misc - Gold</v>
      </c>
      <c r="D425" s="2">
        <v>8643</v>
      </c>
      <c r="E425" t="s">
        <v>45</v>
      </c>
      <c r="F425" t="s">
        <v>174</v>
      </c>
      <c r="G425" t="s">
        <v>11</v>
      </c>
      <c r="H425" s="3">
        <v>3.5</v>
      </c>
      <c r="I425" s="3" t="s">
        <v>149</v>
      </c>
      <c r="J425" t="s">
        <v>12</v>
      </c>
      <c r="K425">
        <v>71</v>
      </c>
      <c r="L425">
        <v>55</v>
      </c>
      <c r="M425" s="1">
        <v>10.122000000000002</v>
      </c>
      <c r="N425" s="1">
        <v>17.755500000000001</v>
      </c>
      <c r="O425" s="1">
        <v>22.543499999999998</v>
      </c>
      <c r="P425" s="37">
        <v>5.5650000000000004</v>
      </c>
      <c r="Q425">
        <f t="shared" si="27"/>
        <v>0.375</v>
      </c>
      <c r="R425" t="s">
        <v>1949</v>
      </c>
    </row>
    <row r="426" spans="1:18">
      <c r="A426" s="2">
        <f t="shared" si="24"/>
        <v>8644</v>
      </c>
      <c r="B426" t="str">
        <f t="shared" si="25"/>
        <v>D18644-72</v>
      </c>
      <c r="C426" t="str">
        <f t="shared" si="26"/>
        <v>Misc - Antique Gold</v>
      </c>
      <c r="D426" s="2">
        <v>8644</v>
      </c>
      <c r="E426" t="s">
        <v>45</v>
      </c>
      <c r="F426" t="s">
        <v>174</v>
      </c>
      <c r="G426" t="s">
        <v>14</v>
      </c>
      <c r="H426" s="3">
        <v>1.625</v>
      </c>
      <c r="I426" s="3" t="s">
        <v>149</v>
      </c>
      <c r="J426" t="s">
        <v>12</v>
      </c>
      <c r="K426">
        <v>72</v>
      </c>
      <c r="L426">
        <v>190</v>
      </c>
      <c r="M426" s="1">
        <v>4.6725000000000003</v>
      </c>
      <c r="N426" s="1">
        <v>8.5890000000000004</v>
      </c>
      <c r="O426" s="1">
        <v>11.455500000000001</v>
      </c>
      <c r="P426" s="37">
        <v>2.5725000000000002</v>
      </c>
      <c r="Q426">
        <f t="shared" si="27"/>
        <v>0.375</v>
      </c>
      <c r="R426" t="s">
        <v>1949</v>
      </c>
    </row>
    <row r="427" spans="1:18">
      <c r="A427" s="2">
        <f t="shared" si="24"/>
        <v>8645</v>
      </c>
      <c r="B427" t="str">
        <f t="shared" si="25"/>
        <v>D18645-72</v>
      </c>
      <c r="C427" t="str">
        <f t="shared" si="26"/>
        <v>Misc - Antique Gold</v>
      </c>
      <c r="D427" s="2">
        <v>8645</v>
      </c>
      <c r="E427" t="s">
        <v>45</v>
      </c>
      <c r="F427" t="s">
        <v>174</v>
      </c>
      <c r="G427" t="s">
        <v>14</v>
      </c>
      <c r="H427" s="3">
        <v>2.375</v>
      </c>
      <c r="I427" s="3" t="s">
        <v>145</v>
      </c>
      <c r="J427" t="s">
        <v>12</v>
      </c>
      <c r="K427">
        <v>72</v>
      </c>
      <c r="L427">
        <v>150</v>
      </c>
      <c r="M427" s="1">
        <v>7.0034999999999998</v>
      </c>
      <c r="N427" s="1">
        <v>12.516</v>
      </c>
      <c r="O427" s="1">
        <v>16.285499999999999</v>
      </c>
      <c r="P427" s="37">
        <v>3.8534999999999999</v>
      </c>
      <c r="Q427">
        <f t="shared" si="27"/>
        <v>0.5</v>
      </c>
      <c r="R427" t="s">
        <v>1949</v>
      </c>
    </row>
    <row r="428" spans="1:18">
      <c r="A428" s="2">
        <f t="shared" si="24"/>
        <v>8646</v>
      </c>
      <c r="B428" t="str">
        <f t="shared" si="25"/>
        <v>D18646-82</v>
      </c>
      <c r="C428" t="str">
        <f t="shared" si="26"/>
        <v>Misc - Gold</v>
      </c>
      <c r="D428" s="2">
        <v>8646</v>
      </c>
      <c r="E428" t="s">
        <v>10</v>
      </c>
      <c r="F428" t="s">
        <v>174</v>
      </c>
      <c r="G428" t="s">
        <v>11</v>
      </c>
      <c r="H428" s="3">
        <v>1.5</v>
      </c>
      <c r="I428" s="3" t="s">
        <v>149</v>
      </c>
      <c r="J428" t="s">
        <v>12</v>
      </c>
      <c r="K428">
        <v>82</v>
      </c>
      <c r="L428">
        <v>285</v>
      </c>
      <c r="M428" s="1">
        <v>5.3235000000000001</v>
      </c>
      <c r="N428" s="1">
        <v>10.122000000000002</v>
      </c>
      <c r="O428" s="1">
        <v>13.440000000000001</v>
      </c>
      <c r="P428" s="37">
        <v>2.9295</v>
      </c>
      <c r="Q428">
        <f t="shared" si="27"/>
        <v>0.375</v>
      </c>
      <c r="R428" t="s">
        <v>1949</v>
      </c>
    </row>
    <row r="429" spans="1:18">
      <c r="A429" s="2">
        <f t="shared" si="24"/>
        <v>8647</v>
      </c>
      <c r="B429" t="str">
        <f t="shared" si="25"/>
        <v>D18647-88</v>
      </c>
      <c r="C429" t="str">
        <f t="shared" si="26"/>
        <v>Pyramids - Gold</v>
      </c>
      <c r="D429" s="2">
        <v>8647</v>
      </c>
      <c r="E429" t="s">
        <v>45</v>
      </c>
      <c r="F429" t="s">
        <v>96</v>
      </c>
      <c r="G429" t="s">
        <v>11</v>
      </c>
      <c r="H429" s="3">
        <v>1.75</v>
      </c>
      <c r="I429" s="3" t="s">
        <v>147</v>
      </c>
      <c r="J429" t="s">
        <v>12</v>
      </c>
      <c r="K429">
        <v>88</v>
      </c>
      <c r="L429">
        <v>235</v>
      </c>
      <c r="M429" s="1" t="e">
        <v>#N/A</v>
      </c>
      <c r="N429" s="1" t="e">
        <v>#N/A</v>
      </c>
      <c r="O429" s="1" t="e">
        <v>#N/A</v>
      </c>
      <c r="P429" s="37" t="e">
        <v>#N/A</v>
      </c>
      <c r="Q429">
        <f t="shared" si="27"/>
        <v>0.625</v>
      </c>
      <c r="R429" t="s">
        <v>1949</v>
      </c>
    </row>
    <row r="430" spans="1:18">
      <c r="A430" s="2">
        <f t="shared" si="24"/>
        <v>8648</v>
      </c>
      <c r="B430" t="str">
        <f t="shared" si="25"/>
        <v>D18648-108</v>
      </c>
      <c r="C430" t="str">
        <f t="shared" si="26"/>
        <v>Misc - Gold</v>
      </c>
      <c r="D430" s="2">
        <v>8648</v>
      </c>
      <c r="E430" t="s">
        <v>10</v>
      </c>
      <c r="F430" t="s">
        <v>174</v>
      </c>
      <c r="G430" t="s">
        <v>11</v>
      </c>
      <c r="H430" s="3">
        <v>2.75</v>
      </c>
      <c r="I430" s="3" t="s">
        <v>147</v>
      </c>
      <c r="J430" t="s">
        <v>12</v>
      </c>
      <c r="K430">
        <v>108</v>
      </c>
      <c r="L430">
        <v>140</v>
      </c>
      <c r="M430" s="1">
        <v>6.3629999999999995</v>
      </c>
      <c r="N430" s="1">
        <v>12.411000000000001</v>
      </c>
      <c r="O430" s="1">
        <v>16.327500000000001</v>
      </c>
      <c r="P430" s="37">
        <v>3.4965000000000002</v>
      </c>
      <c r="Q430">
        <f t="shared" si="27"/>
        <v>0.625</v>
      </c>
      <c r="R430" t="s">
        <v>1949</v>
      </c>
    </row>
    <row r="431" spans="1:18">
      <c r="A431" s="2">
        <f t="shared" si="24"/>
        <v>8649</v>
      </c>
      <c r="B431" t="str">
        <f t="shared" si="25"/>
        <v>D18649-108</v>
      </c>
      <c r="C431" t="str">
        <f t="shared" si="26"/>
        <v>Misc - Silver</v>
      </c>
      <c r="D431" s="2">
        <v>8649</v>
      </c>
      <c r="E431" t="s">
        <v>10</v>
      </c>
      <c r="F431" t="s">
        <v>174</v>
      </c>
      <c r="G431" t="s">
        <v>22</v>
      </c>
      <c r="H431" s="3">
        <v>2.75</v>
      </c>
      <c r="I431" s="3" t="s">
        <v>147</v>
      </c>
      <c r="J431" t="s">
        <v>12</v>
      </c>
      <c r="K431">
        <v>108</v>
      </c>
      <c r="L431">
        <v>140</v>
      </c>
      <c r="M431" s="1" t="e">
        <v>#N/A</v>
      </c>
      <c r="N431" s="1" t="e">
        <v>#N/A</v>
      </c>
      <c r="O431" s="1" t="e">
        <v>#N/A</v>
      </c>
      <c r="P431" s="37" t="e">
        <v>#N/A</v>
      </c>
      <c r="Q431">
        <f t="shared" si="27"/>
        <v>0.625</v>
      </c>
      <c r="R431" t="s">
        <v>1949</v>
      </c>
    </row>
    <row r="432" spans="1:18">
      <c r="A432" s="2">
        <f t="shared" si="24"/>
        <v>8668</v>
      </c>
      <c r="B432" t="str">
        <f t="shared" si="25"/>
        <v>D18668-143</v>
      </c>
      <c r="C432" t="str">
        <f t="shared" si="26"/>
        <v>Misc - Walnut</v>
      </c>
      <c r="D432" s="2">
        <v>8668</v>
      </c>
      <c r="E432" t="s">
        <v>10</v>
      </c>
      <c r="F432" t="s">
        <v>174</v>
      </c>
      <c r="G432" t="s">
        <v>23</v>
      </c>
      <c r="H432" s="3">
        <v>1.25</v>
      </c>
      <c r="I432" s="3" t="s">
        <v>148</v>
      </c>
      <c r="J432" t="s">
        <v>12</v>
      </c>
      <c r="K432">
        <v>143</v>
      </c>
      <c r="L432">
        <v>395</v>
      </c>
      <c r="M432" s="1" t="e">
        <v>#N/A</v>
      </c>
      <c r="N432" s="1" t="e">
        <v>#N/A</v>
      </c>
      <c r="O432" s="1" t="e">
        <v>#N/A</v>
      </c>
      <c r="P432" s="37" t="e">
        <v>#N/A</v>
      </c>
      <c r="Q432">
        <f t="shared" si="27"/>
        <v>0.4375</v>
      </c>
      <c r="R432" t="s">
        <v>1949</v>
      </c>
    </row>
    <row r="433" spans="1:19">
      <c r="A433" s="2">
        <f t="shared" si="24"/>
        <v>8679</v>
      </c>
      <c r="B433" t="str">
        <f t="shared" si="25"/>
        <v>D18679-154</v>
      </c>
      <c r="C433" t="str">
        <f t="shared" si="26"/>
        <v>Blacks - Black</v>
      </c>
      <c r="D433" s="2">
        <v>8679</v>
      </c>
      <c r="E433" t="s">
        <v>39</v>
      </c>
      <c r="F433" t="s">
        <v>49</v>
      </c>
      <c r="G433" t="s">
        <v>26</v>
      </c>
      <c r="H433" s="3">
        <v>2.5</v>
      </c>
      <c r="I433" s="3" t="s">
        <v>145</v>
      </c>
      <c r="J433" t="s">
        <v>12</v>
      </c>
      <c r="K433">
        <v>154</v>
      </c>
      <c r="L433">
        <v>210</v>
      </c>
      <c r="M433" s="1" t="e">
        <v>#N/A</v>
      </c>
      <c r="N433" s="1" t="e">
        <v>#N/A</v>
      </c>
      <c r="O433" s="1" t="e">
        <v>#N/A</v>
      </c>
      <c r="P433" s="37" t="e">
        <v>#N/A</v>
      </c>
      <c r="Q433">
        <f t="shared" si="27"/>
        <v>0.5</v>
      </c>
      <c r="R433" t="s">
        <v>1949</v>
      </c>
    </row>
    <row r="434" spans="1:19">
      <c r="A434" s="2">
        <f t="shared" si="24"/>
        <v>8682</v>
      </c>
      <c r="B434" t="str">
        <f t="shared" si="25"/>
        <v>D18682-119</v>
      </c>
      <c r="C434" t="str">
        <f t="shared" si="26"/>
        <v>Floaters - Black</v>
      </c>
      <c r="D434" s="2">
        <v>8682</v>
      </c>
      <c r="E434" t="s">
        <v>39</v>
      </c>
      <c r="F434" t="s">
        <v>37</v>
      </c>
      <c r="G434" t="s">
        <v>26</v>
      </c>
      <c r="H434" s="3">
        <v>1.75</v>
      </c>
      <c r="I434" s="3" t="s">
        <v>168</v>
      </c>
      <c r="J434" t="s">
        <v>38</v>
      </c>
      <c r="K434">
        <v>119</v>
      </c>
      <c r="L434">
        <v>200</v>
      </c>
      <c r="M434" s="1">
        <v>5.3760000000000003</v>
      </c>
      <c r="N434" s="1">
        <v>10.111500000000001</v>
      </c>
      <c r="O434" s="1">
        <v>13.198500000000001</v>
      </c>
      <c r="P434" s="37">
        <v>2.9609999999999999</v>
      </c>
      <c r="Q434">
        <f t="shared" si="27"/>
        <v>1.1875</v>
      </c>
      <c r="R434" t="s">
        <v>1949</v>
      </c>
    </row>
    <row r="435" spans="1:19">
      <c r="A435" s="2">
        <f t="shared" si="24"/>
        <v>8683</v>
      </c>
      <c r="B435" t="str">
        <f t="shared" si="25"/>
        <v>D18683-119</v>
      </c>
      <c r="C435" t="str">
        <f t="shared" si="26"/>
        <v>Floaters - Black</v>
      </c>
      <c r="D435" s="2">
        <v>8683</v>
      </c>
      <c r="E435" t="s">
        <v>39</v>
      </c>
      <c r="F435" t="s">
        <v>37</v>
      </c>
      <c r="G435" t="s">
        <v>26</v>
      </c>
      <c r="H435" s="3">
        <v>1.75</v>
      </c>
      <c r="I435" s="3" t="s">
        <v>161</v>
      </c>
      <c r="J435" t="s">
        <v>38</v>
      </c>
      <c r="K435">
        <v>119</v>
      </c>
      <c r="L435">
        <v>150</v>
      </c>
      <c r="M435" s="1">
        <v>5.4600000000000009</v>
      </c>
      <c r="N435" s="1">
        <v>10.237500000000001</v>
      </c>
      <c r="O435" s="1">
        <v>13.377000000000001</v>
      </c>
      <c r="P435" s="37">
        <v>3.0030000000000001</v>
      </c>
      <c r="Q435">
        <f t="shared" si="27"/>
        <v>1.875</v>
      </c>
      <c r="R435" t="s">
        <v>1949</v>
      </c>
    </row>
    <row r="436" spans="1:19">
      <c r="A436" s="2">
        <f t="shared" si="24"/>
        <v>8686</v>
      </c>
      <c r="B436" t="str">
        <f t="shared" si="25"/>
        <v>D18686-142</v>
      </c>
      <c r="C436" t="str">
        <f t="shared" si="26"/>
        <v>Misc - Mahogany</v>
      </c>
      <c r="D436" s="2">
        <v>8686</v>
      </c>
      <c r="E436" t="s">
        <v>39</v>
      </c>
      <c r="F436" t="s">
        <v>174</v>
      </c>
      <c r="G436" t="s">
        <v>25</v>
      </c>
      <c r="H436" s="3">
        <v>1.5</v>
      </c>
      <c r="I436" s="3" t="s">
        <v>148</v>
      </c>
      <c r="J436" t="s">
        <v>12</v>
      </c>
      <c r="K436">
        <v>142</v>
      </c>
      <c r="L436">
        <v>180</v>
      </c>
      <c r="M436" s="1">
        <v>4.3260000000000005</v>
      </c>
      <c r="N436" s="1">
        <v>8.2110000000000003</v>
      </c>
      <c r="O436" s="1">
        <v>10.9725</v>
      </c>
      <c r="P436" s="37">
        <v>2.3835000000000002</v>
      </c>
      <c r="Q436">
        <f t="shared" si="27"/>
        <v>0.4375</v>
      </c>
      <c r="R436" t="s">
        <v>1949</v>
      </c>
      <c r="S436" t="s">
        <v>1934</v>
      </c>
    </row>
    <row r="437" spans="1:19">
      <c r="A437" s="2">
        <f t="shared" si="24"/>
        <v>8687</v>
      </c>
      <c r="B437" t="str">
        <f t="shared" si="25"/>
        <v>D18687-163</v>
      </c>
      <c r="C437" t="str">
        <f t="shared" si="26"/>
        <v>Blacks - Black</v>
      </c>
      <c r="D437" s="2">
        <v>8687</v>
      </c>
      <c r="E437" t="s">
        <v>39</v>
      </c>
      <c r="F437" t="s">
        <v>49</v>
      </c>
      <c r="G437" t="s">
        <v>26</v>
      </c>
      <c r="H437" s="3">
        <v>2.5</v>
      </c>
      <c r="I437" s="3" t="s">
        <v>147</v>
      </c>
      <c r="J437" t="s">
        <v>12</v>
      </c>
      <c r="K437">
        <v>163</v>
      </c>
      <c r="L437">
        <v>190</v>
      </c>
      <c r="M437" s="1">
        <v>5.2080000000000002</v>
      </c>
      <c r="N437" s="1">
        <v>10.374000000000001</v>
      </c>
      <c r="O437" s="1">
        <v>13.7445</v>
      </c>
      <c r="P437" s="37">
        <v>2.8665000000000003</v>
      </c>
      <c r="Q437">
        <f t="shared" si="27"/>
        <v>0.625</v>
      </c>
      <c r="R437" t="s">
        <v>1949</v>
      </c>
    </row>
    <row r="438" spans="1:19">
      <c r="A438" s="2">
        <f t="shared" si="24"/>
        <v>8688</v>
      </c>
      <c r="B438" t="str">
        <f t="shared" si="25"/>
        <v>D18688-158</v>
      </c>
      <c r="C438" t="str">
        <f t="shared" si="26"/>
        <v>Blacks - Black</v>
      </c>
      <c r="D438" s="2">
        <v>8688</v>
      </c>
      <c r="E438" t="s">
        <v>39</v>
      </c>
      <c r="F438" t="s">
        <v>49</v>
      </c>
      <c r="G438" t="s">
        <v>26</v>
      </c>
      <c r="H438" s="3">
        <v>2</v>
      </c>
      <c r="I438" s="3" t="s">
        <v>145</v>
      </c>
      <c r="J438" t="s">
        <v>12</v>
      </c>
      <c r="K438">
        <v>158</v>
      </c>
      <c r="L438">
        <v>200</v>
      </c>
      <c r="M438" s="1">
        <v>4.3575000000000008</v>
      </c>
      <c r="N438" s="1">
        <v>8.2740000000000009</v>
      </c>
      <c r="O438" s="1">
        <v>10.878</v>
      </c>
      <c r="P438" s="37">
        <v>2.3939999999999997</v>
      </c>
      <c r="Q438">
        <f t="shared" si="27"/>
        <v>0.5</v>
      </c>
      <c r="R438" t="s">
        <v>1949</v>
      </c>
    </row>
    <row r="439" spans="1:19">
      <c r="A439" s="2">
        <f t="shared" si="24"/>
        <v>8689</v>
      </c>
      <c r="B439" t="str">
        <f t="shared" si="25"/>
        <v>D18689-58</v>
      </c>
      <c r="C439" t="str">
        <f t="shared" si="26"/>
        <v>Lenox - Black</v>
      </c>
      <c r="D439" s="2">
        <v>8689</v>
      </c>
      <c r="E439" t="s">
        <v>45</v>
      </c>
      <c r="F439" t="s">
        <v>66</v>
      </c>
      <c r="G439" t="s">
        <v>26</v>
      </c>
      <c r="H439" s="3">
        <v>2</v>
      </c>
      <c r="I439" s="3" t="s">
        <v>149</v>
      </c>
      <c r="J439" t="s">
        <v>12</v>
      </c>
      <c r="K439">
        <v>58</v>
      </c>
      <c r="L439">
        <v>225</v>
      </c>
      <c r="M439" s="1">
        <v>3.9585000000000004</v>
      </c>
      <c r="N439" s="1">
        <v>7.4655000000000005</v>
      </c>
      <c r="O439" s="1">
        <v>10.038</v>
      </c>
      <c r="P439" s="37">
        <v>2.1734999999999998</v>
      </c>
      <c r="Q439">
        <f t="shared" si="27"/>
        <v>0.375</v>
      </c>
      <c r="R439" t="s">
        <v>1949</v>
      </c>
    </row>
    <row r="440" spans="1:19">
      <c r="A440" s="2">
        <f t="shared" si="24"/>
        <v>8690</v>
      </c>
      <c r="B440" t="str">
        <f t="shared" si="25"/>
        <v>D18690-164</v>
      </c>
      <c r="C440" t="str">
        <f t="shared" si="26"/>
        <v>Blacks - Black</v>
      </c>
      <c r="D440" s="2">
        <v>8690</v>
      </c>
      <c r="E440" t="s">
        <v>39</v>
      </c>
      <c r="F440" t="s">
        <v>49</v>
      </c>
      <c r="G440" t="s">
        <v>26</v>
      </c>
      <c r="H440" s="3">
        <v>1.75</v>
      </c>
      <c r="I440" s="3" t="s">
        <v>147</v>
      </c>
      <c r="J440" t="s">
        <v>12</v>
      </c>
      <c r="K440">
        <v>164</v>
      </c>
      <c r="L440">
        <v>210</v>
      </c>
      <c r="M440" s="1">
        <v>3.444</v>
      </c>
      <c r="N440" s="1">
        <v>6.8250000000000002</v>
      </c>
      <c r="O440" s="1">
        <v>9.240000000000002</v>
      </c>
      <c r="P440" s="37">
        <v>1.8900000000000001</v>
      </c>
      <c r="Q440">
        <f t="shared" si="27"/>
        <v>0.625</v>
      </c>
      <c r="R440" t="s">
        <v>1949</v>
      </c>
    </row>
    <row r="441" spans="1:19">
      <c r="A441" s="2">
        <f t="shared" si="24"/>
        <v>8691</v>
      </c>
      <c r="B441" t="str">
        <f t="shared" si="25"/>
        <v>D18691-164</v>
      </c>
      <c r="C441" t="str">
        <f t="shared" si="26"/>
        <v>Blacks - Black</v>
      </c>
      <c r="D441" s="2">
        <v>8691</v>
      </c>
      <c r="E441" t="s">
        <v>39</v>
      </c>
      <c r="F441" t="s">
        <v>49</v>
      </c>
      <c r="G441" t="s">
        <v>26</v>
      </c>
      <c r="H441" s="3">
        <v>2.375</v>
      </c>
      <c r="I441" s="3" t="s">
        <v>144</v>
      </c>
      <c r="J441" t="s">
        <v>12</v>
      </c>
      <c r="K441">
        <v>164</v>
      </c>
      <c r="L441">
        <v>180</v>
      </c>
      <c r="M441" s="1">
        <v>4.7985000000000007</v>
      </c>
      <c r="N441" s="1">
        <v>8.8620000000000001</v>
      </c>
      <c r="O441" s="1">
        <v>11.949000000000002</v>
      </c>
      <c r="P441" s="37">
        <v>2.6355</v>
      </c>
      <c r="Q441">
        <f t="shared" si="27"/>
        <v>0.5625</v>
      </c>
      <c r="R441" t="s">
        <v>1949</v>
      </c>
    </row>
    <row r="442" spans="1:19">
      <c r="A442" s="2">
        <f t="shared" si="24"/>
        <v>8692</v>
      </c>
      <c r="B442" t="str">
        <f t="shared" si="25"/>
        <v>D18692-164</v>
      </c>
      <c r="C442" t="str">
        <f t="shared" si="26"/>
        <v>Blacks - Black</v>
      </c>
      <c r="D442" s="2">
        <v>8692</v>
      </c>
      <c r="E442" t="s">
        <v>39</v>
      </c>
      <c r="F442" t="s">
        <v>49</v>
      </c>
      <c r="G442" t="s">
        <v>26</v>
      </c>
      <c r="H442" s="3">
        <v>2.5</v>
      </c>
      <c r="I442" s="3" t="s">
        <v>150</v>
      </c>
      <c r="J442" t="s">
        <v>12</v>
      </c>
      <c r="K442">
        <v>164</v>
      </c>
      <c r="L442">
        <v>130</v>
      </c>
      <c r="M442" s="1">
        <v>4.9455</v>
      </c>
      <c r="N442" s="1">
        <v>9.166500000000001</v>
      </c>
      <c r="O442" s="1">
        <v>12.253500000000001</v>
      </c>
      <c r="P442" s="37">
        <v>2.7195</v>
      </c>
      <c r="Q442">
        <f t="shared" si="27"/>
        <v>0.75</v>
      </c>
      <c r="R442" t="s">
        <v>1949</v>
      </c>
    </row>
    <row r="443" spans="1:19">
      <c r="A443" s="2">
        <f t="shared" si="24"/>
        <v>8693</v>
      </c>
      <c r="B443" t="str">
        <f t="shared" si="25"/>
        <v>D18693-161</v>
      </c>
      <c r="C443" t="str">
        <f t="shared" si="26"/>
        <v>Blacks - Black</v>
      </c>
      <c r="D443" s="2">
        <v>8693</v>
      </c>
      <c r="E443" t="s">
        <v>39</v>
      </c>
      <c r="F443" t="s">
        <v>49</v>
      </c>
      <c r="G443" t="s">
        <v>26</v>
      </c>
      <c r="H443" s="3">
        <v>0.75</v>
      </c>
      <c r="I443" s="3" t="s">
        <v>50</v>
      </c>
      <c r="J443" t="s">
        <v>12</v>
      </c>
      <c r="K443">
        <v>161</v>
      </c>
      <c r="L443">
        <v>420</v>
      </c>
      <c r="M443" s="1">
        <v>2.2260000000000004</v>
      </c>
      <c r="N443" s="1">
        <v>4.8405000000000005</v>
      </c>
      <c r="O443" s="1">
        <v>6.7410000000000005</v>
      </c>
      <c r="P443" s="37">
        <v>1.2284999999999999</v>
      </c>
      <c r="Q443">
        <f t="shared" si="27"/>
        <v>0.9375</v>
      </c>
      <c r="R443" t="s">
        <v>1949</v>
      </c>
      <c r="S443" t="s">
        <v>1934</v>
      </c>
    </row>
    <row r="444" spans="1:19">
      <c r="A444" s="2">
        <f t="shared" si="24"/>
        <v>8694</v>
      </c>
      <c r="B444" t="str">
        <f t="shared" si="25"/>
        <v>D18694-162</v>
      </c>
      <c r="C444" t="str">
        <f t="shared" si="26"/>
        <v>Blacks - Black</v>
      </c>
      <c r="D444" s="2">
        <v>8694</v>
      </c>
      <c r="E444" t="s">
        <v>39</v>
      </c>
      <c r="F444" t="s">
        <v>49</v>
      </c>
      <c r="G444" t="s">
        <v>26</v>
      </c>
      <c r="H444" s="3">
        <v>0.75</v>
      </c>
      <c r="I444" s="3" t="s">
        <v>145</v>
      </c>
      <c r="J444" t="s">
        <v>12</v>
      </c>
      <c r="K444">
        <v>162</v>
      </c>
      <c r="L444">
        <v>670</v>
      </c>
      <c r="M444" s="1">
        <v>1.7010000000000003</v>
      </c>
      <c r="N444" s="1">
        <v>3.8850000000000002</v>
      </c>
      <c r="O444" s="1">
        <v>5.8380000000000001</v>
      </c>
      <c r="P444" s="37">
        <v>0.93450000000000011</v>
      </c>
      <c r="Q444">
        <f t="shared" si="27"/>
        <v>0.5</v>
      </c>
      <c r="R444" t="s">
        <v>1949</v>
      </c>
      <c r="S444" t="s">
        <v>1934</v>
      </c>
    </row>
    <row r="445" spans="1:19">
      <c r="A445" s="2">
        <f t="shared" si="24"/>
        <v>8700</v>
      </c>
      <c r="B445" t="str">
        <f t="shared" si="25"/>
        <v>D18700-98</v>
      </c>
      <c r="C445" t="str">
        <f t="shared" si="26"/>
        <v>Misc - Gold</v>
      </c>
      <c r="D445" s="2">
        <v>8700</v>
      </c>
      <c r="E445" t="s">
        <v>45</v>
      </c>
      <c r="F445" t="s">
        <v>174</v>
      </c>
      <c r="G445" t="s">
        <v>11</v>
      </c>
      <c r="H445" s="3">
        <v>2</v>
      </c>
      <c r="I445" s="3" t="s">
        <v>148</v>
      </c>
      <c r="J445" t="s">
        <v>12</v>
      </c>
      <c r="K445">
        <v>98</v>
      </c>
      <c r="L445">
        <v>150</v>
      </c>
      <c r="M445" s="1">
        <v>6.2264999999999997</v>
      </c>
      <c r="N445" s="1">
        <v>11.466000000000001</v>
      </c>
      <c r="O445" s="1">
        <v>14.920500000000002</v>
      </c>
      <c r="P445" s="37">
        <v>3.423</v>
      </c>
      <c r="Q445">
        <f t="shared" si="27"/>
        <v>0.4375</v>
      </c>
      <c r="R445" t="s">
        <v>1949</v>
      </c>
    </row>
    <row r="446" spans="1:19">
      <c r="A446" s="2">
        <f t="shared" si="24"/>
        <v>8701</v>
      </c>
      <c r="B446" t="str">
        <f t="shared" si="25"/>
        <v>D18701-130</v>
      </c>
      <c r="C446" t="str">
        <f t="shared" si="26"/>
        <v>Real Veneers - Walnut</v>
      </c>
      <c r="D446" s="2">
        <v>8701</v>
      </c>
      <c r="E446" t="s">
        <v>10</v>
      </c>
      <c r="F446" t="s">
        <v>75</v>
      </c>
      <c r="G446" t="s">
        <v>23</v>
      </c>
      <c r="H446" s="3">
        <v>1.125</v>
      </c>
      <c r="I446" s="3" t="s">
        <v>144</v>
      </c>
      <c r="J446" t="s">
        <v>12</v>
      </c>
      <c r="K446">
        <v>130</v>
      </c>
      <c r="L446">
        <v>180</v>
      </c>
      <c r="M446" s="1">
        <v>5.3235000000000001</v>
      </c>
      <c r="N446" s="1">
        <v>9.891</v>
      </c>
      <c r="O446" s="1">
        <v>12.957000000000001</v>
      </c>
      <c r="P446" s="37">
        <v>2.9295</v>
      </c>
      <c r="Q446">
        <f t="shared" si="27"/>
        <v>0.5625</v>
      </c>
      <c r="R446" t="s">
        <v>1949</v>
      </c>
    </row>
    <row r="447" spans="1:19">
      <c r="A447" s="2">
        <f t="shared" si="24"/>
        <v>8702</v>
      </c>
      <c r="B447" t="str">
        <f t="shared" si="25"/>
        <v>D18702-130</v>
      </c>
      <c r="C447" t="str">
        <f t="shared" si="26"/>
        <v>Real Veneers - Honey Pecan</v>
      </c>
      <c r="D447" s="2">
        <v>8702</v>
      </c>
      <c r="E447" t="s">
        <v>10</v>
      </c>
      <c r="F447" t="s">
        <v>75</v>
      </c>
      <c r="G447" t="s">
        <v>35</v>
      </c>
      <c r="H447" s="3">
        <v>1.125</v>
      </c>
      <c r="I447" s="3" t="s">
        <v>144</v>
      </c>
      <c r="J447" t="s">
        <v>12</v>
      </c>
      <c r="K447">
        <v>130</v>
      </c>
      <c r="L447">
        <v>190</v>
      </c>
      <c r="M447" s="1">
        <v>5.3235000000000001</v>
      </c>
      <c r="N447" s="1">
        <v>9.891</v>
      </c>
      <c r="O447" s="1">
        <v>12.957000000000001</v>
      </c>
      <c r="P447" s="37">
        <v>2.9295</v>
      </c>
      <c r="Q447">
        <f t="shared" si="27"/>
        <v>0.5625</v>
      </c>
      <c r="R447" t="s">
        <v>1949</v>
      </c>
    </row>
    <row r="448" spans="1:19">
      <c r="A448" s="2">
        <f t="shared" si="24"/>
        <v>8703</v>
      </c>
      <c r="B448" t="str">
        <f t="shared" si="25"/>
        <v>D18703-130</v>
      </c>
      <c r="C448" t="str">
        <f t="shared" si="26"/>
        <v>Real Veneers - Mahogany</v>
      </c>
      <c r="D448" s="2">
        <v>8703</v>
      </c>
      <c r="E448" t="s">
        <v>10</v>
      </c>
      <c r="F448" t="s">
        <v>75</v>
      </c>
      <c r="G448" t="s">
        <v>25</v>
      </c>
      <c r="H448" s="3">
        <v>1.125</v>
      </c>
      <c r="I448" s="3" t="s">
        <v>144</v>
      </c>
      <c r="J448" t="s">
        <v>12</v>
      </c>
      <c r="K448">
        <v>130</v>
      </c>
      <c r="L448">
        <v>175</v>
      </c>
      <c r="M448" s="1">
        <v>4.6305000000000005</v>
      </c>
      <c r="N448" s="1">
        <v>8.599499999999999</v>
      </c>
      <c r="O448" s="1">
        <v>11.455500000000001</v>
      </c>
      <c r="P448" s="37">
        <v>2.5515000000000003</v>
      </c>
      <c r="Q448">
        <f t="shared" si="27"/>
        <v>0.5625</v>
      </c>
      <c r="R448" t="s">
        <v>1949</v>
      </c>
    </row>
    <row r="449" spans="1:18">
      <c r="A449" s="2">
        <f t="shared" si="24"/>
        <v>8704</v>
      </c>
      <c r="B449" t="str">
        <f t="shared" si="25"/>
        <v>D18704-130</v>
      </c>
      <c r="C449" t="str">
        <f t="shared" si="26"/>
        <v>Real Veneers - Mahogany</v>
      </c>
      <c r="D449" s="2">
        <v>8704</v>
      </c>
      <c r="E449" t="s">
        <v>10</v>
      </c>
      <c r="F449" t="s">
        <v>75</v>
      </c>
      <c r="G449" t="s">
        <v>25</v>
      </c>
      <c r="H449" s="3">
        <v>1.5</v>
      </c>
      <c r="I449" s="3" t="s">
        <v>144</v>
      </c>
      <c r="J449" t="s">
        <v>12</v>
      </c>
      <c r="K449">
        <v>130</v>
      </c>
      <c r="L449">
        <v>170</v>
      </c>
      <c r="M449" s="1">
        <v>6.7410000000000005</v>
      </c>
      <c r="N449" s="1">
        <v>12.232500000000002</v>
      </c>
      <c r="O449" s="1">
        <v>15.855</v>
      </c>
      <c r="P449" s="37">
        <v>3.7065000000000001</v>
      </c>
      <c r="Q449">
        <f t="shared" si="27"/>
        <v>0.5625</v>
      </c>
      <c r="R449" t="s">
        <v>1949</v>
      </c>
    </row>
    <row r="450" spans="1:18">
      <c r="A450" s="2">
        <f t="shared" ref="A450:A513" si="28">D450</f>
        <v>8708</v>
      </c>
      <c r="B450" t="str">
        <f t="shared" ref="B450:B513" si="29">CONCATENATE("D1",D450,"-",K450)</f>
        <v>D18708-130</v>
      </c>
      <c r="C450" t="str">
        <f t="shared" ref="C450:C513" si="30">CONCATENATE(F450," - ",G450)</f>
        <v>Real Veneers - Honey Pecan</v>
      </c>
      <c r="D450" s="2">
        <v>8708</v>
      </c>
      <c r="E450" t="s">
        <v>10</v>
      </c>
      <c r="F450" t="s">
        <v>75</v>
      </c>
      <c r="G450" t="s">
        <v>35</v>
      </c>
      <c r="H450" s="3">
        <v>1.25</v>
      </c>
      <c r="I450" s="3" t="s">
        <v>144</v>
      </c>
      <c r="J450" t="s">
        <v>12</v>
      </c>
      <c r="K450">
        <v>130</v>
      </c>
      <c r="L450">
        <v>190</v>
      </c>
      <c r="M450" s="1">
        <v>5.25</v>
      </c>
      <c r="N450" s="1">
        <v>9.775500000000001</v>
      </c>
      <c r="O450" s="1">
        <v>12.768000000000001</v>
      </c>
      <c r="P450" s="37">
        <v>2.8875000000000002</v>
      </c>
      <c r="Q450">
        <f t="shared" ref="Q450:Q513" si="31">IFERROR(+IF(I450&lt;40000,I450,+((TRIM(+MID(I450,1,+FIND("/",I450,1)-1)))/(+TRIM(+MID(I450,+FIND("/",I450,1)+1,2))))),I450*1)</f>
        <v>0.5625</v>
      </c>
      <c r="R450" t="s">
        <v>1949</v>
      </c>
    </row>
    <row r="451" spans="1:18">
      <c r="A451" s="2">
        <f t="shared" si="28"/>
        <v>8709</v>
      </c>
      <c r="B451" t="str">
        <f t="shared" si="29"/>
        <v>D18709-130</v>
      </c>
      <c r="C451" t="str">
        <f t="shared" si="30"/>
        <v>Real Veneers - Walnut</v>
      </c>
      <c r="D451" s="2">
        <v>8709</v>
      </c>
      <c r="E451" t="s">
        <v>10</v>
      </c>
      <c r="F451" t="s">
        <v>75</v>
      </c>
      <c r="G451" t="s">
        <v>23</v>
      </c>
      <c r="H451" s="3">
        <v>1.25</v>
      </c>
      <c r="I451" s="3" t="s">
        <v>144</v>
      </c>
      <c r="J451" t="s">
        <v>12</v>
      </c>
      <c r="K451">
        <v>130</v>
      </c>
      <c r="L451">
        <v>190</v>
      </c>
      <c r="M451" s="1">
        <v>5.25</v>
      </c>
      <c r="N451" s="1">
        <v>9.775500000000001</v>
      </c>
      <c r="O451" s="1">
        <v>12.768000000000001</v>
      </c>
      <c r="P451" s="37">
        <v>2.8875000000000002</v>
      </c>
      <c r="Q451">
        <f t="shared" si="31"/>
        <v>0.5625</v>
      </c>
      <c r="R451" t="s">
        <v>1949</v>
      </c>
    </row>
    <row r="452" spans="1:18">
      <c r="A452" s="2">
        <f t="shared" si="28"/>
        <v>8710</v>
      </c>
      <c r="B452" t="str">
        <f t="shared" si="29"/>
        <v>D18710-130</v>
      </c>
      <c r="C452" t="str">
        <f t="shared" si="30"/>
        <v>Real Veneers - Mahogany</v>
      </c>
      <c r="D452" s="2">
        <v>8710</v>
      </c>
      <c r="E452" t="s">
        <v>10</v>
      </c>
      <c r="F452" t="s">
        <v>75</v>
      </c>
      <c r="G452" t="s">
        <v>25</v>
      </c>
      <c r="H452" s="3">
        <v>1.25</v>
      </c>
      <c r="I452" s="3" t="s">
        <v>144</v>
      </c>
      <c r="J452" t="s">
        <v>12</v>
      </c>
      <c r="K452">
        <v>130</v>
      </c>
      <c r="L452">
        <v>160</v>
      </c>
      <c r="M452" s="1">
        <v>4.851</v>
      </c>
      <c r="N452" s="1">
        <v>9.0615000000000006</v>
      </c>
      <c r="O452" s="1">
        <v>12.064500000000001</v>
      </c>
      <c r="P452" s="37">
        <v>2.6670000000000003</v>
      </c>
      <c r="Q452">
        <f t="shared" si="31"/>
        <v>0.5625</v>
      </c>
      <c r="R452" t="s">
        <v>1949</v>
      </c>
    </row>
    <row r="453" spans="1:18">
      <c r="A453" s="2">
        <f t="shared" si="28"/>
        <v>8711</v>
      </c>
      <c r="B453" t="str">
        <f t="shared" si="29"/>
        <v>D18711-130</v>
      </c>
      <c r="C453" t="str">
        <f t="shared" si="30"/>
        <v>Real Veneers - Honey Pecan</v>
      </c>
      <c r="D453" s="2">
        <v>8711</v>
      </c>
      <c r="E453" t="s">
        <v>10</v>
      </c>
      <c r="F453" t="s">
        <v>75</v>
      </c>
      <c r="G453" t="s">
        <v>35</v>
      </c>
      <c r="H453" s="3">
        <v>0.75</v>
      </c>
      <c r="I453" s="3" t="s">
        <v>145</v>
      </c>
      <c r="J453" t="s">
        <v>12</v>
      </c>
      <c r="K453">
        <v>130</v>
      </c>
      <c r="L453">
        <v>335</v>
      </c>
      <c r="M453" s="1">
        <v>4.2525000000000004</v>
      </c>
      <c r="N453" s="1">
        <v>8.2110000000000003</v>
      </c>
      <c r="O453" s="1">
        <v>10.9725</v>
      </c>
      <c r="P453" s="37">
        <v>2.3414999999999999</v>
      </c>
      <c r="Q453">
        <f t="shared" si="31"/>
        <v>0.5</v>
      </c>
      <c r="R453" t="s">
        <v>1949</v>
      </c>
    </row>
    <row r="454" spans="1:18">
      <c r="A454" s="2">
        <f t="shared" si="28"/>
        <v>8712</v>
      </c>
      <c r="B454" t="str">
        <f t="shared" si="29"/>
        <v>D18712-130</v>
      </c>
      <c r="C454" t="str">
        <f t="shared" si="30"/>
        <v>Real Veneers - Mahogany</v>
      </c>
      <c r="D454" s="2">
        <v>8712</v>
      </c>
      <c r="E454" t="s">
        <v>10</v>
      </c>
      <c r="F454" t="s">
        <v>75</v>
      </c>
      <c r="G454" t="s">
        <v>25</v>
      </c>
      <c r="H454" s="3">
        <v>0.75</v>
      </c>
      <c r="I454" s="3" t="s">
        <v>145</v>
      </c>
      <c r="J454" t="s">
        <v>12</v>
      </c>
      <c r="K454">
        <v>130</v>
      </c>
      <c r="L454">
        <v>280</v>
      </c>
      <c r="M454" s="1">
        <v>3.528</v>
      </c>
      <c r="N454" s="1">
        <v>6.7725000000000009</v>
      </c>
      <c r="O454" s="1">
        <v>9.1560000000000006</v>
      </c>
      <c r="P454" s="37">
        <v>1.9425000000000001</v>
      </c>
      <c r="Q454">
        <f t="shared" si="31"/>
        <v>0.5</v>
      </c>
      <c r="R454" t="s">
        <v>1949</v>
      </c>
    </row>
    <row r="455" spans="1:18">
      <c r="A455" s="2">
        <f t="shared" si="28"/>
        <v>8713</v>
      </c>
      <c r="B455" t="str">
        <f t="shared" si="29"/>
        <v>D18713-130</v>
      </c>
      <c r="C455" t="str">
        <f t="shared" si="30"/>
        <v>Real Veneers - Walnut</v>
      </c>
      <c r="D455" s="2">
        <v>8713</v>
      </c>
      <c r="E455" t="s">
        <v>10</v>
      </c>
      <c r="F455" t="s">
        <v>75</v>
      </c>
      <c r="G455" t="s">
        <v>23</v>
      </c>
      <c r="H455" s="3">
        <v>0.75</v>
      </c>
      <c r="I455" s="3" t="s">
        <v>145</v>
      </c>
      <c r="J455" t="s">
        <v>12</v>
      </c>
      <c r="K455">
        <v>130</v>
      </c>
      <c r="L455">
        <v>280</v>
      </c>
      <c r="M455" s="1">
        <v>4.2525000000000004</v>
      </c>
      <c r="N455" s="1">
        <v>8.2110000000000003</v>
      </c>
      <c r="O455" s="1">
        <v>10.9725</v>
      </c>
      <c r="P455" s="37">
        <v>2.3414999999999999</v>
      </c>
      <c r="Q455">
        <f t="shared" si="31"/>
        <v>0.5</v>
      </c>
      <c r="R455" t="s">
        <v>1949</v>
      </c>
    </row>
    <row r="456" spans="1:18">
      <c r="A456" s="2">
        <f t="shared" si="28"/>
        <v>8714</v>
      </c>
      <c r="B456" t="str">
        <f t="shared" si="29"/>
        <v>D18714-127</v>
      </c>
      <c r="C456" t="str">
        <f t="shared" si="30"/>
        <v>Real Veneers - Honey Pecan</v>
      </c>
      <c r="D456" s="2">
        <v>8714</v>
      </c>
      <c r="E456" t="s">
        <v>10</v>
      </c>
      <c r="F456" t="s">
        <v>75</v>
      </c>
      <c r="G456" t="s">
        <v>35</v>
      </c>
      <c r="H456" s="3">
        <v>2.125</v>
      </c>
      <c r="I456" s="3" t="s">
        <v>150</v>
      </c>
      <c r="J456" t="s">
        <v>12</v>
      </c>
      <c r="K456">
        <v>127</v>
      </c>
      <c r="L456">
        <v>140</v>
      </c>
      <c r="M456" s="1">
        <v>10.941000000000001</v>
      </c>
      <c r="N456" s="1">
        <v>18.931500000000003</v>
      </c>
      <c r="O456" s="1">
        <v>23.9085</v>
      </c>
      <c r="P456" s="37">
        <v>6.0165000000000006</v>
      </c>
      <c r="Q456">
        <f t="shared" si="31"/>
        <v>0.75</v>
      </c>
      <c r="R456" t="s">
        <v>1949</v>
      </c>
    </row>
    <row r="457" spans="1:18">
      <c r="A457" s="2">
        <f t="shared" si="28"/>
        <v>8715</v>
      </c>
      <c r="B457" t="str">
        <f t="shared" si="29"/>
        <v>D18715-127</v>
      </c>
      <c r="C457" t="str">
        <f t="shared" si="30"/>
        <v>Real Veneers - Walnut</v>
      </c>
      <c r="D457" s="2">
        <v>8715</v>
      </c>
      <c r="E457" t="s">
        <v>10</v>
      </c>
      <c r="F457" t="s">
        <v>75</v>
      </c>
      <c r="G457" t="s">
        <v>23</v>
      </c>
      <c r="H457" s="3">
        <v>2.125</v>
      </c>
      <c r="I457" s="3" t="s">
        <v>150</v>
      </c>
      <c r="J457" t="s">
        <v>12</v>
      </c>
      <c r="K457">
        <v>127</v>
      </c>
      <c r="L457">
        <v>165</v>
      </c>
      <c r="M457" s="1">
        <v>10.941000000000001</v>
      </c>
      <c r="N457" s="1">
        <v>18.931500000000003</v>
      </c>
      <c r="O457" s="1">
        <v>23.9085</v>
      </c>
      <c r="P457" s="37">
        <v>6.0165000000000006</v>
      </c>
      <c r="Q457">
        <f t="shared" si="31"/>
        <v>0.75</v>
      </c>
      <c r="R457" t="s">
        <v>1949</v>
      </c>
    </row>
    <row r="458" spans="1:18">
      <c r="A458" s="2">
        <f t="shared" si="28"/>
        <v>8716</v>
      </c>
      <c r="B458" t="str">
        <f t="shared" si="29"/>
        <v>D18716-130</v>
      </c>
      <c r="C458" t="str">
        <f t="shared" si="30"/>
        <v>Real Veneers - Mahogany</v>
      </c>
      <c r="D458" s="2">
        <v>8716</v>
      </c>
      <c r="E458" t="s">
        <v>10</v>
      </c>
      <c r="F458" t="s">
        <v>75</v>
      </c>
      <c r="G458" t="s">
        <v>25</v>
      </c>
      <c r="H458" s="3">
        <v>2.125</v>
      </c>
      <c r="I458" s="3" t="s">
        <v>150</v>
      </c>
      <c r="J458" t="s">
        <v>12</v>
      </c>
      <c r="K458">
        <v>130</v>
      </c>
      <c r="L458">
        <v>110</v>
      </c>
      <c r="M458" s="1" t="e">
        <v>#N/A</v>
      </c>
      <c r="N458" s="1" t="e">
        <v>#N/A</v>
      </c>
      <c r="O458" s="1" t="e">
        <v>#N/A</v>
      </c>
      <c r="P458" s="37" t="e">
        <v>#N/A</v>
      </c>
      <c r="Q458">
        <f t="shared" si="31"/>
        <v>0.75</v>
      </c>
      <c r="R458" t="s">
        <v>1949</v>
      </c>
    </row>
    <row r="459" spans="1:18">
      <c r="A459" s="2">
        <f t="shared" si="28"/>
        <v>8728</v>
      </c>
      <c r="B459" t="str">
        <f t="shared" si="29"/>
        <v>D18728-123</v>
      </c>
      <c r="C459" t="str">
        <f t="shared" si="30"/>
        <v>Cascades - Silver</v>
      </c>
      <c r="D459" s="2">
        <v>8728</v>
      </c>
      <c r="E459" t="s">
        <v>39</v>
      </c>
      <c r="F459" t="s">
        <v>105</v>
      </c>
      <c r="G459" t="s">
        <v>22</v>
      </c>
      <c r="H459" s="3">
        <v>0.75</v>
      </c>
      <c r="I459" s="3" t="s">
        <v>149</v>
      </c>
      <c r="J459" t="s">
        <v>12</v>
      </c>
      <c r="K459">
        <v>123</v>
      </c>
      <c r="L459">
        <v>480</v>
      </c>
      <c r="M459" s="1" t="e">
        <v>#N/A</v>
      </c>
      <c r="N459" s="1" t="e">
        <v>#N/A</v>
      </c>
      <c r="O459" s="1" t="e">
        <v>#N/A</v>
      </c>
      <c r="P459" s="37" t="e">
        <v>#N/A</v>
      </c>
      <c r="Q459">
        <f t="shared" si="31"/>
        <v>0.375</v>
      </c>
      <c r="R459" t="s">
        <v>1949</v>
      </c>
    </row>
    <row r="460" spans="1:18">
      <c r="A460" s="2">
        <f t="shared" si="28"/>
        <v>8730</v>
      </c>
      <c r="B460" t="str">
        <f t="shared" si="29"/>
        <v>D18730-123</v>
      </c>
      <c r="C460" t="str">
        <f t="shared" si="30"/>
        <v>Cascades - Black</v>
      </c>
      <c r="D460" s="2">
        <v>8730</v>
      </c>
      <c r="E460" t="s">
        <v>39</v>
      </c>
      <c r="F460" t="s">
        <v>105</v>
      </c>
      <c r="G460" t="s">
        <v>26</v>
      </c>
      <c r="H460" s="3">
        <v>0.75</v>
      </c>
      <c r="I460" s="3" t="s">
        <v>149</v>
      </c>
      <c r="J460" t="s">
        <v>12</v>
      </c>
      <c r="K460">
        <v>123</v>
      </c>
      <c r="L460">
        <v>505</v>
      </c>
      <c r="M460" s="1">
        <v>3.3285</v>
      </c>
      <c r="N460" s="1">
        <v>6.636000000000001</v>
      </c>
      <c r="O460" s="1">
        <v>9.166500000000001</v>
      </c>
      <c r="P460" s="37">
        <v>1.827</v>
      </c>
      <c r="Q460">
        <f t="shared" si="31"/>
        <v>0.375</v>
      </c>
      <c r="R460" t="s">
        <v>1949</v>
      </c>
    </row>
    <row r="461" spans="1:18">
      <c r="A461" s="2">
        <f t="shared" si="28"/>
        <v>8732</v>
      </c>
      <c r="B461" t="str">
        <f t="shared" si="29"/>
        <v>D18732-123</v>
      </c>
      <c r="C461" t="str">
        <f t="shared" si="30"/>
        <v>Cascades - Silver</v>
      </c>
      <c r="D461" s="2">
        <v>8732</v>
      </c>
      <c r="E461" t="s">
        <v>39</v>
      </c>
      <c r="F461" t="s">
        <v>105</v>
      </c>
      <c r="G461" t="s">
        <v>22</v>
      </c>
      <c r="H461" s="3">
        <v>1.75</v>
      </c>
      <c r="I461" s="3" t="s">
        <v>145</v>
      </c>
      <c r="J461" t="s">
        <v>12</v>
      </c>
      <c r="K461">
        <v>123</v>
      </c>
      <c r="L461">
        <v>145</v>
      </c>
      <c r="M461" s="1" t="e">
        <v>#N/A</v>
      </c>
      <c r="N461" s="1" t="e">
        <v>#N/A</v>
      </c>
      <c r="O461" s="1" t="e">
        <v>#N/A</v>
      </c>
      <c r="P461" s="37" t="e">
        <v>#N/A</v>
      </c>
      <c r="Q461">
        <f t="shared" si="31"/>
        <v>0.5</v>
      </c>
      <c r="R461" t="s">
        <v>1949</v>
      </c>
    </row>
    <row r="462" spans="1:18">
      <c r="A462" s="2">
        <f t="shared" si="28"/>
        <v>8734</v>
      </c>
      <c r="B462" t="str">
        <f t="shared" si="29"/>
        <v>D18734-123</v>
      </c>
      <c r="C462" t="str">
        <f t="shared" si="30"/>
        <v>Cascades - Black</v>
      </c>
      <c r="D462" s="2">
        <v>8734</v>
      </c>
      <c r="E462" t="s">
        <v>39</v>
      </c>
      <c r="F462" t="s">
        <v>105</v>
      </c>
      <c r="G462" t="s">
        <v>26</v>
      </c>
      <c r="H462" s="3">
        <v>1.75</v>
      </c>
      <c r="I462" s="3" t="s">
        <v>145</v>
      </c>
      <c r="J462" t="s">
        <v>12</v>
      </c>
      <c r="K462">
        <v>123</v>
      </c>
      <c r="L462">
        <v>180</v>
      </c>
      <c r="M462" s="1">
        <v>5.3340000000000005</v>
      </c>
      <c r="N462" s="1">
        <v>9.7650000000000006</v>
      </c>
      <c r="O462" s="1">
        <v>13.061999999999999</v>
      </c>
      <c r="P462" s="37">
        <v>2.9295</v>
      </c>
      <c r="Q462">
        <f t="shared" si="31"/>
        <v>0.5</v>
      </c>
      <c r="R462" t="s">
        <v>1949</v>
      </c>
    </row>
    <row r="463" spans="1:18">
      <c r="A463" s="2">
        <f t="shared" si="28"/>
        <v>8738</v>
      </c>
      <c r="B463" t="str">
        <f t="shared" si="29"/>
        <v>D18738-123</v>
      </c>
      <c r="C463" t="str">
        <f t="shared" si="30"/>
        <v>Cascades - Black</v>
      </c>
      <c r="D463" s="2">
        <v>8738</v>
      </c>
      <c r="E463" t="s">
        <v>39</v>
      </c>
      <c r="F463" t="s">
        <v>105</v>
      </c>
      <c r="G463" t="s">
        <v>26</v>
      </c>
      <c r="H463" s="3">
        <v>2.75</v>
      </c>
      <c r="I463" s="3" t="s">
        <v>150</v>
      </c>
      <c r="J463" t="s">
        <v>12</v>
      </c>
      <c r="K463">
        <v>123</v>
      </c>
      <c r="L463">
        <v>90</v>
      </c>
      <c r="M463" s="1">
        <v>9.3659999999999997</v>
      </c>
      <c r="N463" s="1">
        <v>17.293499999999998</v>
      </c>
      <c r="O463" s="1">
        <v>22.806000000000001</v>
      </c>
      <c r="P463" s="37">
        <v>5.1555</v>
      </c>
      <c r="Q463">
        <f t="shared" si="31"/>
        <v>0.75</v>
      </c>
      <c r="R463" t="s">
        <v>1949</v>
      </c>
    </row>
    <row r="464" spans="1:18">
      <c r="A464" s="2">
        <f t="shared" si="28"/>
        <v>8741</v>
      </c>
      <c r="B464" t="str">
        <f t="shared" si="29"/>
        <v>D18741-162</v>
      </c>
      <c r="C464" t="str">
        <f t="shared" si="30"/>
        <v>Blacks - Black</v>
      </c>
      <c r="D464" s="2">
        <v>8741</v>
      </c>
      <c r="E464" t="s">
        <v>39</v>
      </c>
      <c r="F464" t="s">
        <v>49</v>
      </c>
      <c r="G464" t="s">
        <v>26</v>
      </c>
      <c r="H464" s="3">
        <v>1.25</v>
      </c>
      <c r="I464" s="3" t="s">
        <v>150</v>
      </c>
      <c r="J464" t="s">
        <v>12</v>
      </c>
      <c r="K464">
        <v>162</v>
      </c>
      <c r="L464">
        <v>380</v>
      </c>
      <c r="M464" s="1">
        <v>2.7930000000000001</v>
      </c>
      <c r="N464" s="1">
        <v>5.9010000000000007</v>
      </c>
      <c r="O464" s="1">
        <v>8.0850000000000009</v>
      </c>
      <c r="P464" s="37">
        <v>1.5329999999999999</v>
      </c>
      <c r="Q464">
        <f t="shared" si="31"/>
        <v>0.75</v>
      </c>
      <c r="R464" t="s">
        <v>1949</v>
      </c>
    </row>
    <row r="465" spans="1:19">
      <c r="A465" s="2">
        <f t="shared" si="28"/>
        <v>8744</v>
      </c>
      <c r="B465" t="str">
        <f t="shared" si="29"/>
        <v>D18744-133</v>
      </c>
      <c r="C465" t="str">
        <f t="shared" si="30"/>
        <v>The Edge - Honey Pecan</v>
      </c>
      <c r="D465" s="2">
        <v>8744</v>
      </c>
      <c r="E465" t="s">
        <v>10</v>
      </c>
      <c r="F465" t="s">
        <v>104</v>
      </c>
      <c r="G465" t="s">
        <v>35</v>
      </c>
      <c r="H465" s="3">
        <v>0.75</v>
      </c>
      <c r="I465" s="3" t="s">
        <v>144</v>
      </c>
      <c r="J465" t="s">
        <v>12</v>
      </c>
      <c r="K465">
        <v>133</v>
      </c>
      <c r="L465">
        <v>350</v>
      </c>
      <c r="M465" s="1">
        <v>2.4779999999999998</v>
      </c>
      <c r="N465" s="1">
        <v>5.3549999999999995</v>
      </c>
      <c r="O465" s="1">
        <v>7.4024999999999999</v>
      </c>
      <c r="P465" s="37">
        <v>1.3650000000000002</v>
      </c>
      <c r="Q465">
        <f t="shared" si="31"/>
        <v>0.5625</v>
      </c>
      <c r="R465" t="s">
        <v>1949</v>
      </c>
      <c r="S465" t="s">
        <v>1934</v>
      </c>
    </row>
    <row r="466" spans="1:19">
      <c r="A466" s="2">
        <f t="shared" si="28"/>
        <v>8745</v>
      </c>
      <c r="B466" t="str">
        <f t="shared" si="29"/>
        <v>D18745-133</v>
      </c>
      <c r="C466" t="str">
        <f t="shared" si="30"/>
        <v>The Edge - Walnut</v>
      </c>
      <c r="D466" s="2">
        <v>8745</v>
      </c>
      <c r="E466" t="s">
        <v>10</v>
      </c>
      <c r="F466" t="s">
        <v>104</v>
      </c>
      <c r="G466" t="s">
        <v>23</v>
      </c>
      <c r="H466" s="3">
        <v>0.75</v>
      </c>
      <c r="I466" s="3" t="s">
        <v>144</v>
      </c>
      <c r="J466" t="s">
        <v>12</v>
      </c>
      <c r="K466">
        <v>133</v>
      </c>
      <c r="L466">
        <v>310</v>
      </c>
      <c r="M466" s="1">
        <v>2.4779999999999998</v>
      </c>
      <c r="N466" s="1">
        <v>5.3549999999999995</v>
      </c>
      <c r="O466" s="1">
        <v>7.4024999999999999</v>
      </c>
      <c r="P466" s="37">
        <v>1.3650000000000002</v>
      </c>
      <c r="Q466">
        <f t="shared" si="31"/>
        <v>0.5625</v>
      </c>
      <c r="R466" t="s">
        <v>1949</v>
      </c>
      <c r="S466" t="s">
        <v>1934</v>
      </c>
    </row>
    <row r="467" spans="1:19">
      <c r="A467" s="2">
        <f t="shared" si="28"/>
        <v>8746</v>
      </c>
      <c r="B467" t="str">
        <f t="shared" si="29"/>
        <v>D18746-133</v>
      </c>
      <c r="C467" t="str">
        <f t="shared" si="30"/>
        <v>The Edge - Mahogany</v>
      </c>
      <c r="D467" s="2">
        <v>8746</v>
      </c>
      <c r="E467" t="s">
        <v>10</v>
      </c>
      <c r="F467" t="s">
        <v>104</v>
      </c>
      <c r="G467" t="s">
        <v>25</v>
      </c>
      <c r="H467" s="3">
        <v>0.75</v>
      </c>
      <c r="I467" s="3" t="s">
        <v>144</v>
      </c>
      <c r="J467" t="s">
        <v>12</v>
      </c>
      <c r="K467">
        <v>133</v>
      </c>
      <c r="L467">
        <v>380</v>
      </c>
      <c r="M467" s="1">
        <v>2.4779999999999998</v>
      </c>
      <c r="N467" s="1">
        <v>5.3549999999999995</v>
      </c>
      <c r="O467" s="1">
        <v>7.4024999999999999</v>
      </c>
      <c r="P467" s="37">
        <v>1.3650000000000002</v>
      </c>
      <c r="Q467">
        <f t="shared" si="31"/>
        <v>0.5625</v>
      </c>
      <c r="R467" t="s">
        <v>1949</v>
      </c>
      <c r="S467" t="s">
        <v>1934</v>
      </c>
    </row>
    <row r="468" spans="1:19">
      <c r="A468" s="2">
        <f t="shared" si="28"/>
        <v>8747</v>
      </c>
      <c r="B468" t="str">
        <f t="shared" si="29"/>
        <v>D18747-133</v>
      </c>
      <c r="C468" t="str">
        <f t="shared" si="30"/>
        <v>The Edge - Cherry</v>
      </c>
      <c r="D468" s="2">
        <v>8747</v>
      </c>
      <c r="E468" t="s">
        <v>10</v>
      </c>
      <c r="F468" t="s">
        <v>104</v>
      </c>
      <c r="G468" t="s">
        <v>36</v>
      </c>
      <c r="H468" s="3">
        <v>0.75</v>
      </c>
      <c r="I468" s="3" t="s">
        <v>144</v>
      </c>
      <c r="J468" t="s">
        <v>12</v>
      </c>
      <c r="K468">
        <v>133</v>
      </c>
      <c r="L468">
        <v>310</v>
      </c>
      <c r="M468" s="1">
        <v>2.4779999999999998</v>
      </c>
      <c r="N468" s="1">
        <v>5.3549999999999995</v>
      </c>
      <c r="O468" s="1">
        <v>7.4024999999999999</v>
      </c>
      <c r="P468" s="37">
        <v>1.3650000000000002</v>
      </c>
      <c r="Q468">
        <f t="shared" si="31"/>
        <v>0.5625</v>
      </c>
      <c r="R468" t="s">
        <v>1949</v>
      </c>
    </row>
    <row r="469" spans="1:19">
      <c r="A469" s="2">
        <f t="shared" si="28"/>
        <v>8748</v>
      </c>
      <c r="B469" t="str">
        <f t="shared" si="29"/>
        <v>D18748-133</v>
      </c>
      <c r="C469" t="str">
        <f t="shared" si="30"/>
        <v>The Edge - White Washed</v>
      </c>
      <c r="D469" s="2">
        <v>8748</v>
      </c>
      <c r="E469" t="s">
        <v>10</v>
      </c>
      <c r="F469" t="s">
        <v>104</v>
      </c>
      <c r="G469" t="s">
        <v>47</v>
      </c>
      <c r="H469" s="3">
        <v>0.75</v>
      </c>
      <c r="I469" s="3" t="s">
        <v>144</v>
      </c>
      <c r="J469" t="s">
        <v>12</v>
      </c>
      <c r="K469">
        <v>133</v>
      </c>
      <c r="L469">
        <v>360</v>
      </c>
      <c r="M469" s="1">
        <v>2.4779999999999998</v>
      </c>
      <c r="N469" s="1">
        <v>5.3549999999999995</v>
      </c>
      <c r="O469" s="1">
        <v>7.4024999999999999</v>
      </c>
      <c r="P469" s="37">
        <v>1.3650000000000002</v>
      </c>
      <c r="Q469">
        <f t="shared" si="31"/>
        <v>0.5625</v>
      </c>
      <c r="R469" t="s">
        <v>1949</v>
      </c>
      <c r="S469" t="s">
        <v>1934</v>
      </c>
    </row>
    <row r="470" spans="1:19">
      <c r="A470" s="2">
        <f t="shared" si="28"/>
        <v>8749</v>
      </c>
      <c r="B470" t="str">
        <f t="shared" si="29"/>
        <v>D18749-133</v>
      </c>
      <c r="C470" t="str">
        <f t="shared" si="30"/>
        <v>The Edge - Black</v>
      </c>
      <c r="D470" s="2">
        <v>8749</v>
      </c>
      <c r="E470" t="s">
        <v>10</v>
      </c>
      <c r="F470" t="s">
        <v>104</v>
      </c>
      <c r="G470" t="s">
        <v>26</v>
      </c>
      <c r="H470" s="3">
        <v>0.75</v>
      </c>
      <c r="I470" s="3" t="s">
        <v>144</v>
      </c>
      <c r="J470" t="s">
        <v>12</v>
      </c>
      <c r="K470">
        <v>133</v>
      </c>
      <c r="L470">
        <v>370</v>
      </c>
      <c r="M470" s="1">
        <v>2.4779999999999998</v>
      </c>
      <c r="N470" s="1">
        <v>5.3549999999999995</v>
      </c>
      <c r="O470" s="1">
        <v>7.4024999999999999</v>
      </c>
      <c r="P470" s="37">
        <v>1.3650000000000002</v>
      </c>
      <c r="Q470">
        <f t="shared" si="31"/>
        <v>0.5625</v>
      </c>
      <c r="R470" t="s">
        <v>1949</v>
      </c>
      <c r="S470" t="s">
        <v>1934</v>
      </c>
    </row>
    <row r="471" spans="1:19">
      <c r="A471" s="2">
        <f t="shared" si="28"/>
        <v>8750</v>
      </c>
      <c r="B471" t="str">
        <f t="shared" si="29"/>
        <v>D18750-133</v>
      </c>
      <c r="C471" t="str">
        <f t="shared" si="30"/>
        <v>The Edge - Natural</v>
      </c>
      <c r="D471" s="2">
        <v>8750</v>
      </c>
      <c r="E471" t="s">
        <v>10</v>
      </c>
      <c r="F471" t="s">
        <v>104</v>
      </c>
      <c r="G471" t="s">
        <v>44</v>
      </c>
      <c r="H471" s="3">
        <v>0.75</v>
      </c>
      <c r="I471" s="3" t="s">
        <v>144</v>
      </c>
      <c r="J471" t="s">
        <v>12</v>
      </c>
      <c r="K471">
        <v>133</v>
      </c>
      <c r="L471">
        <v>360</v>
      </c>
      <c r="M471" s="1">
        <v>2.4779999999999998</v>
      </c>
      <c r="N471" s="1">
        <v>5.3549999999999995</v>
      </c>
      <c r="O471" s="1">
        <v>7.4024999999999999</v>
      </c>
      <c r="P471" s="37">
        <v>1.3650000000000002</v>
      </c>
      <c r="Q471">
        <f t="shared" si="31"/>
        <v>0.5625</v>
      </c>
      <c r="R471" t="s">
        <v>1949</v>
      </c>
      <c r="S471" t="s">
        <v>1934</v>
      </c>
    </row>
    <row r="472" spans="1:19">
      <c r="A472" s="2">
        <f t="shared" si="28"/>
        <v>8751</v>
      </c>
      <c r="B472" t="str">
        <f t="shared" si="29"/>
        <v>D18751-133</v>
      </c>
      <c r="C472" t="str">
        <f t="shared" si="30"/>
        <v>The Edge - Honey Pecan</v>
      </c>
      <c r="D472" s="2">
        <v>8751</v>
      </c>
      <c r="E472" t="s">
        <v>10</v>
      </c>
      <c r="F472" t="s">
        <v>104</v>
      </c>
      <c r="G472" t="s">
        <v>35</v>
      </c>
      <c r="H472" s="3">
        <v>1.125</v>
      </c>
      <c r="I472" s="3" t="s">
        <v>144</v>
      </c>
      <c r="J472" t="s">
        <v>12</v>
      </c>
      <c r="K472">
        <v>133</v>
      </c>
      <c r="L472">
        <v>190</v>
      </c>
      <c r="M472" s="1">
        <v>3.4755000000000003</v>
      </c>
      <c r="N472" s="1">
        <v>6.7410000000000005</v>
      </c>
      <c r="O472" s="1">
        <v>9.1560000000000006</v>
      </c>
      <c r="P472" s="37">
        <v>1.9110000000000003</v>
      </c>
      <c r="Q472">
        <f t="shared" si="31"/>
        <v>0.5625</v>
      </c>
      <c r="R472" t="s">
        <v>1949</v>
      </c>
    </row>
    <row r="473" spans="1:19">
      <c r="A473" s="2">
        <f t="shared" si="28"/>
        <v>8752</v>
      </c>
      <c r="B473" t="str">
        <f t="shared" si="29"/>
        <v>D18752-133</v>
      </c>
      <c r="C473" t="str">
        <f t="shared" si="30"/>
        <v>The Edge - Walnut</v>
      </c>
      <c r="D473" s="2">
        <v>8752</v>
      </c>
      <c r="E473" t="s">
        <v>10</v>
      </c>
      <c r="F473" t="s">
        <v>104</v>
      </c>
      <c r="G473" t="s">
        <v>23</v>
      </c>
      <c r="H473" s="3">
        <v>1.125</v>
      </c>
      <c r="I473" s="3" t="s">
        <v>144</v>
      </c>
      <c r="J473" t="s">
        <v>12</v>
      </c>
      <c r="K473">
        <v>133</v>
      </c>
      <c r="L473">
        <v>170</v>
      </c>
      <c r="M473" s="1">
        <v>3.4755000000000003</v>
      </c>
      <c r="N473" s="1">
        <v>6.7410000000000005</v>
      </c>
      <c r="O473" s="1">
        <v>9.1560000000000006</v>
      </c>
      <c r="P473" s="37">
        <v>1.9110000000000003</v>
      </c>
      <c r="Q473">
        <f t="shared" si="31"/>
        <v>0.5625</v>
      </c>
      <c r="R473" t="s">
        <v>1949</v>
      </c>
      <c r="S473" t="s">
        <v>1934</v>
      </c>
    </row>
    <row r="474" spans="1:19">
      <c r="A474" s="2">
        <f t="shared" si="28"/>
        <v>8753</v>
      </c>
      <c r="B474" t="str">
        <f t="shared" si="29"/>
        <v>D18753-133</v>
      </c>
      <c r="C474" t="str">
        <f t="shared" si="30"/>
        <v>The Edge - Mahogany</v>
      </c>
      <c r="D474" s="2">
        <v>8753</v>
      </c>
      <c r="E474" t="s">
        <v>10</v>
      </c>
      <c r="F474" t="s">
        <v>104</v>
      </c>
      <c r="G474" t="s">
        <v>25</v>
      </c>
      <c r="H474" s="3">
        <v>1.125</v>
      </c>
      <c r="I474" s="3" t="s">
        <v>144</v>
      </c>
      <c r="J474" t="s">
        <v>12</v>
      </c>
      <c r="K474">
        <v>133</v>
      </c>
      <c r="L474">
        <v>180</v>
      </c>
      <c r="M474" s="1">
        <v>3.4755000000000003</v>
      </c>
      <c r="N474" s="1">
        <v>6.7410000000000005</v>
      </c>
      <c r="O474" s="1">
        <v>9.1560000000000006</v>
      </c>
      <c r="P474" s="37">
        <v>1.9110000000000003</v>
      </c>
      <c r="Q474">
        <f t="shared" si="31"/>
        <v>0.5625</v>
      </c>
      <c r="R474" t="s">
        <v>1949</v>
      </c>
    </row>
    <row r="475" spans="1:19">
      <c r="A475" s="2">
        <f t="shared" si="28"/>
        <v>8754</v>
      </c>
      <c r="B475" t="str">
        <f t="shared" si="29"/>
        <v>D18754-133</v>
      </c>
      <c r="C475" t="str">
        <f t="shared" si="30"/>
        <v>The Edge - Cherry</v>
      </c>
      <c r="D475" s="2">
        <v>8754</v>
      </c>
      <c r="E475" t="s">
        <v>10</v>
      </c>
      <c r="F475" t="s">
        <v>104</v>
      </c>
      <c r="G475" t="s">
        <v>36</v>
      </c>
      <c r="H475" s="3">
        <v>1.125</v>
      </c>
      <c r="I475" s="3" t="s">
        <v>144</v>
      </c>
      <c r="J475" t="s">
        <v>12</v>
      </c>
      <c r="K475">
        <v>133</v>
      </c>
      <c r="L475">
        <v>180</v>
      </c>
      <c r="M475" s="1">
        <v>3.4755000000000003</v>
      </c>
      <c r="N475" s="1">
        <v>6.7410000000000005</v>
      </c>
      <c r="O475" s="1">
        <v>9.1560000000000006</v>
      </c>
      <c r="P475" s="37">
        <v>1.9110000000000003</v>
      </c>
      <c r="Q475">
        <f t="shared" si="31"/>
        <v>0.5625</v>
      </c>
      <c r="R475" t="s">
        <v>1949</v>
      </c>
    </row>
    <row r="476" spans="1:19">
      <c r="A476" s="2">
        <f t="shared" si="28"/>
        <v>8755</v>
      </c>
      <c r="B476" t="str">
        <f t="shared" si="29"/>
        <v>D18755-133</v>
      </c>
      <c r="C476" t="str">
        <f t="shared" si="30"/>
        <v>The Edge - White Washed</v>
      </c>
      <c r="D476" s="2">
        <v>8755</v>
      </c>
      <c r="E476" t="s">
        <v>10</v>
      </c>
      <c r="F476" t="s">
        <v>104</v>
      </c>
      <c r="G476" t="s">
        <v>47</v>
      </c>
      <c r="H476" s="3">
        <v>1.125</v>
      </c>
      <c r="I476" s="3" t="s">
        <v>144</v>
      </c>
      <c r="J476" t="s">
        <v>12</v>
      </c>
      <c r="K476">
        <v>133</v>
      </c>
      <c r="L476">
        <v>210</v>
      </c>
      <c r="M476" s="1">
        <v>3.4755000000000003</v>
      </c>
      <c r="N476" s="1">
        <v>6.7410000000000005</v>
      </c>
      <c r="O476" s="1">
        <v>9.1560000000000006</v>
      </c>
      <c r="P476" s="37">
        <v>1.9110000000000003</v>
      </c>
      <c r="Q476">
        <f t="shared" si="31"/>
        <v>0.5625</v>
      </c>
      <c r="R476" t="s">
        <v>1949</v>
      </c>
    </row>
    <row r="477" spans="1:19">
      <c r="A477" s="2">
        <f t="shared" si="28"/>
        <v>8756</v>
      </c>
      <c r="B477" t="str">
        <f t="shared" si="29"/>
        <v>D18756-133</v>
      </c>
      <c r="C477" t="str">
        <f t="shared" si="30"/>
        <v>The Edge - Black</v>
      </c>
      <c r="D477" s="2">
        <v>8756</v>
      </c>
      <c r="E477" t="s">
        <v>10</v>
      </c>
      <c r="F477" t="s">
        <v>104</v>
      </c>
      <c r="G477" t="s">
        <v>26</v>
      </c>
      <c r="H477" s="3">
        <v>1.125</v>
      </c>
      <c r="I477" s="3" t="s">
        <v>144</v>
      </c>
      <c r="J477" t="s">
        <v>12</v>
      </c>
      <c r="K477">
        <v>133</v>
      </c>
      <c r="L477">
        <v>180</v>
      </c>
      <c r="M477" s="1">
        <v>3.4755000000000003</v>
      </c>
      <c r="N477" s="1">
        <v>6.7410000000000005</v>
      </c>
      <c r="O477" s="1">
        <v>9.1560000000000006</v>
      </c>
      <c r="P477" s="37">
        <v>1.9110000000000003</v>
      </c>
      <c r="Q477">
        <f t="shared" si="31"/>
        <v>0.5625</v>
      </c>
      <c r="R477" t="s">
        <v>1949</v>
      </c>
    </row>
    <row r="478" spans="1:19">
      <c r="A478" s="2">
        <f t="shared" si="28"/>
        <v>8757</v>
      </c>
      <c r="B478" t="str">
        <f t="shared" si="29"/>
        <v>D18757-133</v>
      </c>
      <c r="C478" t="str">
        <f t="shared" si="30"/>
        <v>The Edge - Natural</v>
      </c>
      <c r="D478" s="2">
        <v>8757</v>
      </c>
      <c r="E478" t="s">
        <v>10</v>
      </c>
      <c r="F478" t="s">
        <v>104</v>
      </c>
      <c r="G478" t="s">
        <v>44</v>
      </c>
      <c r="H478" s="3">
        <v>1.125</v>
      </c>
      <c r="I478" s="3" t="s">
        <v>144</v>
      </c>
      <c r="J478" t="s">
        <v>12</v>
      </c>
      <c r="K478">
        <v>133</v>
      </c>
      <c r="L478">
        <v>200</v>
      </c>
      <c r="M478" s="1">
        <v>3.4755000000000003</v>
      </c>
      <c r="N478" s="1">
        <v>6.7410000000000005</v>
      </c>
      <c r="O478" s="1">
        <v>9.1560000000000006</v>
      </c>
      <c r="P478" s="37">
        <v>1.9110000000000003</v>
      </c>
      <c r="Q478">
        <f t="shared" si="31"/>
        <v>0.5625</v>
      </c>
      <c r="R478" t="s">
        <v>1949</v>
      </c>
    </row>
    <row r="479" spans="1:19">
      <c r="A479" s="2">
        <f t="shared" si="28"/>
        <v>8758</v>
      </c>
      <c r="B479" t="str">
        <f t="shared" si="29"/>
        <v>D18758-133</v>
      </c>
      <c r="C479" t="str">
        <f t="shared" si="30"/>
        <v>The Edge - Honey Pecan</v>
      </c>
      <c r="D479" s="2">
        <v>8758</v>
      </c>
      <c r="E479" t="s">
        <v>10</v>
      </c>
      <c r="F479" t="s">
        <v>104</v>
      </c>
      <c r="G479" t="s">
        <v>35</v>
      </c>
      <c r="H479" s="3">
        <v>0.75</v>
      </c>
      <c r="I479" s="3" t="s">
        <v>50</v>
      </c>
      <c r="J479" t="s">
        <v>12</v>
      </c>
      <c r="K479">
        <v>133</v>
      </c>
      <c r="L479">
        <v>270</v>
      </c>
      <c r="M479" s="1">
        <v>3.5805000000000002</v>
      </c>
      <c r="N479" s="1">
        <v>7.14</v>
      </c>
      <c r="O479" s="1">
        <v>9.6705000000000005</v>
      </c>
      <c r="P479" s="37">
        <v>1.974</v>
      </c>
      <c r="Q479">
        <f t="shared" si="31"/>
        <v>0.9375</v>
      </c>
      <c r="R479" t="s">
        <v>1949</v>
      </c>
    </row>
    <row r="480" spans="1:19">
      <c r="A480" s="2">
        <f t="shared" si="28"/>
        <v>8759</v>
      </c>
      <c r="B480" t="str">
        <f t="shared" si="29"/>
        <v>D18759-133</v>
      </c>
      <c r="C480" t="str">
        <f t="shared" si="30"/>
        <v>The Edge - Walnut</v>
      </c>
      <c r="D480" s="2">
        <v>8759</v>
      </c>
      <c r="E480" t="s">
        <v>10</v>
      </c>
      <c r="F480" t="s">
        <v>104</v>
      </c>
      <c r="G480" t="s">
        <v>23</v>
      </c>
      <c r="H480" s="3">
        <v>0.75</v>
      </c>
      <c r="I480" s="3" t="s">
        <v>50</v>
      </c>
      <c r="J480" t="s">
        <v>12</v>
      </c>
      <c r="K480">
        <v>133</v>
      </c>
      <c r="L480">
        <v>290</v>
      </c>
      <c r="M480" s="1">
        <v>3.5805000000000002</v>
      </c>
      <c r="N480" s="1">
        <v>7.14</v>
      </c>
      <c r="O480" s="1">
        <v>9.6705000000000005</v>
      </c>
      <c r="P480" s="37">
        <v>1.974</v>
      </c>
      <c r="Q480">
        <f t="shared" si="31"/>
        <v>0.9375</v>
      </c>
      <c r="R480" t="s">
        <v>1949</v>
      </c>
    </row>
    <row r="481" spans="1:18">
      <c r="A481" s="2">
        <f t="shared" si="28"/>
        <v>8760</v>
      </c>
      <c r="B481" t="str">
        <f t="shared" si="29"/>
        <v>D18760-133</v>
      </c>
      <c r="C481" t="str">
        <f t="shared" si="30"/>
        <v>The Edge - Mahogany</v>
      </c>
      <c r="D481" s="2">
        <v>8760</v>
      </c>
      <c r="E481" t="s">
        <v>10</v>
      </c>
      <c r="F481" t="s">
        <v>104</v>
      </c>
      <c r="G481" t="s">
        <v>25</v>
      </c>
      <c r="H481" s="3">
        <v>0.75</v>
      </c>
      <c r="I481" s="3" t="s">
        <v>50</v>
      </c>
      <c r="J481" t="s">
        <v>12</v>
      </c>
      <c r="K481">
        <v>133</v>
      </c>
      <c r="L481">
        <v>300</v>
      </c>
      <c r="M481" s="1">
        <v>3.5805000000000002</v>
      </c>
      <c r="N481" s="1">
        <v>7.14</v>
      </c>
      <c r="O481" s="1">
        <v>9.6705000000000005</v>
      </c>
      <c r="P481" s="37">
        <v>1.974</v>
      </c>
      <c r="Q481">
        <f t="shared" si="31"/>
        <v>0.9375</v>
      </c>
      <c r="R481" t="s">
        <v>1949</v>
      </c>
    </row>
    <row r="482" spans="1:18">
      <c r="A482" s="2">
        <f t="shared" si="28"/>
        <v>8761</v>
      </c>
      <c r="B482" t="str">
        <f t="shared" si="29"/>
        <v>D18761-133</v>
      </c>
      <c r="C482" t="str">
        <f t="shared" si="30"/>
        <v>The Edge - Cherry</v>
      </c>
      <c r="D482" s="2">
        <v>8761</v>
      </c>
      <c r="E482" t="s">
        <v>10</v>
      </c>
      <c r="F482" t="s">
        <v>104</v>
      </c>
      <c r="G482" t="s">
        <v>36</v>
      </c>
      <c r="H482" s="3">
        <v>0.75</v>
      </c>
      <c r="I482" s="3" t="s">
        <v>50</v>
      </c>
      <c r="J482" t="s">
        <v>12</v>
      </c>
      <c r="K482">
        <v>133</v>
      </c>
      <c r="L482">
        <v>290</v>
      </c>
      <c r="M482" s="1">
        <v>3.5805000000000002</v>
      </c>
      <c r="N482" s="1">
        <v>7.14</v>
      </c>
      <c r="O482" s="1">
        <v>9.6705000000000005</v>
      </c>
      <c r="P482" s="37">
        <v>1.974</v>
      </c>
      <c r="Q482">
        <f t="shared" si="31"/>
        <v>0.9375</v>
      </c>
      <c r="R482" t="s">
        <v>1949</v>
      </c>
    </row>
    <row r="483" spans="1:18">
      <c r="A483" s="2">
        <f t="shared" si="28"/>
        <v>8762</v>
      </c>
      <c r="B483" t="str">
        <f t="shared" si="29"/>
        <v>D18762-133</v>
      </c>
      <c r="C483" t="str">
        <f t="shared" si="30"/>
        <v>The Edge - White Washed</v>
      </c>
      <c r="D483" s="2">
        <v>8762</v>
      </c>
      <c r="E483" t="s">
        <v>10</v>
      </c>
      <c r="F483" t="s">
        <v>104</v>
      </c>
      <c r="G483" t="s">
        <v>47</v>
      </c>
      <c r="H483" s="3">
        <v>0.75</v>
      </c>
      <c r="I483" s="3" t="s">
        <v>50</v>
      </c>
      <c r="J483" t="s">
        <v>12</v>
      </c>
      <c r="K483">
        <v>133</v>
      </c>
      <c r="L483">
        <v>250</v>
      </c>
      <c r="M483" s="1">
        <v>3.5805000000000002</v>
      </c>
      <c r="N483" s="1">
        <v>7.14</v>
      </c>
      <c r="O483" s="1">
        <v>9.6705000000000005</v>
      </c>
      <c r="P483" s="37">
        <v>1.974</v>
      </c>
      <c r="Q483">
        <f t="shared" si="31"/>
        <v>0.9375</v>
      </c>
      <c r="R483" t="s">
        <v>1949</v>
      </c>
    </row>
    <row r="484" spans="1:18">
      <c r="A484" s="2">
        <f t="shared" si="28"/>
        <v>8763</v>
      </c>
      <c r="B484" t="str">
        <f t="shared" si="29"/>
        <v>D18763-133</v>
      </c>
      <c r="C484" t="str">
        <f t="shared" si="30"/>
        <v>The Edge - Black</v>
      </c>
      <c r="D484" s="2">
        <v>8763</v>
      </c>
      <c r="E484" t="s">
        <v>10</v>
      </c>
      <c r="F484" t="s">
        <v>104</v>
      </c>
      <c r="G484" t="s">
        <v>26</v>
      </c>
      <c r="H484" s="3">
        <v>0.75</v>
      </c>
      <c r="I484" s="3" t="s">
        <v>50</v>
      </c>
      <c r="J484" t="s">
        <v>12</v>
      </c>
      <c r="K484">
        <v>133</v>
      </c>
      <c r="L484">
        <v>310</v>
      </c>
      <c r="M484" s="1">
        <v>3.5805000000000002</v>
      </c>
      <c r="N484" s="1">
        <v>7.14</v>
      </c>
      <c r="O484" s="1">
        <v>9.6705000000000005</v>
      </c>
      <c r="P484" s="37">
        <v>1.974</v>
      </c>
      <c r="Q484">
        <f t="shared" si="31"/>
        <v>0.9375</v>
      </c>
      <c r="R484" t="s">
        <v>1949</v>
      </c>
    </row>
    <row r="485" spans="1:18">
      <c r="A485" s="2">
        <f t="shared" si="28"/>
        <v>8764</v>
      </c>
      <c r="B485" t="str">
        <f t="shared" si="29"/>
        <v>D18764-133</v>
      </c>
      <c r="C485" t="str">
        <f t="shared" si="30"/>
        <v>The Edge - Natural</v>
      </c>
      <c r="D485" s="2">
        <v>8764</v>
      </c>
      <c r="E485" t="s">
        <v>10</v>
      </c>
      <c r="F485" t="s">
        <v>104</v>
      </c>
      <c r="G485" t="s">
        <v>44</v>
      </c>
      <c r="H485" s="3">
        <v>0.75</v>
      </c>
      <c r="I485" s="3" t="s">
        <v>50</v>
      </c>
      <c r="J485" t="s">
        <v>12</v>
      </c>
      <c r="K485">
        <v>133</v>
      </c>
      <c r="L485">
        <v>310</v>
      </c>
      <c r="M485" s="1">
        <v>3.5805000000000002</v>
      </c>
      <c r="N485" s="1">
        <v>7.14</v>
      </c>
      <c r="O485" s="1">
        <v>9.6705000000000005</v>
      </c>
      <c r="P485" s="37">
        <v>1.974</v>
      </c>
      <c r="Q485">
        <f t="shared" si="31"/>
        <v>0.9375</v>
      </c>
      <c r="R485" t="s">
        <v>1949</v>
      </c>
    </row>
    <row r="486" spans="1:18">
      <c r="A486" s="2">
        <f t="shared" si="28"/>
        <v>8765</v>
      </c>
      <c r="B486" t="str">
        <f t="shared" si="29"/>
        <v>D18765-133</v>
      </c>
      <c r="C486" t="str">
        <f t="shared" si="30"/>
        <v>The Edge - Honey Pecan</v>
      </c>
      <c r="D486" s="2">
        <v>8765</v>
      </c>
      <c r="E486" t="s">
        <v>10</v>
      </c>
      <c r="F486" t="s">
        <v>104</v>
      </c>
      <c r="G486" t="s">
        <v>35</v>
      </c>
      <c r="H486" s="3">
        <v>1.75</v>
      </c>
      <c r="I486" s="3" t="s">
        <v>144</v>
      </c>
      <c r="J486" t="s">
        <v>12</v>
      </c>
      <c r="K486">
        <v>133</v>
      </c>
      <c r="L486">
        <v>180</v>
      </c>
      <c r="M486" s="1">
        <v>5.4705000000000004</v>
      </c>
      <c r="N486" s="1">
        <v>10.3635</v>
      </c>
      <c r="O486" s="1">
        <v>13.524000000000001</v>
      </c>
      <c r="P486" s="37">
        <v>3.0135000000000001</v>
      </c>
      <c r="Q486">
        <f t="shared" si="31"/>
        <v>0.5625</v>
      </c>
      <c r="R486" t="s">
        <v>1949</v>
      </c>
    </row>
    <row r="487" spans="1:18">
      <c r="A487" s="2">
        <f t="shared" si="28"/>
        <v>8766</v>
      </c>
      <c r="B487" t="str">
        <f t="shared" si="29"/>
        <v>D18766-133</v>
      </c>
      <c r="C487" t="str">
        <f t="shared" si="30"/>
        <v>The Edge - Walnut</v>
      </c>
      <c r="D487" s="2">
        <v>8766</v>
      </c>
      <c r="E487" t="s">
        <v>10</v>
      </c>
      <c r="F487" t="s">
        <v>104</v>
      </c>
      <c r="G487" t="s">
        <v>23</v>
      </c>
      <c r="H487" s="3">
        <v>1.75</v>
      </c>
      <c r="I487" s="3" t="s">
        <v>144</v>
      </c>
      <c r="J487" t="s">
        <v>12</v>
      </c>
      <c r="K487">
        <v>133</v>
      </c>
      <c r="L487">
        <v>170</v>
      </c>
      <c r="M487" s="1">
        <v>5.4705000000000004</v>
      </c>
      <c r="N487" s="1">
        <v>10.3635</v>
      </c>
      <c r="O487" s="1">
        <v>13.524000000000001</v>
      </c>
      <c r="P487" s="37">
        <v>3.0135000000000001</v>
      </c>
      <c r="Q487">
        <f t="shared" si="31"/>
        <v>0.5625</v>
      </c>
      <c r="R487" t="s">
        <v>1949</v>
      </c>
    </row>
    <row r="488" spans="1:18">
      <c r="A488" s="2">
        <f t="shared" si="28"/>
        <v>8767</v>
      </c>
      <c r="B488" t="str">
        <f t="shared" si="29"/>
        <v>D18767-133</v>
      </c>
      <c r="C488" t="str">
        <f t="shared" si="30"/>
        <v>The Edge - Mahogany</v>
      </c>
      <c r="D488" s="2">
        <v>8767</v>
      </c>
      <c r="E488" t="s">
        <v>10</v>
      </c>
      <c r="F488" t="s">
        <v>104</v>
      </c>
      <c r="G488" t="s">
        <v>25</v>
      </c>
      <c r="H488" s="3">
        <v>1.75</v>
      </c>
      <c r="I488" s="3" t="s">
        <v>144</v>
      </c>
      <c r="J488" t="s">
        <v>12</v>
      </c>
      <c r="K488">
        <v>133</v>
      </c>
      <c r="L488">
        <v>180</v>
      </c>
      <c r="M488" s="1">
        <v>5.4705000000000004</v>
      </c>
      <c r="N488" s="1">
        <v>10.3635</v>
      </c>
      <c r="O488" s="1">
        <v>13.524000000000001</v>
      </c>
      <c r="P488" s="37">
        <v>3.0135000000000001</v>
      </c>
      <c r="Q488">
        <f t="shared" si="31"/>
        <v>0.5625</v>
      </c>
      <c r="R488" t="s">
        <v>1949</v>
      </c>
    </row>
    <row r="489" spans="1:18">
      <c r="A489" s="2">
        <f t="shared" si="28"/>
        <v>8768</v>
      </c>
      <c r="B489" t="str">
        <f t="shared" si="29"/>
        <v>D18768-133</v>
      </c>
      <c r="C489" t="str">
        <f t="shared" si="30"/>
        <v>The Edge - Cherry</v>
      </c>
      <c r="D489" s="2">
        <v>8768</v>
      </c>
      <c r="E489" t="s">
        <v>10</v>
      </c>
      <c r="F489" t="s">
        <v>104</v>
      </c>
      <c r="G489" t="s">
        <v>36</v>
      </c>
      <c r="H489" s="3">
        <v>1.75</v>
      </c>
      <c r="I489" s="3" t="s">
        <v>144</v>
      </c>
      <c r="J489" t="s">
        <v>12</v>
      </c>
      <c r="K489">
        <v>133</v>
      </c>
      <c r="L489">
        <v>170</v>
      </c>
      <c r="M489" s="1">
        <v>5.4705000000000004</v>
      </c>
      <c r="N489" s="1">
        <v>10.3635</v>
      </c>
      <c r="O489" s="1">
        <v>13.524000000000001</v>
      </c>
      <c r="P489" s="37">
        <v>3.0135000000000001</v>
      </c>
      <c r="Q489">
        <f t="shared" si="31"/>
        <v>0.5625</v>
      </c>
      <c r="R489" t="s">
        <v>1949</v>
      </c>
    </row>
    <row r="490" spans="1:18">
      <c r="A490" s="2">
        <f t="shared" si="28"/>
        <v>8770</v>
      </c>
      <c r="B490" t="str">
        <f t="shared" si="29"/>
        <v>D18770-133</v>
      </c>
      <c r="C490" t="str">
        <f t="shared" si="30"/>
        <v>The Edge - Black</v>
      </c>
      <c r="D490" s="2">
        <v>8770</v>
      </c>
      <c r="E490" t="s">
        <v>10</v>
      </c>
      <c r="F490" t="s">
        <v>104</v>
      </c>
      <c r="G490" t="s">
        <v>26</v>
      </c>
      <c r="H490" s="3">
        <v>1.75</v>
      </c>
      <c r="I490" s="3" t="s">
        <v>144</v>
      </c>
      <c r="J490" t="s">
        <v>12</v>
      </c>
      <c r="K490">
        <v>133</v>
      </c>
      <c r="L490">
        <v>170</v>
      </c>
      <c r="M490" s="1">
        <v>5.4705000000000004</v>
      </c>
      <c r="N490" s="1">
        <v>10.3635</v>
      </c>
      <c r="O490" s="1">
        <v>13.524000000000001</v>
      </c>
      <c r="P490" s="37">
        <v>3.0135000000000001</v>
      </c>
      <c r="Q490">
        <f t="shared" si="31"/>
        <v>0.5625</v>
      </c>
      <c r="R490" t="s">
        <v>1949</v>
      </c>
    </row>
    <row r="491" spans="1:18">
      <c r="A491" s="2">
        <f t="shared" si="28"/>
        <v>8771</v>
      </c>
      <c r="B491" t="str">
        <f t="shared" si="29"/>
        <v>D18771-133</v>
      </c>
      <c r="C491" t="str">
        <f t="shared" si="30"/>
        <v>The Edge - Natural</v>
      </c>
      <c r="D491" s="2">
        <v>8771</v>
      </c>
      <c r="E491" t="s">
        <v>10</v>
      </c>
      <c r="F491" t="s">
        <v>104</v>
      </c>
      <c r="G491" t="s">
        <v>44</v>
      </c>
      <c r="H491" s="3">
        <v>1.75</v>
      </c>
      <c r="I491" s="3" t="s">
        <v>144</v>
      </c>
      <c r="J491" t="s">
        <v>12</v>
      </c>
      <c r="K491">
        <v>133</v>
      </c>
      <c r="L491">
        <v>170</v>
      </c>
      <c r="M491" s="1">
        <v>5.4705000000000004</v>
      </c>
      <c r="N491" s="1">
        <v>10.3635</v>
      </c>
      <c r="O491" s="1">
        <v>13.524000000000001</v>
      </c>
      <c r="P491" s="37">
        <v>3.0135000000000001</v>
      </c>
      <c r="Q491">
        <f t="shared" si="31"/>
        <v>0.5625</v>
      </c>
      <c r="R491" t="s">
        <v>1949</v>
      </c>
    </row>
    <row r="492" spans="1:18">
      <c r="A492" s="2">
        <f t="shared" si="28"/>
        <v>8772</v>
      </c>
      <c r="B492" t="str">
        <f t="shared" si="29"/>
        <v>D18772-154</v>
      </c>
      <c r="C492" t="str">
        <f t="shared" si="30"/>
        <v>Blacks - Black</v>
      </c>
      <c r="D492" s="2">
        <v>8772</v>
      </c>
      <c r="E492" t="s">
        <v>39</v>
      </c>
      <c r="F492" t="s">
        <v>49</v>
      </c>
      <c r="G492" t="s">
        <v>26</v>
      </c>
      <c r="H492" s="3">
        <v>3.375</v>
      </c>
      <c r="I492" s="3" t="s">
        <v>146</v>
      </c>
      <c r="J492" t="s">
        <v>12</v>
      </c>
      <c r="K492">
        <v>154</v>
      </c>
      <c r="L492">
        <v>130</v>
      </c>
      <c r="M492" s="1">
        <v>8.7675000000000001</v>
      </c>
      <c r="N492" s="1">
        <v>15.550500000000001</v>
      </c>
      <c r="O492" s="1">
        <v>19.9815</v>
      </c>
      <c r="P492" s="37">
        <v>4.8194999999999997</v>
      </c>
      <c r="Q492">
        <f t="shared" si="31"/>
        <v>0.6875</v>
      </c>
      <c r="R492" t="s">
        <v>1949</v>
      </c>
    </row>
    <row r="493" spans="1:18">
      <c r="A493" s="2">
        <f t="shared" si="28"/>
        <v>8781</v>
      </c>
      <c r="B493" t="str">
        <f t="shared" si="29"/>
        <v>D18781-32</v>
      </c>
      <c r="C493" t="str">
        <f t="shared" si="30"/>
        <v>Stonewashed - Antique Gold</v>
      </c>
      <c r="D493" s="2">
        <v>8781</v>
      </c>
      <c r="E493" t="s">
        <v>10</v>
      </c>
      <c r="F493" t="s">
        <v>103</v>
      </c>
      <c r="G493" t="s">
        <v>14</v>
      </c>
      <c r="H493" s="3">
        <v>1</v>
      </c>
      <c r="I493" s="3" t="s">
        <v>145</v>
      </c>
      <c r="J493" t="s">
        <v>12</v>
      </c>
      <c r="K493">
        <v>32</v>
      </c>
      <c r="L493">
        <v>380</v>
      </c>
      <c r="M493" s="1">
        <v>3.3810000000000002</v>
      </c>
      <c r="N493" s="1">
        <v>6.6885000000000003</v>
      </c>
      <c r="O493" s="1">
        <v>9.1980000000000004</v>
      </c>
      <c r="P493" s="37">
        <v>1.8585</v>
      </c>
      <c r="Q493">
        <f t="shared" si="31"/>
        <v>0.5</v>
      </c>
      <c r="R493" t="s">
        <v>1949</v>
      </c>
    </row>
    <row r="494" spans="1:18">
      <c r="A494" s="2">
        <f t="shared" si="28"/>
        <v>8782</v>
      </c>
      <c r="B494" t="str">
        <f t="shared" si="29"/>
        <v>D18782-32</v>
      </c>
      <c r="C494" t="str">
        <f t="shared" si="30"/>
        <v>Stonewashed - Antique Gold</v>
      </c>
      <c r="D494" s="2">
        <v>8782</v>
      </c>
      <c r="E494" t="s">
        <v>10</v>
      </c>
      <c r="F494" t="s">
        <v>103</v>
      </c>
      <c r="G494" t="s">
        <v>14</v>
      </c>
      <c r="H494" s="3">
        <v>1.125</v>
      </c>
      <c r="I494" s="3" t="s">
        <v>152</v>
      </c>
      <c r="J494" t="s">
        <v>12</v>
      </c>
      <c r="K494">
        <v>32</v>
      </c>
      <c r="L494">
        <v>300</v>
      </c>
      <c r="M494" s="1" t="e">
        <v>#N/A</v>
      </c>
      <c r="N494" s="1" t="e">
        <v>#N/A</v>
      </c>
      <c r="O494" s="1" t="e">
        <v>#N/A</v>
      </c>
      <c r="P494" s="37" t="e">
        <v>#N/A</v>
      </c>
      <c r="Q494">
        <f t="shared" si="31"/>
        <v>0.3125</v>
      </c>
      <c r="R494" t="s">
        <v>1949</v>
      </c>
    </row>
    <row r="495" spans="1:18">
      <c r="A495" s="2">
        <f t="shared" si="28"/>
        <v>8783</v>
      </c>
      <c r="B495" t="str">
        <f t="shared" si="29"/>
        <v>D18783-32</v>
      </c>
      <c r="C495" t="str">
        <f t="shared" si="30"/>
        <v>Stonewashed - Antique Gold</v>
      </c>
      <c r="D495" s="2">
        <v>8783</v>
      </c>
      <c r="E495" t="s">
        <v>10</v>
      </c>
      <c r="F495" t="s">
        <v>103</v>
      </c>
      <c r="G495" t="s">
        <v>14</v>
      </c>
      <c r="H495" s="3">
        <v>1.5</v>
      </c>
      <c r="I495" s="3" t="s">
        <v>148</v>
      </c>
      <c r="J495" t="s">
        <v>12</v>
      </c>
      <c r="K495">
        <v>32</v>
      </c>
      <c r="L495">
        <v>240</v>
      </c>
      <c r="M495" s="1">
        <v>4.3049999999999997</v>
      </c>
      <c r="N495" s="1">
        <v>8.1165000000000003</v>
      </c>
      <c r="O495" s="1">
        <v>10.909500000000001</v>
      </c>
      <c r="P495" s="37">
        <v>2.3729999999999998</v>
      </c>
      <c r="Q495">
        <f t="shared" si="31"/>
        <v>0.4375</v>
      </c>
      <c r="R495" t="s">
        <v>1949</v>
      </c>
    </row>
    <row r="496" spans="1:18">
      <c r="A496" s="2">
        <f t="shared" si="28"/>
        <v>8784</v>
      </c>
      <c r="B496" t="str">
        <f t="shared" si="29"/>
        <v>D18784-32</v>
      </c>
      <c r="C496" t="str">
        <f t="shared" si="30"/>
        <v>Stonewashed - Antique Gold</v>
      </c>
      <c r="D496" s="2">
        <v>8784</v>
      </c>
      <c r="E496" t="s">
        <v>10</v>
      </c>
      <c r="F496" t="s">
        <v>103</v>
      </c>
      <c r="G496" t="s">
        <v>14</v>
      </c>
      <c r="H496" s="3">
        <v>2.25</v>
      </c>
      <c r="I496" s="3" t="s">
        <v>144</v>
      </c>
      <c r="J496" t="s">
        <v>12</v>
      </c>
      <c r="K496">
        <v>32</v>
      </c>
      <c r="L496">
        <v>180</v>
      </c>
      <c r="M496" s="1" t="e">
        <v>#N/A</v>
      </c>
      <c r="N496" s="1" t="e">
        <v>#N/A</v>
      </c>
      <c r="O496" s="1" t="e">
        <v>#N/A</v>
      </c>
      <c r="P496" s="37" t="e">
        <v>#N/A</v>
      </c>
      <c r="Q496">
        <f t="shared" si="31"/>
        <v>0.5625</v>
      </c>
      <c r="R496" t="s">
        <v>1949</v>
      </c>
    </row>
    <row r="497" spans="1:19">
      <c r="A497" s="2">
        <f t="shared" si="28"/>
        <v>8789</v>
      </c>
      <c r="B497" t="str">
        <f t="shared" si="29"/>
        <v>D18789-163</v>
      </c>
      <c r="C497" t="str">
        <f t="shared" si="30"/>
        <v>Blacks - Black</v>
      </c>
      <c r="D497" s="2">
        <v>8789</v>
      </c>
      <c r="E497" t="s">
        <v>39</v>
      </c>
      <c r="F497" t="s">
        <v>49</v>
      </c>
      <c r="G497" t="s">
        <v>26</v>
      </c>
      <c r="H497" s="3">
        <v>2</v>
      </c>
      <c r="I497" s="3" t="s">
        <v>150</v>
      </c>
      <c r="J497" t="s">
        <v>12</v>
      </c>
      <c r="K497">
        <v>163</v>
      </c>
      <c r="L497">
        <v>120</v>
      </c>
      <c r="M497" s="1" t="e">
        <v>#N/A</v>
      </c>
      <c r="N497" s="1" t="e">
        <v>#N/A</v>
      </c>
      <c r="O497" s="1" t="e">
        <v>#N/A</v>
      </c>
      <c r="P497" s="37" t="e">
        <v>#N/A</v>
      </c>
      <c r="Q497">
        <f t="shared" si="31"/>
        <v>0.75</v>
      </c>
      <c r="R497" t="s">
        <v>1949</v>
      </c>
    </row>
    <row r="498" spans="1:19">
      <c r="A498" s="2">
        <f t="shared" si="28"/>
        <v>8790</v>
      </c>
      <c r="B498" t="str">
        <f t="shared" si="29"/>
        <v>D18790-164</v>
      </c>
      <c r="C498" t="str">
        <f t="shared" si="30"/>
        <v>Blacks - Black</v>
      </c>
      <c r="D498" s="2">
        <v>8790</v>
      </c>
      <c r="E498" t="s">
        <v>39</v>
      </c>
      <c r="F498" t="s">
        <v>49</v>
      </c>
      <c r="G498" t="s">
        <v>26</v>
      </c>
      <c r="H498" s="3">
        <v>2.5</v>
      </c>
      <c r="I498" s="3" t="s">
        <v>154</v>
      </c>
      <c r="J498" t="s">
        <v>12</v>
      </c>
      <c r="K498">
        <v>164</v>
      </c>
      <c r="L498">
        <v>140</v>
      </c>
      <c r="M498" s="1">
        <v>5.3025000000000002</v>
      </c>
      <c r="N498" s="1">
        <v>10.300500000000001</v>
      </c>
      <c r="O498" s="1">
        <v>13.419</v>
      </c>
      <c r="P498" s="37">
        <v>2.919</v>
      </c>
      <c r="Q498">
        <f t="shared" si="31"/>
        <v>1</v>
      </c>
      <c r="R498" t="s">
        <v>1949</v>
      </c>
    </row>
    <row r="499" spans="1:19">
      <c r="A499" s="2">
        <f t="shared" si="28"/>
        <v>8791</v>
      </c>
      <c r="B499" t="str">
        <f t="shared" si="29"/>
        <v>D18791-101</v>
      </c>
      <c r="C499" t="str">
        <f t="shared" si="30"/>
        <v>Misc - Gold</v>
      </c>
      <c r="D499" s="2">
        <v>8791</v>
      </c>
      <c r="E499" t="s">
        <v>45</v>
      </c>
      <c r="F499" t="s">
        <v>174</v>
      </c>
      <c r="G499" t="s">
        <v>11</v>
      </c>
      <c r="H499" s="3">
        <v>2</v>
      </c>
      <c r="I499" s="3" t="s">
        <v>147</v>
      </c>
      <c r="J499" t="s">
        <v>12</v>
      </c>
      <c r="K499">
        <v>101</v>
      </c>
      <c r="L499">
        <v>180</v>
      </c>
      <c r="M499" s="1" t="e">
        <v>#N/A</v>
      </c>
      <c r="N499" s="1" t="e">
        <v>#N/A</v>
      </c>
      <c r="O499" s="1" t="e">
        <v>#N/A</v>
      </c>
      <c r="P499" s="37" t="e">
        <v>#N/A</v>
      </c>
      <c r="Q499">
        <f t="shared" si="31"/>
        <v>0.625</v>
      </c>
      <c r="R499" t="s">
        <v>1949</v>
      </c>
    </row>
    <row r="500" spans="1:19">
      <c r="A500" s="2">
        <f t="shared" si="28"/>
        <v>8797</v>
      </c>
      <c r="B500" t="str">
        <f t="shared" si="29"/>
        <v>D18797-47</v>
      </c>
      <c r="C500" t="str">
        <f t="shared" si="30"/>
        <v>Madrids - Antique Silver</v>
      </c>
      <c r="D500" s="2">
        <v>8797</v>
      </c>
      <c r="E500" t="s">
        <v>45</v>
      </c>
      <c r="F500" t="s">
        <v>100</v>
      </c>
      <c r="G500" t="s">
        <v>13</v>
      </c>
      <c r="H500" s="3">
        <v>2.75</v>
      </c>
      <c r="I500" s="3" t="s">
        <v>154</v>
      </c>
      <c r="J500" t="s">
        <v>12</v>
      </c>
      <c r="K500">
        <v>47</v>
      </c>
      <c r="L500">
        <v>60</v>
      </c>
      <c r="M500" s="1" t="e">
        <v>#N/A</v>
      </c>
      <c r="N500" s="1" t="e">
        <v>#N/A</v>
      </c>
      <c r="O500" s="1" t="e">
        <v>#N/A</v>
      </c>
      <c r="P500" s="37" t="e">
        <v>#N/A</v>
      </c>
      <c r="Q500">
        <f t="shared" si="31"/>
        <v>1</v>
      </c>
      <c r="R500" t="s">
        <v>1949</v>
      </c>
    </row>
    <row r="501" spans="1:19">
      <c r="A501" s="2">
        <f t="shared" si="28"/>
        <v>8800</v>
      </c>
      <c r="B501" t="str">
        <f t="shared" si="29"/>
        <v>D18800-68</v>
      </c>
      <c r="C501" t="str">
        <f t="shared" si="30"/>
        <v>Misc - Gold</v>
      </c>
      <c r="D501" s="2">
        <v>8800</v>
      </c>
      <c r="E501" t="s">
        <v>10</v>
      </c>
      <c r="F501" t="s">
        <v>174</v>
      </c>
      <c r="G501" t="s">
        <v>11</v>
      </c>
      <c r="H501" s="3">
        <v>1.25</v>
      </c>
      <c r="I501" s="3" t="s">
        <v>149</v>
      </c>
      <c r="J501" t="s">
        <v>12</v>
      </c>
      <c r="K501">
        <v>68</v>
      </c>
      <c r="L501">
        <v>290</v>
      </c>
      <c r="M501" s="1">
        <v>2.94</v>
      </c>
      <c r="N501" s="1">
        <v>5.7750000000000004</v>
      </c>
      <c r="O501" s="1">
        <v>8.0220000000000002</v>
      </c>
      <c r="P501" s="37">
        <v>1.6170000000000002</v>
      </c>
      <c r="Q501">
        <f t="shared" si="31"/>
        <v>0.375</v>
      </c>
      <c r="R501" t="s">
        <v>1949</v>
      </c>
    </row>
    <row r="502" spans="1:19">
      <c r="A502" s="2">
        <f t="shared" si="28"/>
        <v>8801</v>
      </c>
      <c r="B502" t="str">
        <f t="shared" si="29"/>
        <v>D18801-154</v>
      </c>
      <c r="C502" t="str">
        <f t="shared" si="30"/>
        <v>Blacks - Black</v>
      </c>
      <c r="D502" s="2">
        <v>8801</v>
      </c>
      <c r="E502" t="s">
        <v>45</v>
      </c>
      <c r="F502" t="s">
        <v>49</v>
      </c>
      <c r="G502" t="s">
        <v>26</v>
      </c>
      <c r="H502" s="3">
        <v>3</v>
      </c>
      <c r="I502" s="3" t="s">
        <v>145</v>
      </c>
      <c r="J502" t="s">
        <v>12</v>
      </c>
      <c r="K502">
        <v>154</v>
      </c>
      <c r="L502">
        <v>100</v>
      </c>
      <c r="M502" s="1">
        <v>7.7700000000000005</v>
      </c>
      <c r="N502" s="1">
        <v>13.65</v>
      </c>
      <c r="O502" s="1">
        <v>17.8185</v>
      </c>
      <c r="P502" s="37">
        <v>4.2735000000000003</v>
      </c>
      <c r="Q502">
        <f t="shared" si="31"/>
        <v>0.5</v>
      </c>
      <c r="R502" t="s">
        <v>1949</v>
      </c>
    </row>
    <row r="503" spans="1:19">
      <c r="A503" s="2">
        <f t="shared" si="28"/>
        <v>8808</v>
      </c>
      <c r="B503" t="str">
        <f t="shared" si="29"/>
        <v>D18808-81</v>
      </c>
      <c r="C503" t="str">
        <f t="shared" si="30"/>
        <v>Misc - Silver</v>
      </c>
      <c r="D503" s="2">
        <v>8808</v>
      </c>
      <c r="E503" t="s">
        <v>10</v>
      </c>
      <c r="F503" t="s">
        <v>174</v>
      </c>
      <c r="G503" t="s">
        <v>22</v>
      </c>
      <c r="H503" s="3">
        <v>1.5</v>
      </c>
      <c r="I503" s="3" t="s">
        <v>152</v>
      </c>
      <c r="J503" t="s">
        <v>12</v>
      </c>
      <c r="K503">
        <v>81</v>
      </c>
      <c r="L503">
        <v>200</v>
      </c>
      <c r="M503" s="1">
        <v>5.1345000000000001</v>
      </c>
      <c r="N503" s="1">
        <v>9.4185000000000016</v>
      </c>
      <c r="O503" s="1">
        <v>12.547499999999999</v>
      </c>
      <c r="P503" s="37">
        <v>2.8245</v>
      </c>
      <c r="Q503">
        <f t="shared" si="31"/>
        <v>0.3125</v>
      </c>
      <c r="R503" t="s">
        <v>1949</v>
      </c>
    </row>
    <row r="504" spans="1:19">
      <c r="A504" s="2">
        <f t="shared" si="28"/>
        <v>8809</v>
      </c>
      <c r="B504" t="str">
        <f t="shared" si="29"/>
        <v>D18809-81</v>
      </c>
      <c r="C504" t="str">
        <f t="shared" si="30"/>
        <v>Misc - Silver</v>
      </c>
      <c r="D504" s="2">
        <v>8809</v>
      </c>
      <c r="E504" t="s">
        <v>10</v>
      </c>
      <c r="F504" t="s">
        <v>174</v>
      </c>
      <c r="G504" t="s">
        <v>22</v>
      </c>
      <c r="H504" s="3">
        <v>2.5</v>
      </c>
      <c r="I504" s="3" t="s">
        <v>149</v>
      </c>
      <c r="J504" t="s">
        <v>12</v>
      </c>
      <c r="K504">
        <v>81</v>
      </c>
      <c r="L504">
        <v>110</v>
      </c>
      <c r="M504" s="1">
        <v>8.2004999999999999</v>
      </c>
      <c r="N504" s="1">
        <v>15.686999999999999</v>
      </c>
      <c r="O504" s="1">
        <v>20.611499999999999</v>
      </c>
      <c r="P504" s="37">
        <v>4.5149999999999997</v>
      </c>
      <c r="Q504">
        <f t="shared" si="31"/>
        <v>0.375</v>
      </c>
      <c r="R504" t="s">
        <v>1949</v>
      </c>
    </row>
    <row r="505" spans="1:19">
      <c r="A505" s="2">
        <f t="shared" si="28"/>
        <v>8810</v>
      </c>
      <c r="B505" t="str">
        <f t="shared" si="29"/>
        <v>D18810-81</v>
      </c>
      <c r="C505" t="str">
        <f t="shared" si="30"/>
        <v>Misc - Silver</v>
      </c>
      <c r="D505" s="2">
        <v>8810</v>
      </c>
      <c r="E505" t="s">
        <v>10</v>
      </c>
      <c r="F505" t="s">
        <v>174</v>
      </c>
      <c r="G505" t="s">
        <v>22</v>
      </c>
      <c r="H505" s="3">
        <v>3.125</v>
      </c>
      <c r="I505" s="3" t="s">
        <v>148</v>
      </c>
      <c r="J505" t="s">
        <v>12</v>
      </c>
      <c r="K505">
        <v>81</v>
      </c>
      <c r="L505">
        <v>110</v>
      </c>
      <c r="M505" s="1">
        <v>9.5759999999999987</v>
      </c>
      <c r="N505" s="1">
        <v>17.766000000000002</v>
      </c>
      <c r="O505" s="1">
        <v>23.604000000000003</v>
      </c>
      <c r="P505" s="37">
        <v>5.2709999999999999</v>
      </c>
      <c r="Q505">
        <f t="shared" si="31"/>
        <v>0.4375</v>
      </c>
      <c r="R505" t="s">
        <v>1949</v>
      </c>
    </row>
    <row r="506" spans="1:19">
      <c r="A506" s="2">
        <f t="shared" si="28"/>
        <v>8811</v>
      </c>
      <c r="B506" t="str">
        <f t="shared" si="29"/>
        <v>D18811-162</v>
      </c>
      <c r="C506" t="str">
        <f t="shared" si="30"/>
        <v>Blacks - Black</v>
      </c>
      <c r="D506" s="2">
        <v>8811</v>
      </c>
      <c r="E506" t="s">
        <v>39</v>
      </c>
      <c r="F506" t="s">
        <v>49</v>
      </c>
      <c r="G506" t="s">
        <v>26</v>
      </c>
      <c r="H506" s="3">
        <v>1.625</v>
      </c>
      <c r="I506" s="3" t="s">
        <v>154</v>
      </c>
      <c r="J506" t="s">
        <v>12</v>
      </c>
      <c r="K506">
        <v>162</v>
      </c>
      <c r="L506">
        <v>190</v>
      </c>
      <c r="M506" s="1">
        <v>4.0949999999999998</v>
      </c>
      <c r="N506" s="1">
        <v>7.665</v>
      </c>
      <c r="O506" s="1">
        <v>10.227</v>
      </c>
      <c r="P506" s="37">
        <v>2.2574999999999998</v>
      </c>
      <c r="Q506">
        <f t="shared" si="31"/>
        <v>1</v>
      </c>
      <c r="R506" t="s">
        <v>1949</v>
      </c>
    </row>
    <row r="507" spans="1:19">
      <c r="A507" s="2">
        <f t="shared" si="28"/>
        <v>8812</v>
      </c>
      <c r="B507" t="str">
        <f t="shared" si="29"/>
        <v>D18812-162</v>
      </c>
      <c r="C507" t="str">
        <f t="shared" si="30"/>
        <v>Blacks - Black</v>
      </c>
      <c r="D507" s="2">
        <v>8812</v>
      </c>
      <c r="E507" t="s">
        <v>39</v>
      </c>
      <c r="F507" t="s">
        <v>49</v>
      </c>
      <c r="G507" t="s">
        <v>26</v>
      </c>
      <c r="H507" s="3">
        <v>1</v>
      </c>
      <c r="I507" s="3" t="s">
        <v>145</v>
      </c>
      <c r="J507" t="s">
        <v>12</v>
      </c>
      <c r="K507">
        <v>162</v>
      </c>
      <c r="L507">
        <v>480</v>
      </c>
      <c r="M507" s="1">
        <v>2.4359999999999999</v>
      </c>
      <c r="N507" s="1">
        <v>5.1450000000000005</v>
      </c>
      <c r="O507" s="1">
        <v>7.0979999999999999</v>
      </c>
      <c r="P507" s="37">
        <v>1.3440000000000001</v>
      </c>
      <c r="Q507">
        <f t="shared" si="31"/>
        <v>0.5</v>
      </c>
      <c r="R507" t="s">
        <v>1949</v>
      </c>
      <c r="S507" t="s">
        <v>1934</v>
      </c>
    </row>
    <row r="508" spans="1:19">
      <c r="A508" s="2">
        <f t="shared" si="28"/>
        <v>8815</v>
      </c>
      <c r="B508" t="str">
        <f t="shared" si="29"/>
        <v>D18815-131</v>
      </c>
      <c r="C508" t="str">
        <f t="shared" si="30"/>
        <v>Marquis - Cherry</v>
      </c>
      <c r="D508" s="2">
        <v>8815</v>
      </c>
      <c r="E508" t="s">
        <v>10</v>
      </c>
      <c r="F508" t="s">
        <v>102</v>
      </c>
      <c r="G508" t="s">
        <v>36</v>
      </c>
      <c r="H508" s="3">
        <v>0.75</v>
      </c>
      <c r="I508" s="3" t="s">
        <v>147</v>
      </c>
      <c r="J508" t="s">
        <v>12</v>
      </c>
      <c r="K508">
        <v>131</v>
      </c>
      <c r="L508">
        <v>240</v>
      </c>
      <c r="M508" s="1">
        <v>3.5910000000000002</v>
      </c>
      <c r="N508" s="1">
        <v>7.0350000000000001</v>
      </c>
      <c r="O508" s="1">
        <v>9.5445000000000011</v>
      </c>
      <c r="P508" s="37">
        <v>1.974</v>
      </c>
      <c r="Q508">
        <f t="shared" si="31"/>
        <v>0.625</v>
      </c>
      <c r="R508" t="s">
        <v>1949</v>
      </c>
    </row>
    <row r="509" spans="1:19">
      <c r="A509" s="2">
        <f t="shared" si="28"/>
        <v>8816</v>
      </c>
      <c r="B509" t="str">
        <f t="shared" si="29"/>
        <v>D18816-131</v>
      </c>
      <c r="C509" t="str">
        <f t="shared" si="30"/>
        <v>Marquis - Black</v>
      </c>
      <c r="D509" s="2">
        <v>8816</v>
      </c>
      <c r="E509" t="s">
        <v>10</v>
      </c>
      <c r="F509" t="s">
        <v>102</v>
      </c>
      <c r="G509" t="s">
        <v>26</v>
      </c>
      <c r="H509" s="3">
        <v>0.75</v>
      </c>
      <c r="I509" s="3" t="s">
        <v>147</v>
      </c>
      <c r="J509" t="s">
        <v>12</v>
      </c>
      <c r="K509">
        <v>131</v>
      </c>
      <c r="L509">
        <v>330</v>
      </c>
      <c r="M509" s="1">
        <v>3.5910000000000002</v>
      </c>
      <c r="N509" s="1">
        <v>7.0350000000000001</v>
      </c>
      <c r="O509" s="1">
        <v>9.5445000000000011</v>
      </c>
      <c r="P509" s="37">
        <v>1.974</v>
      </c>
      <c r="Q509">
        <f t="shared" si="31"/>
        <v>0.625</v>
      </c>
      <c r="R509" t="s">
        <v>1949</v>
      </c>
    </row>
    <row r="510" spans="1:19">
      <c r="A510" s="2">
        <f t="shared" si="28"/>
        <v>8817</v>
      </c>
      <c r="B510" t="str">
        <f t="shared" si="29"/>
        <v>D18817-131</v>
      </c>
      <c r="C510" t="str">
        <f t="shared" si="30"/>
        <v>Marquis - Walnut</v>
      </c>
      <c r="D510" s="2">
        <v>8817</v>
      </c>
      <c r="E510" t="s">
        <v>10</v>
      </c>
      <c r="F510" t="s">
        <v>102</v>
      </c>
      <c r="G510" t="s">
        <v>23</v>
      </c>
      <c r="H510" s="3">
        <v>0.75</v>
      </c>
      <c r="I510" s="3" t="s">
        <v>147</v>
      </c>
      <c r="J510" t="s">
        <v>12</v>
      </c>
      <c r="K510">
        <v>131</v>
      </c>
      <c r="L510">
        <v>260</v>
      </c>
      <c r="M510" s="1">
        <v>3.5910000000000002</v>
      </c>
      <c r="N510" s="1">
        <v>7.0350000000000001</v>
      </c>
      <c r="O510" s="1">
        <v>9.5445000000000011</v>
      </c>
      <c r="P510" s="37">
        <v>1.974</v>
      </c>
      <c r="Q510">
        <f t="shared" si="31"/>
        <v>0.625</v>
      </c>
      <c r="R510" t="s">
        <v>1949</v>
      </c>
    </row>
    <row r="511" spans="1:19">
      <c r="A511" s="2">
        <f t="shared" si="28"/>
        <v>8818</v>
      </c>
      <c r="B511" t="str">
        <f t="shared" si="29"/>
        <v>D18818-131</v>
      </c>
      <c r="C511" t="str">
        <f t="shared" si="30"/>
        <v>Marquis - Walnut</v>
      </c>
      <c r="D511" s="2">
        <v>8818</v>
      </c>
      <c r="E511" t="s">
        <v>10</v>
      </c>
      <c r="F511" t="s">
        <v>102</v>
      </c>
      <c r="G511" t="s">
        <v>23</v>
      </c>
      <c r="H511" s="3">
        <v>0.75</v>
      </c>
      <c r="I511" s="3" t="s">
        <v>147</v>
      </c>
      <c r="J511" t="s">
        <v>12</v>
      </c>
      <c r="K511">
        <v>131</v>
      </c>
      <c r="L511">
        <v>270</v>
      </c>
      <c r="M511" s="1">
        <v>3.2654999999999998</v>
      </c>
      <c r="N511" s="1">
        <v>6.4155000000000006</v>
      </c>
      <c r="O511" s="1">
        <v>8.7044999999999995</v>
      </c>
      <c r="P511" s="37">
        <v>1.7955000000000001</v>
      </c>
      <c r="Q511">
        <f t="shared" si="31"/>
        <v>0.625</v>
      </c>
      <c r="R511" t="s">
        <v>1949</v>
      </c>
    </row>
    <row r="512" spans="1:19">
      <c r="A512" s="2">
        <f t="shared" si="28"/>
        <v>8819</v>
      </c>
      <c r="B512" t="str">
        <f t="shared" si="29"/>
        <v>D18819-131</v>
      </c>
      <c r="C512" t="str">
        <f t="shared" si="30"/>
        <v>Marquis - Cherry</v>
      </c>
      <c r="D512" s="2">
        <v>8819</v>
      </c>
      <c r="E512" t="s">
        <v>10</v>
      </c>
      <c r="F512" t="s">
        <v>102</v>
      </c>
      <c r="G512" t="s">
        <v>36</v>
      </c>
      <c r="H512" s="3">
        <v>0.75</v>
      </c>
      <c r="I512" s="3" t="s">
        <v>147</v>
      </c>
      <c r="J512" t="s">
        <v>12</v>
      </c>
      <c r="K512">
        <v>131</v>
      </c>
      <c r="L512">
        <v>310</v>
      </c>
      <c r="M512" s="1">
        <v>3.2654999999999998</v>
      </c>
      <c r="N512" s="1">
        <v>6.4155000000000006</v>
      </c>
      <c r="O512" s="1">
        <v>8.7044999999999995</v>
      </c>
      <c r="P512" s="37">
        <v>1.7955000000000001</v>
      </c>
      <c r="Q512">
        <f t="shared" si="31"/>
        <v>0.625</v>
      </c>
      <c r="R512" t="s">
        <v>1949</v>
      </c>
    </row>
    <row r="513" spans="1:18">
      <c r="A513" s="2">
        <f t="shared" si="28"/>
        <v>8820</v>
      </c>
      <c r="B513" t="str">
        <f t="shared" si="29"/>
        <v>D18820-131</v>
      </c>
      <c r="C513" t="str">
        <f t="shared" si="30"/>
        <v>Marquis - Walnut</v>
      </c>
      <c r="D513" s="2">
        <v>8820</v>
      </c>
      <c r="E513" t="s">
        <v>10</v>
      </c>
      <c r="F513" t="s">
        <v>102</v>
      </c>
      <c r="G513" t="s">
        <v>23</v>
      </c>
      <c r="H513" s="3">
        <v>1</v>
      </c>
      <c r="I513" s="3" t="s">
        <v>145</v>
      </c>
      <c r="J513" t="s">
        <v>12</v>
      </c>
      <c r="K513">
        <v>131</v>
      </c>
      <c r="L513">
        <v>280</v>
      </c>
      <c r="M513" s="1" t="e">
        <v>#N/A</v>
      </c>
      <c r="N513" s="1" t="e">
        <v>#N/A</v>
      </c>
      <c r="O513" s="1" t="e">
        <v>#N/A</v>
      </c>
      <c r="P513" s="37" t="e">
        <v>#N/A</v>
      </c>
      <c r="Q513">
        <f t="shared" si="31"/>
        <v>0.5</v>
      </c>
      <c r="R513" t="s">
        <v>1949</v>
      </c>
    </row>
    <row r="514" spans="1:18">
      <c r="A514" s="2">
        <f t="shared" ref="A514:A577" si="32">D514</f>
        <v>8821</v>
      </c>
      <c r="B514" t="str">
        <f t="shared" ref="B514:B577" si="33">CONCATENATE("D1",D514,"-",K514)</f>
        <v>D18821-131</v>
      </c>
      <c r="C514" t="str">
        <f t="shared" ref="C514:C577" si="34">CONCATENATE(F514," - ",G514)</f>
        <v>Marquis - Cherry</v>
      </c>
      <c r="D514" s="2">
        <v>8821</v>
      </c>
      <c r="E514" t="s">
        <v>10</v>
      </c>
      <c r="F514" t="s">
        <v>102</v>
      </c>
      <c r="G514" t="s">
        <v>36</v>
      </c>
      <c r="H514" s="3">
        <v>1</v>
      </c>
      <c r="I514" s="3" t="s">
        <v>145</v>
      </c>
      <c r="J514" t="s">
        <v>12</v>
      </c>
      <c r="K514">
        <v>131</v>
      </c>
      <c r="L514">
        <v>180</v>
      </c>
      <c r="M514" s="1">
        <v>3.7905000000000002</v>
      </c>
      <c r="N514" s="1">
        <v>7.2344999999999997</v>
      </c>
      <c r="O514" s="1">
        <v>9.7439999999999998</v>
      </c>
      <c r="P514" s="37">
        <v>2.0895000000000001</v>
      </c>
      <c r="Q514">
        <f t="shared" ref="Q514:Q577" si="35">IFERROR(+IF(I514&lt;40000,I514,+((TRIM(+MID(I514,1,+FIND("/",I514,1)-1)))/(+TRIM(+MID(I514,+FIND("/",I514,1)+1,2))))),I514*1)</f>
        <v>0.5</v>
      </c>
      <c r="R514" t="s">
        <v>1949</v>
      </c>
    </row>
    <row r="515" spans="1:18">
      <c r="A515" s="2">
        <f t="shared" si="32"/>
        <v>8822</v>
      </c>
      <c r="B515" t="str">
        <f t="shared" si="33"/>
        <v>D18822-131</v>
      </c>
      <c r="C515" t="str">
        <f t="shared" si="34"/>
        <v>Marquis - Black</v>
      </c>
      <c r="D515" s="2">
        <v>8822</v>
      </c>
      <c r="E515" t="s">
        <v>10</v>
      </c>
      <c r="F515" t="s">
        <v>102</v>
      </c>
      <c r="G515" t="s">
        <v>26</v>
      </c>
      <c r="H515" s="3">
        <v>1</v>
      </c>
      <c r="I515" s="3" t="s">
        <v>145</v>
      </c>
      <c r="J515" t="s">
        <v>12</v>
      </c>
      <c r="K515">
        <v>131</v>
      </c>
      <c r="L515">
        <v>230</v>
      </c>
      <c r="M515" s="1">
        <v>3.7905000000000002</v>
      </c>
      <c r="N515" s="1">
        <v>7.2344999999999997</v>
      </c>
      <c r="O515" s="1">
        <v>9.7439999999999998</v>
      </c>
      <c r="P515" s="37">
        <v>2.0895000000000001</v>
      </c>
      <c r="Q515">
        <f t="shared" si="35"/>
        <v>0.5</v>
      </c>
      <c r="R515" t="s">
        <v>1949</v>
      </c>
    </row>
    <row r="516" spans="1:18">
      <c r="A516" s="2">
        <f t="shared" si="32"/>
        <v>8823</v>
      </c>
      <c r="B516" t="str">
        <f t="shared" si="33"/>
        <v>D18823-131</v>
      </c>
      <c r="C516" t="str">
        <f t="shared" si="34"/>
        <v>Marquis - Walnut</v>
      </c>
      <c r="D516" s="2">
        <v>8823</v>
      </c>
      <c r="E516" t="s">
        <v>10</v>
      </c>
      <c r="F516" t="s">
        <v>102</v>
      </c>
      <c r="G516" t="s">
        <v>23</v>
      </c>
      <c r="H516" s="3">
        <v>1</v>
      </c>
      <c r="I516" s="3" t="s">
        <v>145</v>
      </c>
      <c r="J516" t="s">
        <v>12</v>
      </c>
      <c r="K516">
        <v>131</v>
      </c>
      <c r="L516">
        <v>260</v>
      </c>
      <c r="M516" s="1">
        <v>3.7905000000000002</v>
      </c>
      <c r="N516" s="1">
        <v>7.2344999999999997</v>
      </c>
      <c r="O516" s="1">
        <v>9.7439999999999998</v>
      </c>
      <c r="P516" s="37">
        <v>2.0895000000000001</v>
      </c>
      <c r="Q516">
        <f t="shared" si="35"/>
        <v>0.5</v>
      </c>
      <c r="R516" t="s">
        <v>1949</v>
      </c>
    </row>
    <row r="517" spans="1:18">
      <c r="A517" s="2">
        <f t="shared" si="32"/>
        <v>8824</v>
      </c>
      <c r="B517" t="str">
        <f t="shared" si="33"/>
        <v>D18824-131</v>
      </c>
      <c r="C517" t="str">
        <f t="shared" si="34"/>
        <v>Marquis - Honey Pecan</v>
      </c>
      <c r="D517" s="2">
        <v>8824</v>
      </c>
      <c r="E517" t="s">
        <v>10</v>
      </c>
      <c r="F517" t="s">
        <v>102</v>
      </c>
      <c r="G517" t="s">
        <v>35</v>
      </c>
      <c r="H517" s="3">
        <v>2</v>
      </c>
      <c r="I517" s="3" t="s">
        <v>147</v>
      </c>
      <c r="J517" t="s">
        <v>12</v>
      </c>
      <c r="K517">
        <v>131</v>
      </c>
      <c r="L517">
        <v>230</v>
      </c>
      <c r="M517" s="1" t="e">
        <v>#N/A</v>
      </c>
      <c r="N517" s="1" t="e">
        <v>#N/A</v>
      </c>
      <c r="O517" s="1" t="e">
        <v>#N/A</v>
      </c>
      <c r="P517" s="37" t="e">
        <v>#N/A</v>
      </c>
      <c r="Q517">
        <f t="shared" si="35"/>
        <v>0.625</v>
      </c>
      <c r="R517" t="s">
        <v>1949</v>
      </c>
    </row>
    <row r="518" spans="1:18">
      <c r="A518" s="2">
        <f t="shared" si="32"/>
        <v>8837</v>
      </c>
      <c r="B518" t="str">
        <f t="shared" si="33"/>
        <v>D18837-80</v>
      </c>
      <c r="C518" t="str">
        <f t="shared" si="34"/>
        <v>Misc - Silver</v>
      </c>
      <c r="D518" s="2">
        <v>8837</v>
      </c>
      <c r="E518" t="s">
        <v>45</v>
      </c>
      <c r="F518" t="s">
        <v>174</v>
      </c>
      <c r="G518" t="s">
        <v>22</v>
      </c>
      <c r="H518" s="3">
        <v>2.5</v>
      </c>
      <c r="I518" s="3" t="s">
        <v>156</v>
      </c>
      <c r="J518" t="s">
        <v>12</v>
      </c>
      <c r="K518">
        <v>80</v>
      </c>
      <c r="L518">
        <v>150</v>
      </c>
      <c r="M518" s="1">
        <v>6.3105000000000002</v>
      </c>
      <c r="N518" s="1">
        <v>11.6235</v>
      </c>
      <c r="O518" s="1">
        <v>15.0885</v>
      </c>
      <c r="P518" s="37">
        <v>3.4755000000000003</v>
      </c>
      <c r="Q518">
        <f t="shared" si="35"/>
        <v>0.875</v>
      </c>
      <c r="R518" t="s">
        <v>1949</v>
      </c>
    </row>
    <row r="519" spans="1:18">
      <c r="A519" s="2">
        <f t="shared" si="32"/>
        <v>8838</v>
      </c>
      <c r="B519" t="str">
        <f t="shared" si="33"/>
        <v>D18838-80</v>
      </c>
      <c r="C519" t="str">
        <f t="shared" si="34"/>
        <v>Misc - Gold</v>
      </c>
      <c r="D519" s="2">
        <v>8838</v>
      </c>
      <c r="E519" t="s">
        <v>45</v>
      </c>
      <c r="F519" t="s">
        <v>174</v>
      </c>
      <c r="G519" t="s">
        <v>11</v>
      </c>
      <c r="H519" s="3">
        <v>2.5</v>
      </c>
      <c r="I519" s="3" t="s">
        <v>156</v>
      </c>
      <c r="J519" t="s">
        <v>12</v>
      </c>
      <c r="K519">
        <v>80</v>
      </c>
      <c r="L519">
        <v>150</v>
      </c>
      <c r="M519" s="1">
        <v>6.3105000000000002</v>
      </c>
      <c r="N519" s="1">
        <v>11.6235</v>
      </c>
      <c r="O519" s="1">
        <v>15.025500000000001</v>
      </c>
      <c r="P519" s="37">
        <v>3.4755000000000003</v>
      </c>
      <c r="Q519">
        <f t="shared" si="35"/>
        <v>0.875</v>
      </c>
      <c r="R519" t="s">
        <v>1949</v>
      </c>
    </row>
    <row r="520" spans="1:18">
      <c r="A520" s="2">
        <f t="shared" si="32"/>
        <v>8841</v>
      </c>
      <c r="B520" t="str">
        <f t="shared" si="33"/>
        <v>D18841-71</v>
      </c>
      <c r="C520" t="str">
        <f t="shared" si="34"/>
        <v>Misc - Gold</v>
      </c>
      <c r="D520" s="2">
        <v>8841</v>
      </c>
      <c r="E520" t="s">
        <v>45</v>
      </c>
      <c r="F520" t="s">
        <v>174</v>
      </c>
      <c r="G520" t="s">
        <v>11</v>
      </c>
      <c r="H520" s="3">
        <v>3.5</v>
      </c>
      <c r="I520" s="3" t="s">
        <v>149</v>
      </c>
      <c r="J520" t="s">
        <v>12</v>
      </c>
      <c r="K520">
        <v>71</v>
      </c>
      <c r="L520">
        <v>55</v>
      </c>
      <c r="M520" s="1">
        <v>9.9015000000000004</v>
      </c>
      <c r="N520" s="1">
        <v>17.451000000000001</v>
      </c>
      <c r="O520" s="1">
        <v>22.228500000000004</v>
      </c>
      <c r="P520" s="37">
        <v>5.4495000000000005</v>
      </c>
      <c r="Q520">
        <f t="shared" si="35"/>
        <v>0.375</v>
      </c>
      <c r="R520" t="s">
        <v>1949</v>
      </c>
    </row>
    <row r="521" spans="1:18">
      <c r="A521" s="2">
        <f t="shared" si="32"/>
        <v>8842</v>
      </c>
      <c r="B521" t="str">
        <f t="shared" si="33"/>
        <v>D18842-72</v>
      </c>
      <c r="C521" t="str">
        <f t="shared" si="34"/>
        <v>Misc - Silver</v>
      </c>
      <c r="D521" s="2">
        <v>8842</v>
      </c>
      <c r="E521" t="s">
        <v>45</v>
      </c>
      <c r="F521" t="s">
        <v>174</v>
      </c>
      <c r="G521" t="s">
        <v>22</v>
      </c>
      <c r="H521" s="3">
        <v>3.5</v>
      </c>
      <c r="I521" s="3" t="s">
        <v>149</v>
      </c>
      <c r="J521" t="s">
        <v>12</v>
      </c>
      <c r="K521">
        <v>72</v>
      </c>
      <c r="L521">
        <v>55</v>
      </c>
      <c r="M521" s="1">
        <v>9.9015000000000004</v>
      </c>
      <c r="N521" s="1">
        <v>17.986499999999999</v>
      </c>
      <c r="O521" s="1">
        <v>23.163</v>
      </c>
      <c r="P521" s="37">
        <v>5.4495000000000005</v>
      </c>
      <c r="Q521">
        <f t="shared" si="35"/>
        <v>0.375</v>
      </c>
      <c r="R521" t="s">
        <v>1949</v>
      </c>
    </row>
    <row r="522" spans="1:18">
      <c r="A522" s="2">
        <f t="shared" si="32"/>
        <v>8860</v>
      </c>
      <c r="B522" t="str">
        <f t="shared" si="33"/>
        <v>D18860-46</v>
      </c>
      <c r="C522" t="str">
        <f t="shared" si="34"/>
        <v>Madrids - Antique Gold</v>
      </c>
      <c r="D522" s="2">
        <v>8860</v>
      </c>
      <c r="E522" t="s">
        <v>10</v>
      </c>
      <c r="F522" t="s">
        <v>100</v>
      </c>
      <c r="G522" t="s">
        <v>14</v>
      </c>
      <c r="H522" s="3">
        <v>2.75</v>
      </c>
      <c r="I522" s="3" t="s">
        <v>148</v>
      </c>
      <c r="J522" t="s">
        <v>12</v>
      </c>
      <c r="K522">
        <v>46</v>
      </c>
      <c r="L522">
        <v>140</v>
      </c>
      <c r="M522" s="1" t="e">
        <v>#N/A</v>
      </c>
      <c r="N522" s="1" t="e">
        <v>#N/A</v>
      </c>
      <c r="O522" s="1" t="e">
        <v>#N/A</v>
      </c>
      <c r="P522" s="37" t="e">
        <v>#N/A</v>
      </c>
      <c r="Q522">
        <f t="shared" si="35"/>
        <v>0.4375</v>
      </c>
      <c r="R522" t="s">
        <v>1949</v>
      </c>
    </row>
    <row r="523" spans="1:18">
      <c r="A523" s="2">
        <f t="shared" si="32"/>
        <v>8862</v>
      </c>
      <c r="B523" t="str">
        <f t="shared" si="33"/>
        <v>D18862-45</v>
      </c>
      <c r="C523" t="str">
        <f t="shared" si="34"/>
        <v>Madrids - Antique Gold</v>
      </c>
      <c r="D523" s="2">
        <v>8862</v>
      </c>
      <c r="E523" t="s">
        <v>45</v>
      </c>
      <c r="F523" t="s">
        <v>100</v>
      </c>
      <c r="G523" t="s">
        <v>14</v>
      </c>
      <c r="H523" s="3">
        <v>2.5</v>
      </c>
      <c r="I523" s="3" t="s">
        <v>149</v>
      </c>
      <c r="J523" t="s">
        <v>12</v>
      </c>
      <c r="K523">
        <v>45</v>
      </c>
      <c r="L523">
        <v>110</v>
      </c>
      <c r="M523" s="1">
        <v>7.2240000000000002</v>
      </c>
      <c r="N523" s="1">
        <v>13.1355</v>
      </c>
      <c r="O523" s="1">
        <v>17.030999999999999</v>
      </c>
      <c r="P523" s="37">
        <v>3.9689999999999999</v>
      </c>
      <c r="Q523">
        <f t="shared" si="35"/>
        <v>0.375</v>
      </c>
      <c r="R523" t="s">
        <v>1949</v>
      </c>
    </row>
    <row r="524" spans="1:18">
      <c r="A524" s="2">
        <f t="shared" si="32"/>
        <v>8864</v>
      </c>
      <c r="B524" t="str">
        <f t="shared" si="33"/>
        <v>D18864-45</v>
      </c>
      <c r="C524" t="str">
        <f t="shared" si="34"/>
        <v>Madrids - Antique Silver</v>
      </c>
      <c r="D524" s="2">
        <v>8864</v>
      </c>
      <c r="E524" t="s">
        <v>45</v>
      </c>
      <c r="F524" t="s">
        <v>100</v>
      </c>
      <c r="G524" t="s">
        <v>13</v>
      </c>
      <c r="H524" s="3">
        <v>2.5</v>
      </c>
      <c r="I524" s="3" t="s">
        <v>149</v>
      </c>
      <c r="J524" t="s">
        <v>12</v>
      </c>
      <c r="K524">
        <v>45</v>
      </c>
      <c r="L524">
        <v>110</v>
      </c>
      <c r="M524" s="1">
        <v>7.2240000000000002</v>
      </c>
      <c r="N524" s="1">
        <v>13.0725</v>
      </c>
      <c r="O524" s="1">
        <v>16.947000000000003</v>
      </c>
      <c r="P524" s="37">
        <v>3.9689999999999999</v>
      </c>
      <c r="Q524">
        <f t="shared" si="35"/>
        <v>0.375</v>
      </c>
      <c r="R524" t="s">
        <v>1949</v>
      </c>
    </row>
    <row r="525" spans="1:18">
      <c r="A525" s="2">
        <f t="shared" si="32"/>
        <v>8866</v>
      </c>
      <c r="B525" t="str">
        <f t="shared" si="33"/>
        <v>D18866-46</v>
      </c>
      <c r="C525" t="str">
        <f t="shared" si="34"/>
        <v>Madrids - Antique Gold</v>
      </c>
      <c r="D525" s="2">
        <v>8866</v>
      </c>
      <c r="E525" t="s">
        <v>45</v>
      </c>
      <c r="F525" t="s">
        <v>100</v>
      </c>
      <c r="G525" t="s">
        <v>14</v>
      </c>
      <c r="H525" s="3">
        <v>3.5</v>
      </c>
      <c r="I525" s="3" t="s">
        <v>145</v>
      </c>
      <c r="J525" t="s">
        <v>12</v>
      </c>
      <c r="K525">
        <v>46</v>
      </c>
      <c r="L525">
        <v>85</v>
      </c>
      <c r="M525" s="1" t="e">
        <v>#N/A</v>
      </c>
      <c r="N525" s="1" t="e">
        <v>#N/A</v>
      </c>
      <c r="O525" s="1" t="e">
        <v>#N/A</v>
      </c>
      <c r="P525" s="37" t="e">
        <v>#N/A</v>
      </c>
      <c r="Q525">
        <f t="shared" si="35"/>
        <v>0.5</v>
      </c>
      <c r="R525" t="s">
        <v>1949</v>
      </c>
    </row>
    <row r="526" spans="1:18">
      <c r="A526" s="2">
        <f t="shared" si="32"/>
        <v>8867</v>
      </c>
      <c r="B526" t="str">
        <f t="shared" si="33"/>
        <v>D18867-46</v>
      </c>
      <c r="C526" t="str">
        <f t="shared" si="34"/>
        <v>Madrids - Antique Gold</v>
      </c>
      <c r="D526" s="2">
        <v>8867</v>
      </c>
      <c r="E526" t="s">
        <v>45</v>
      </c>
      <c r="F526" t="s">
        <v>100</v>
      </c>
      <c r="G526" t="s">
        <v>14</v>
      </c>
      <c r="H526" s="3">
        <v>3.5</v>
      </c>
      <c r="I526" s="3" t="s">
        <v>149</v>
      </c>
      <c r="J526" t="s">
        <v>12</v>
      </c>
      <c r="K526">
        <v>46</v>
      </c>
      <c r="L526">
        <v>55</v>
      </c>
      <c r="M526" s="1">
        <v>10.122000000000002</v>
      </c>
      <c r="N526" s="1">
        <v>17.829000000000001</v>
      </c>
      <c r="O526" s="1">
        <v>22.648500000000002</v>
      </c>
      <c r="P526" s="37">
        <v>5.5650000000000004</v>
      </c>
      <c r="Q526">
        <f t="shared" si="35"/>
        <v>0.375</v>
      </c>
      <c r="R526" t="s">
        <v>1949</v>
      </c>
    </row>
    <row r="527" spans="1:18">
      <c r="A527" s="2">
        <f t="shared" si="32"/>
        <v>8868</v>
      </c>
      <c r="B527" t="str">
        <f t="shared" si="33"/>
        <v>D18868-63</v>
      </c>
      <c r="C527" t="str">
        <f t="shared" si="34"/>
        <v>Fire &amp; Ice - Gold</v>
      </c>
      <c r="D527" s="2">
        <v>8868</v>
      </c>
      <c r="E527" t="s">
        <v>39</v>
      </c>
      <c r="F527" t="s">
        <v>90</v>
      </c>
      <c r="G527" t="s">
        <v>11</v>
      </c>
      <c r="H527" s="3">
        <v>2.5</v>
      </c>
      <c r="I527" s="3" t="s">
        <v>154</v>
      </c>
      <c r="J527" t="s">
        <v>12</v>
      </c>
      <c r="K527">
        <v>63</v>
      </c>
      <c r="L527">
        <v>150</v>
      </c>
      <c r="M527" s="1" t="e">
        <v>#N/A</v>
      </c>
      <c r="N527" s="1" t="e">
        <v>#N/A</v>
      </c>
      <c r="O527" s="1" t="e">
        <v>#N/A</v>
      </c>
      <c r="P527" s="37" t="e">
        <v>#N/A</v>
      </c>
      <c r="Q527">
        <f t="shared" si="35"/>
        <v>1</v>
      </c>
      <c r="R527" t="s">
        <v>1949</v>
      </c>
    </row>
    <row r="528" spans="1:18">
      <c r="A528" s="2">
        <f t="shared" si="32"/>
        <v>8869</v>
      </c>
      <c r="B528" t="str">
        <f t="shared" si="33"/>
        <v>D18869-63</v>
      </c>
      <c r="C528" t="str">
        <f t="shared" si="34"/>
        <v>Fire &amp; Ice - Silver</v>
      </c>
      <c r="D528" s="2">
        <v>8869</v>
      </c>
      <c r="E528" t="s">
        <v>39</v>
      </c>
      <c r="F528" t="s">
        <v>90</v>
      </c>
      <c r="G528" t="s">
        <v>22</v>
      </c>
      <c r="H528" s="3">
        <v>2.5</v>
      </c>
      <c r="I528" s="3" t="s">
        <v>154</v>
      </c>
      <c r="J528" t="s">
        <v>12</v>
      </c>
      <c r="K528">
        <v>63</v>
      </c>
      <c r="L528">
        <v>150</v>
      </c>
      <c r="M528" s="1" t="e">
        <v>#N/A</v>
      </c>
      <c r="N528" s="1" t="e">
        <v>#N/A</v>
      </c>
      <c r="O528" s="1" t="e">
        <v>#N/A</v>
      </c>
      <c r="P528" s="37" t="e">
        <v>#N/A</v>
      </c>
      <c r="Q528">
        <f t="shared" si="35"/>
        <v>1</v>
      </c>
      <c r="R528" t="s">
        <v>1949</v>
      </c>
    </row>
    <row r="529" spans="1:18">
      <c r="A529" s="2">
        <f t="shared" si="32"/>
        <v>8871</v>
      </c>
      <c r="B529" t="str">
        <f t="shared" si="33"/>
        <v>D18871-63</v>
      </c>
      <c r="C529" t="str">
        <f t="shared" si="34"/>
        <v>Fire &amp; Ice - Silver</v>
      </c>
      <c r="D529" s="2">
        <v>8871</v>
      </c>
      <c r="E529" t="s">
        <v>39</v>
      </c>
      <c r="F529" t="s">
        <v>90</v>
      </c>
      <c r="G529" t="s">
        <v>22</v>
      </c>
      <c r="H529" s="3">
        <v>2</v>
      </c>
      <c r="I529" s="3" t="s">
        <v>150</v>
      </c>
      <c r="J529" t="s">
        <v>12</v>
      </c>
      <c r="K529">
        <v>63</v>
      </c>
      <c r="L529">
        <v>150</v>
      </c>
      <c r="M529" s="1">
        <v>5.9115000000000002</v>
      </c>
      <c r="N529" s="1">
        <v>11.1195</v>
      </c>
      <c r="O529" s="1">
        <v>14.4375</v>
      </c>
      <c r="P529" s="37">
        <v>3.2550000000000003</v>
      </c>
      <c r="Q529">
        <f t="shared" si="35"/>
        <v>0.75</v>
      </c>
      <c r="R529" t="s">
        <v>1949</v>
      </c>
    </row>
    <row r="530" spans="1:18">
      <c r="A530" s="2">
        <f t="shared" si="32"/>
        <v>8873</v>
      </c>
      <c r="B530" t="str">
        <f t="shared" si="33"/>
        <v>D18873-63</v>
      </c>
      <c r="C530" t="str">
        <f t="shared" si="34"/>
        <v>Fire &amp; Ice - Silver</v>
      </c>
      <c r="D530" s="2">
        <v>8873</v>
      </c>
      <c r="E530" t="s">
        <v>39</v>
      </c>
      <c r="F530" t="s">
        <v>90</v>
      </c>
      <c r="G530" t="s">
        <v>22</v>
      </c>
      <c r="H530" s="3">
        <v>2.75</v>
      </c>
      <c r="I530" s="3" t="s">
        <v>144</v>
      </c>
      <c r="J530" t="s">
        <v>12</v>
      </c>
      <c r="K530">
        <v>63</v>
      </c>
      <c r="L530">
        <v>140</v>
      </c>
      <c r="M530" s="1" t="e">
        <v>#N/A</v>
      </c>
      <c r="N530" s="1" t="e">
        <v>#N/A</v>
      </c>
      <c r="O530" s="1" t="e">
        <v>#N/A</v>
      </c>
      <c r="P530" s="37" t="e">
        <v>#N/A</v>
      </c>
      <c r="Q530">
        <f t="shared" si="35"/>
        <v>0.5625</v>
      </c>
      <c r="R530" t="s">
        <v>1949</v>
      </c>
    </row>
    <row r="531" spans="1:18">
      <c r="A531" s="2">
        <f t="shared" si="32"/>
        <v>8876</v>
      </c>
      <c r="B531" t="str">
        <f t="shared" si="33"/>
        <v>D18876-64</v>
      </c>
      <c r="C531" t="str">
        <f t="shared" si="34"/>
        <v>Fire &amp; Ice - Gold</v>
      </c>
      <c r="D531" s="2">
        <v>8876</v>
      </c>
      <c r="E531" t="s">
        <v>39</v>
      </c>
      <c r="F531" t="s">
        <v>90</v>
      </c>
      <c r="G531" t="s">
        <v>11</v>
      </c>
      <c r="H531" s="3">
        <v>3.375</v>
      </c>
      <c r="I531" s="3" t="s">
        <v>146</v>
      </c>
      <c r="J531" t="s">
        <v>12</v>
      </c>
      <c r="K531">
        <v>64</v>
      </c>
      <c r="L531">
        <v>110</v>
      </c>
      <c r="M531" s="1">
        <v>8.9354999999999993</v>
      </c>
      <c r="N531" s="1">
        <v>15.781499999999999</v>
      </c>
      <c r="O531" s="1">
        <v>20.107499999999998</v>
      </c>
      <c r="P531" s="37">
        <v>4.9139999999999997</v>
      </c>
      <c r="Q531">
        <f t="shared" si="35"/>
        <v>0.6875</v>
      </c>
      <c r="R531" t="s">
        <v>1949</v>
      </c>
    </row>
    <row r="532" spans="1:18">
      <c r="A532" s="2">
        <f t="shared" si="32"/>
        <v>8877</v>
      </c>
      <c r="B532" t="str">
        <f t="shared" si="33"/>
        <v>D18877-64</v>
      </c>
      <c r="C532" t="str">
        <f t="shared" si="34"/>
        <v>Fire &amp; Ice - Silver</v>
      </c>
      <c r="D532" s="2">
        <v>8877</v>
      </c>
      <c r="E532" t="s">
        <v>39</v>
      </c>
      <c r="F532" t="s">
        <v>90</v>
      </c>
      <c r="G532" t="s">
        <v>22</v>
      </c>
      <c r="H532" s="3">
        <v>3.375</v>
      </c>
      <c r="I532" s="3" t="s">
        <v>146</v>
      </c>
      <c r="J532" t="s">
        <v>12</v>
      </c>
      <c r="K532">
        <v>64</v>
      </c>
      <c r="L532">
        <v>110</v>
      </c>
      <c r="M532" s="1">
        <v>8.9354999999999993</v>
      </c>
      <c r="N532" s="1">
        <v>15.781499999999999</v>
      </c>
      <c r="O532" s="1">
        <v>20.107499999999998</v>
      </c>
      <c r="P532" s="37">
        <v>4.9139999999999997</v>
      </c>
      <c r="Q532">
        <f t="shared" si="35"/>
        <v>0.6875</v>
      </c>
      <c r="R532" t="s">
        <v>1949</v>
      </c>
    </row>
    <row r="533" spans="1:18">
      <c r="A533" s="2">
        <f t="shared" si="32"/>
        <v>8879</v>
      </c>
      <c r="B533" t="str">
        <f t="shared" si="33"/>
        <v>D18879-82</v>
      </c>
      <c r="C533" t="str">
        <f t="shared" si="34"/>
        <v>Misc - Gold</v>
      </c>
      <c r="D533" s="2">
        <v>8879</v>
      </c>
      <c r="E533" t="s">
        <v>10</v>
      </c>
      <c r="F533" t="s">
        <v>174</v>
      </c>
      <c r="G533" t="s">
        <v>11</v>
      </c>
      <c r="H533" s="3">
        <v>1.5</v>
      </c>
      <c r="I533" s="3" t="s">
        <v>152</v>
      </c>
      <c r="J533" t="s">
        <v>12</v>
      </c>
      <c r="K533">
        <v>82</v>
      </c>
      <c r="L533">
        <v>190</v>
      </c>
      <c r="M533" s="1">
        <v>5.3235000000000001</v>
      </c>
      <c r="N533" s="1">
        <v>10.0695</v>
      </c>
      <c r="O533" s="1">
        <v>13.3665</v>
      </c>
      <c r="P533" s="37">
        <v>2.9295</v>
      </c>
      <c r="Q533">
        <f t="shared" si="35"/>
        <v>0.3125</v>
      </c>
      <c r="R533" t="s">
        <v>1949</v>
      </c>
    </row>
    <row r="534" spans="1:18">
      <c r="A534" s="2">
        <f t="shared" si="32"/>
        <v>8880</v>
      </c>
      <c r="B534" t="str">
        <f t="shared" si="33"/>
        <v>D18880-82</v>
      </c>
      <c r="C534" t="str">
        <f t="shared" si="34"/>
        <v>Misc - Gold</v>
      </c>
      <c r="D534" s="2">
        <v>8880</v>
      </c>
      <c r="E534" t="s">
        <v>10</v>
      </c>
      <c r="F534" t="s">
        <v>174</v>
      </c>
      <c r="G534" t="s">
        <v>11</v>
      </c>
      <c r="H534" s="3">
        <v>2</v>
      </c>
      <c r="I534" s="3" t="s">
        <v>149</v>
      </c>
      <c r="J534" t="s">
        <v>12</v>
      </c>
      <c r="K534">
        <v>82</v>
      </c>
      <c r="L534">
        <v>150</v>
      </c>
      <c r="M534" s="1">
        <v>5.859</v>
      </c>
      <c r="N534" s="1">
        <v>11.455500000000001</v>
      </c>
      <c r="O534" s="1">
        <v>15.130500000000001</v>
      </c>
      <c r="P534" s="37">
        <v>3.2235</v>
      </c>
      <c r="Q534">
        <f t="shared" si="35"/>
        <v>0.375</v>
      </c>
      <c r="R534" t="s">
        <v>1949</v>
      </c>
    </row>
    <row r="535" spans="1:18">
      <c r="A535" s="2">
        <f t="shared" si="32"/>
        <v>8881</v>
      </c>
      <c r="B535" t="str">
        <f t="shared" si="33"/>
        <v>D18881-82</v>
      </c>
      <c r="C535" t="str">
        <f t="shared" si="34"/>
        <v>Misc - Gold</v>
      </c>
      <c r="D535" s="2">
        <v>8881</v>
      </c>
      <c r="E535" t="s">
        <v>10</v>
      </c>
      <c r="F535" t="s">
        <v>174</v>
      </c>
      <c r="G535" t="s">
        <v>11</v>
      </c>
      <c r="H535" s="3">
        <v>2.5</v>
      </c>
      <c r="I535" s="3" t="s">
        <v>149</v>
      </c>
      <c r="J535" t="s">
        <v>12</v>
      </c>
      <c r="K535">
        <v>82</v>
      </c>
      <c r="L535">
        <v>110</v>
      </c>
      <c r="M535" s="1" t="e">
        <v>#N/A</v>
      </c>
      <c r="N535" s="1" t="e">
        <v>#N/A</v>
      </c>
      <c r="O535" s="1" t="e">
        <v>#N/A</v>
      </c>
      <c r="P535" s="37" t="e">
        <v>#N/A</v>
      </c>
      <c r="Q535">
        <f t="shared" si="35"/>
        <v>0.375</v>
      </c>
      <c r="R535" t="s">
        <v>1949</v>
      </c>
    </row>
    <row r="536" spans="1:18">
      <c r="A536" s="2">
        <f t="shared" si="32"/>
        <v>8888</v>
      </c>
      <c r="B536" t="str">
        <f t="shared" si="33"/>
        <v>D18888-63</v>
      </c>
      <c r="C536" t="str">
        <f t="shared" si="34"/>
        <v>Fire &amp; Ice - Gold</v>
      </c>
      <c r="D536" s="2">
        <v>8888</v>
      </c>
      <c r="E536" t="s">
        <v>39</v>
      </c>
      <c r="F536" t="s">
        <v>90</v>
      </c>
      <c r="G536" t="s">
        <v>11</v>
      </c>
      <c r="H536" s="3">
        <v>1.625</v>
      </c>
      <c r="I536" s="3" t="s">
        <v>145</v>
      </c>
      <c r="J536" t="s">
        <v>12</v>
      </c>
      <c r="K536">
        <v>63</v>
      </c>
      <c r="L536">
        <v>285</v>
      </c>
      <c r="M536" s="1" t="e">
        <v>#N/A</v>
      </c>
      <c r="N536" s="1" t="e">
        <v>#N/A</v>
      </c>
      <c r="O536" s="1" t="e">
        <v>#N/A</v>
      </c>
      <c r="P536" s="37" t="e">
        <v>#N/A</v>
      </c>
      <c r="Q536">
        <f t="shared" si="35"/>
        <v>0.5</v>
      </c>
      <c r="R536" t="s">
        <v>1949</v>
      </c>
    </row>
    <row r="537" spans="1:18">
      <c r="A537" s="2">
        <f t="shared" si="32"/>
        <v>8889</v>
      </c>
      <c r="B537" t="str">
        <f t="shared" si="33"/>
        <v>D18889-63</v>
      </c>
      <c r="C537" t="str">
        <f t="shared" si="34"/>
        <v>Fire &amp; Ice - Silver</v>
      </c>
      <c r="D537" s="2">
        <v>8889</v>
      </c>
      <c r="E537" t="s">
        <v>39</v>
      </c>
      <c r="F537" t="s">
        <v>90</v>
      </c>
      <c r="G537" t="s">
        <v>22</v>
      </c>
      <c r="H537" s="3">
        <v>1.625</v>
      </c>
      <c r="I537" s="3" t="s">
        <v>145</v>
      </c>
      <c r="J537" t="s">
        <v>12</v>
      </c>
      <c r="K537">
        <v>63</v>
      </c>
      <c r="L537">
        <v>250</v>
      </c>
      <c r="M537" s="1" t="e">
        <v>#N/A</v>
      </c>
      <c r="N537" s="1" t="e">
        <v>#N/A</v>
      </c>
      <c r="O537" s="1" t="e">
        <v>#N/A</v>
      </c>
      <c r="P537" s="37" t="e">
        <v>#N/A</v>
      </c>
      <c r="Q537">
        <f t="shared" si="35"/>
        <v>0.5</v>
      </c>
      <c r="R537" t="s">
        <v>1949</v>
      </c>
    </row>
    <row r="538" spans="1:18">
      <c r="A538" s="2">
        <f t="shared" si="32"/>
        <v>8890</v>
      </c>
      <c r="B538" t="str">
        <f t="shared" si="33"/>
        <v>D18890-46</v>
      </c>
      <c r="C538" t="str">
        <f t="shared" si="34"/>
        <v>Madrids - Antique Gold</v>
      </c>
      <c r="D538" s="2">
        <v>8890</v>
      </c>
      <c r="E538" t="s">
        <v>45</v>
      </c>
      <c r="F538" t="s">
        <v>100</v>
      </c>
      <c r="G538" t="s">
        <v>14</v>
      </c>
      <c r="H538" s="3">
        <v>1.25</v>
      </c>
      <c r="I538" s="3" t="s">
        <v>149</v>
      </c>
      <c r="J538" t="s">
        <v>12</v>
      </c>
      <c r="K538">
        <v>46</v>
      </c>
      <c r="L538">
        <v>285</v>
      </c>
      <c r="M538" s="1">
        <v>3.4020000000000006</v>
      </c>
      <c r="N538" s="1">
        <v>6.4050000000000002</v>
      </c>
      <c r="O538" s="1">
        <v>8.7780000000000005</v>
      </c>
      <c r="P538" s="37">
        <v>1.8690000000000002</v>
      </c>
      <c r="Q538">
        <f t="shared" si="35"/>
        <v>0.375</v>
      </c>
      <c r="R538" t="s">
        <v>1949</v>
      </c>
    </row>
    <row r="539" spans="1:18">
      <c r="A539" s="2">
        <f t="shared" si="32"/>
        <v>8893</v>
      </c>
      <c r="B539" t="str">
        <f t="shared" si="33"/>
        <v>D18893-31</v>
      </c>
      <c r="C539" t="str">
        <f t="shared" si="34"/>
        <v>Stonewashed - Antique Gold</v>
      </c>
      <c r="D539" s="2">
        <v>8893</v>
      </c>
      <c r="E539" t="s">
        <v>10</v>
      </c>
      <c r="F539" t="s">
        <v>103</v>
      </c>
      <c r="G539" t="s">
        <v>14</v>
      </c>
      <c r="H539" s="3">
        <v>2.5</v>
      </c>
      <c r="I539" s="3" t="s">
        <v>149</v>
      </c>
      <c r="J539" t="s">
        <v>12</v>
      </c>
      <c r="K539">
        <v>31</v>
      </c>
      <c r="L539">
        <v>120</v>
      </c>
      <c r="M539" s="1" t="e">
        <v>#N/A</v>
      </c>
      <c r="N539" s="1" t="e">
        <v>#N/A</v>
      </c>
      <c r="O539" s="1" t="e">
        <v>#N/A</v>
      </c>
      <c r="P539" s="37" t="e">
        <v>#N/A</v>
      </c>
      <c r="Q539">
        <f t="shared" si="35"/>
        <v>0.375</v>
      </c>
      <c r="R539" t="s">
        <v>1949</v>
      </c>
    </row>
    <row r="540" spans="1:18">
      <c r="A540" s="2">
        <f t="shared" si="32"/>
        <v>8894</v>
      </c>
      <c r="B540" t="str">
        <f t="shared" si="33"/>
        <v>D18894-31</v>
      </c>
      <c r="C540" t="str">
        <f t="shared" si="34"/>
        <v>Stonewashed - Antique Gold</v>
      </c>
      <c r="D540" s="2">
        <v>8894</v>
      </c>
      <c r="E540" t="s">
        <v>10</v>
      </c>
      <c r="F540" t="s">
        <v>103</v>
      </c>
      <c r="G540" t="s">
        <v>14</v>
      </c>
      <c r="H540" s="3">
        <v>3</v>
      </c>
      <c r="I540" s="3" t="s">
        <v>148</v>
      </c>
      <c r="J540" t="s">
        <v>12</v>
      </c>
      <c r="K540">
        <v>31</v>
      </c>
      <c r="L540">
        <v>100</v>
      </c>
      <c r="M540" s="1" t="e">
        <v>#N/A</v>
      </c>
      <c r="N540" s="1" t="e">
        <v>#N/A</v>
      </c>
      <c r="O540" s="1" t="e">
        <v>#N/A</v>
      </c>
      <c r="P540" s="37" t="e">
        <v>#N/A</v>
      </c>
      <c r="Q540">
        <f t="shared" si="35"/>
        <v>0.4375</v>
      </c>
      <c r="R540" t="s">
        <v>1949</v>
      </c>
    </row>
    <row r="541" spans="1:18">
      <c r="A541" s="2">
        <f t="shared" si="32"/>
        <v>8901</v>
      </c>
      <c r="B541" t="str">
        <f t="shared" si="33"/>
        <v>D18901-45</v>
      </c>
      <c r="C541" t="str">
        <f t="shared" si="34"/>
        <v>Madrids - Pewter</v>
      </c>
      <c r="D541" s="2">
        <v>8901</v>
      </c>
      <c r="E541" t="s">
        <v>10</v>
      </c>
      <c r="F541" t="s">
        <v>100</v>
      </c>
      <c r="G541" t="s">
        <v>28</v>
      </c>
      <c r="H541" s="3">
        <v>2</v>
      </c>
      <c r="I541" s="3" t="s">
        <v>145</v>
      </c>
      <c r="J541" t="s">
        <v>12</v>
      </c>
      <c r="K541">
        <v>45</v>
      </c>
      <c r="L541">
        <v>160</v>
      </c>
      <c r="M541" s="1" t="e">
        <v>#N/A</v>
      </c>
      <c r="N541" s="1" t="e">
        <v>#N/A</v>
      </c>
      <c r="O541" s="1" t="e">
        <v>#N/A</v>
      </c>
      <c r="P541" s="37" t="e">
        <v>#N/A</v>
      </c>
      <c r="Q541">
        <f t="shared" si="35"/>
        <v>0.5</v>
      </c>
      <c r="R541" t="s">
        <v>1949</v>
      </c>
    </row>
    <row r="542" spans="1:18">
      <c r="A542" s="2">
        <f t="shared" si="32"/>
        <v>8917</v>
      </c>
      <c r="B542" t="str">
        <f t="shared" si="33"/>
        <v>D18917-145</v>
      </c>
      <c r="C542" t="str">
        <f t="shared" si="34"/>
        <v>Shadow Boxes - Walnut</v>
      </c>
      <c r="D542" s="2">
        <v>8917</v>
      </c>
      <c r="E542" t="s">
        <v>10</v>
      </c>
      <c r="F542" t="s">
        <v>40</v>
      </c>
      <c r="G542" t="s">
        <v>23</v>
      </c>
      <c r="H542" s="3">
        <v>1</v>
      </c>
      <c r="I542" s="3" t="s">
        <v>158</v>
      </c>
      <c r="J542" t="s">
        <v>41</v>
      </c>
      <c r="K542">
        <v>145</v>
      </c>
      <c r="L542">
        <v>140</v>
      </c>
      <c r="M542" s="1" t="e">
        <v>#N/A</v>
      </c>
      <c r="N542" s="1" t="e">
        <v>#N/A</v>
      </c>
      <c r="O542" s="1" t="e">
        <v>#N/A</v>
      </c>
      <c r="P542" s="37" t="e">
        <v>#N/A</v>
      </c>
      <c r="Q542">
        <f t="shared" si="35"/>
        <v>2.5</v>
      </c>
      <c r="R542" t="s">
        <v>1949</v>
      </c>
    </row>
    <row r="543" spans="1:18">
      <c r="A543" s="2">
        <f t="shared" si="32"/>
        <v>8919</v>
      </c>
      <c r="B543" t="str">
        <f t="shared" si="33"/>
        <v>D18919-145</v>
      </c>
      <c r="C543" t="str">
        <f t="shared" si="34"/>
        <v>Shadow Boxes - Mahogany</v>
      </c>
      <c r="D543" s="2">
        <v>8919</v>
      </c>
      <c r="E543" t="s">
        <v>10</v>
      </c>
      <c r="F543" t="s">
        <v>40</v>
      </c>
      <c r="G543" t="s">
        <v>25</v>
      </c>
      <c r="H543" s="3">
        <v>1</v>
      </c>
      <c r="I543" s="3" t="s">
        <v>158</v>
      </c>
      <c r="J543" t="s">
        <v>41</v>
      </c>
      <c r="K543">
        <v>145</v>
      </c>
      <c r="L543">
        <v>140</v>
      </c>
      <c r="M543" s="1">
        <v>7.2240000000000002</v>
      </c>
      <c r="N543" s="1">
        <v>13.0725</v>
      </c>
      <c r="O543" s="1">
        <v>16.947000000000003</v>
      </c>
      <c r="P543" s="37">
        <v>3.9689999999999999</v>
      </c>
      <c r="Q543">
        <f t="shared" si="35"/>
        <v>2.5</v>
      </c>
      <c r="R543" t="s">
        <v>1949</v>
      </c>
    </row>
    <row r="544" spans="1:18">
      <c r="A544" s="2">
        <f t="shared" si="32"/>
        <v>8947</v>
      </c>
      <c r="B544" t="str">
        <f t="shared" si="33"/>
        <v>D18947-68</v>
      </c>
      <c r="C544" t="str">
        <f t="shared" si="34"/>
        <v>Misc - Gold</v>
      </c>
      <c r="D544" s="2">
        <v>8947</v>
      </c>
      <c r="E544" t="s">
        <v>10</v>
      </c>
      <c r="F544" t="s">
        <v>174</v>
      </c>
      <c r="G544" t="s">
        <v>11</v>
      </c>
      <c r="H544" s="3">
        <v>1.25</v>
      </c>
      <c r="I544" s="3" t="s">
        <v>149</v>
      </c>
      <c r="J544" t="s">
        <v>12</v>
      </c>
      <c r="K544">
        <v>68</v>
      </c>
      <c r="L544">
        <v>280</v>
      </c>
      <c r="M544" s="1">
        <v>2.94</v>
      </c>
      <c r="N544" s="1">
        <v>6.4050000000000002</v>
      </c>
      <c r="O544" s="1">
        <v>8.7780000000000005</v>
      </c>
      <c r="P544" s="37">
        <v>1.6170000000000002</v>
      </c>
      <c r="Q544">
        <f t="shared" si="35"/>
        <v>0.375</v>
      </c>
      <c r="R544" t="s">
        <v>1949</v>
      </c>
    </row>
    <row r="545" spans="1:19">
      <c r="A545" s="2">
        <f t="shared" si="32"/>
        <v>8948</v>
      </c>
      <c r="B545" t="str">
        <f t="shared" si="33"/>
        <v>D18948-110</v>
      </c>
      <c r="C545" t="str">
        <f t="shared" si="34"/>
        <v>Misc - Antique Gold</v>
      </c>
      <c r="D545" s="2">
        <v>8948</v>
      </c>
      <c r="E545" t="s">
        <v>10</v>
      </c>
      <c r="F545" t="s">
        <v>174</v>
      </c>
      <c r="G545" t="s">
        <v>14</v>
      </c>
      <c r="H545" s="3">
        <v>2.25</v>
      </c>
      <c r="I545" s="3" t="s">
        <v>144</v>
      </c>
      <c r="J545" t="s">
        <v>12</v>
      </c>
      <c r="K545">
        <v>110</v>
      </c>
      <c r="L545">
        <v>150</v>
      </c>
      <c r="M545" s="1">
        <v>6.7095000000000002</v>
      </c>
      <c r="N545" s="1">
        <v>12.537000000000001</v>
      </c>
      <c r="O545" s="1">
        <v>16.390499999999999</v>
      </c>
      <c r="P545" s="37">
        <v>3.6854999999999998</v>
      </c>
      <c r="Q545">
        <f t="shared" si="35"/>
        <v>0.5625</v>
      </c>
      <c r="R545" t="s">
        <v>1949</v>
      </c>
    </row>
    <row r="546" spans="1:19">
      <c r="A546" s="2">
        <f t="shared" si="32"/>
        <v>8949</v>
      </c>
      <c r="B546" t="str">
        <f t="shared" si="33"/>
        <v>D18949-110</v>
      </c>
      <c r="C546" t="str">
        <f t="shared" si="34"/>
        <v>Misc - Antique Silver</v>
      </c>
      <c r="D546" s="2">
        <v>8949</v>
      </c>
      <c r="E546" t="s">
        <v>10</v>
      </c>
      <c r="F546" t="s">
        <v>174</v>
      </c>
      <c r="G546" t="s">
        <v>13</v>
      </c>
      <c r="H546" s="3">
        <v>2.25</v>
      </c>
      <c r="I546" s="3" t="s">
        <v>144</v>
      </c>
      <c r="J546" t="s">
        <v>12</v>
      </c>
      <c r="K546">
        <v>110</v>
      </c>
      <c r="L546">
        <v>150</v>
      </c>
      <c r="M546" s="1" t="e">
        <v>#N/A</v>
      </c>
      <c r="N546" s="1" t="e">
        <v>#N/A</v>
      </c>
      <c r="O546" s="1" t="e">
        <v>#N/A</v>
      </c>
      <c r="P546" s="37" t="e">
        <v>#N/A</v>
      </c>
      <c r="Q546">
        <f t="shared" si="35"/>
        <v>0.5625</v>
      </c>
      <c r="R546" t="s">
        <v>1949</v>
      </c>
    </row>
    <row r="547" spans="1:19">
      <c r="A547" s="2">
        <f t="shared" si="32"/>
        <v>8950</v>
      </c>
      <c r="B547" t="str">
        <f t="shared" si="33"/>
        <v>D18950-80</v>
      </c>
      <c r="C547" t="str">
        <f t="shared" si="34"/>
        <v>Misc - Mahogany</v>
      </c>
      <c r="D547" s="2">
        <v>8950</v>
      </c>
      <c r="E547" t="s">
        <v>45</v>
      </c>
      <c r="F547" t="s">
        <v>174</v>
      </c>
      <c r="G547" t="s">
        <v>25</v>
      </c>
      <c r="H547" s="3">
        <v>1.375</v>
      </c>
      <c r="I547" s="3" t="s">
        <v>145</v>
      </c>
      <c r="J547" t="s">
        <v>12</v>
      </c>
      <c r="K547">
        <v>80</v>
      </c>
      <c r="L547">
        <v>330</v>
      </c>
      <c r="M547" s="1">
        <v>3.57</v>
      </c>
      <c r="N547" s="1">
        <v>6.9195000000000002</v>
      </c>
      <c r="O547" s="1">
        <v>9.3870000000000005</v>
      </c>
      <c r="P547" s="37">
        <v>1.9635000000000002</v>
      </c>
      <c r="Q547">
        <f t="shared" si="35"/>
        <v>0.5</v>
      </c>
      <c r="R547" t="s">
        <v>1949</v>
      </c>
    </row>
    <row r="548" spans="1:19">
      <c r="A548" s="2">
        <f t="shared" si="32"/>
        <v>8955</v>
      </c>
      <c r="B548" t="str">
        <f t="shared" si="33"/>
        <v>D18955-103</v>
      </c>
      <c r="C548" t="str">
        <f t="shared" si="34"/>
        <v>Misc - Gold</v>
      </c>
      <c r="D548" s="2">
        <v>8955</v>
      </c>
      <c r="E548" t="s">
        <v>10</v>
      </c>
      <c r="F548" t="s">
        <v>174</v>
      </c>
      <c r="G548" t="s">
        <v>11</v>
      </c>
      <c r="H548" s="3">
        <v>3.375</v>
      </c>
      <c r="I548" s="3" t="s">
        <v>144</v>
      </c>
      <c r="J548" t="s">
        <v>12</v>
      </c>
      <c r="K548">
        <v>103</v>
      </c>
      <c r="L548">
        <v>95</v>
      </c>
      <c r="M548" s="1">
        <v>8.7569999999999997</v>
      </c>
      <c r="N548" s="1">
        <v>15.582000000000001</v>
      </c>
      <c r="O548" s="1">
        <v>19.992000000000001</v>
      </c>
      <c r="P548" s="37">
        <v>4.8194999999999997</v>
      </c>
      <c r="Q548">
        <f t="shared" si="35"/>
        <v>0.5625</v>
      </c>
      <c r="R548" t="s">
        <v>1949</v>
      </c>
    </row>
    <row r="549" spans="1:19">
      <c r="A549" s="2">
        <f t="shared" si="32"/>
        <v>8956</v>
      </c>
      <c r="B549" t="str">
        <f t="shared" si="33"/>
        <v>D18956-103</v>
      </c>
      <c r="C549" t="str">
        <f t="shared" si="34"/>
        <v>Misc - Silver</v>
      </c>
      <c r="D549" s="2">
        <v>8956</v>
      </c>
      <c r="E549" t="s">
        <v>10</v>
      </c>
      <c r="F549" t="s">
        <v>174</v>
      </c>
      <c r="G549" t="s">
        <v>22</v>
      </c>
      <c r="H549" s="3">
        <v>3.375</v>
      </c>
      <c r="I549" s="3" t="s">
        <v>144</v>
      </c>
      <c r="J549" t="s">
        <v>12</v>
      </c>
      <c r="K549">
        <v>103</v>
      </c>
      <c r="L549">
        <v>95</v>
      </c>
      <c r="M549" s="1">
        <v>8.7569999999999997</v>
      </c>
      <c r="N549" s="1">
        <v>15.582000000000001</v>
      </c>
      <c r="O549" s="1">
        <v>19.992000000000001</v>
      </c>
      <c r="P549" s="37">
        <v>4.8194999999999997</v>
      </c>
      <c r="Q549">
        <f t="shared" si="35"/>
        <v>0.5625</v>
      </c>
      <c r="R549" t="s">
        <v>1949</v>
      </c>
    </row>
    <row r="550" spans="1:19">
      <c r="A550" s="2">
        <f t="shared" si="32"/>
        <v>8963</v>
      </c>
      <c r="B550" t="str">
        <f t="shared" si="33"/>
        <v>D18963-158</v>
      </c>
      <c r="C550" t="str">
        <f t="shared" si="34"/>
        <v>Misc - Black</v>
      </c>
      <c r="D550" s="2">
        <v>8963</v>
      </c>
      <c r="E550" t="s">
        <v>10</v>
      </c>
      <c r="F550" t="s">
        <v>174</v>
      </c>
      <c r="G550" t="s">
        <v>26</v>
      </c>
      <c r="H550" s="3">
        <v>2</v>
      </c>
      <c r="I550" s="3" t="s">
        <v>145</v>
      </c>
      <c r="J550" t="s">
        <v>12</v>
      </c>
      <c r="K550">
        <v>158</v>
      </c>
      <c r="L550">
        <v>180</v>
      </c>
      <c r="M550" s="1">
        <v>4.5885000000000007</v>
      </c>
      <c r="N550" s="1">
        <v>9.1349999999999998</v>
      </c>
      <c r="O550" s="1">
        <v>12.484500000000001</v>
      </c>
      <c r="P550" s="37">
        <v>2.52</v>
      </c>
      <c r="Q550">
        <f t="shared" si="35"/>
        <v>0.5</v>
      </c>
      <c r="R550" t="s">
        <v>1949</v>
      </c>
    </row>
    <row r="551" spans="1:19">
      <c r="A551" s="2">
        <f t="shared" si="32"/>
        <v>8969</v>
      </c>
      <c r="B551" t="str">
        <f t="shared" si="33"/>
        <v>D18969-158</v>
      </c>
      <c r="C551" t="str">
        <f t="shared" si="34"/>
        <v>Blacks - Black</v>
      </c>
      <c r="D551" s="2">
        <v>8969</v>
      </c>
      <c r="E551" t="s">
        <v>10</v>
      </c>
      <c r="F551" t="s">
        <v>49</v>
      </c>
      <c r="G551" t="s">
        <v>26</v>
      </c>
      <c r="H551" s="3">
        <v>1.625</v>
      </c>
      <c r="I551" s="3" t="s">
        <v>147</v>
      </c>
      <c r="J551" t="s">
        <v>12</v>
      </c>
      <c r="K551">
        <v>158</v>
      </c>
      <c r="L551">
        <v>250</v>
      </c>
      <c r="M551" s="1">
        <v>3.4335</v>
      </c>
      <c r="N551" s="1">
        <v>7.1924999999999999</v>
      </c>
      <c r="O551" s="1">
        <v>9.9015000000000004</v>
      </c>
      <c r="P551" s="37">
        <v>1.8900000000000001</v>
      </c>
      <c r="Q551">
        <f t="shared" si="35"/>
        <v>0.625</v>
      </c>
      <c r="R551" t="s">
        <v>1949</v>
      </c>
    </row>
    <row r="552" spans="1:19">
      <c r="A552" s="2">
        <f t="shared" si="32"/>
        <v>8970</v>
      </c>
      <c r="B552" t="str">
        <f t="shared" si="33"/>
        <v>D18970-158</v>
      </c>
      <c r="C552" t="str">
        <f t="shared" si="34"/>
        <v>Blacks - Black</v>
      </c>
      <c r="D552" s="2">
        <v>8970</v>
      </c>
      <c r="E552" t="s">
        <v>10</v>
      </c>
      <c r="F552" t="s">
        <v>49</v>
      </c>
      <c r="G552" t="s">
        <v>26</v>
      </c>
      <c r="H552" s="3">
        <v>1.375</v>
      </c>
      <c r="I552" s="3" t="s">
        <v>144</v>
      </c>
      <c r="J552" t="s">
        <v>12</v>
      </c>
      <c r="K552">
        <v>158</v>
      </c>
      <c r="L552">
        <v>340</v>
      </c>
      <c r="M552" s="1">
        <v>3.0659999999999998</v>
      </c>
      <c r="N552" s="1">
        <v>6.1319999999999997</v>
      </c>
      <c r="O552" s="1">
        <v>8.4945000000000004</v>
      </c>
      <c r="P552" s="37">
        <v>1.6905000000000001</v>
      </c>
      <c r="Q552">
        <f t="shared" si="35"/>
        <v>0.5625</v>
      </c>
      <c r="R552" t="s">
        <v>1949</v>
      </c>
    </row>
    <row r="553" spans="1:19">
      <c r="A553" s="2">
        <f t="shared" si="32"/>
        <v>8971</v>
      </c>
      <c r="B553" t="str">
        <f t="shared" si="33"/>
        <v>D18971-158</v>
      </c>
      <c r="C553" t="str">
        <f t="shared" si="34"/>
        <v>Blacks - Black</v>
      </c>
      <c r="D553" s="2">
        <v>8971</v>
      </c>
      <c r="E553" t="s">
        <v>10</v>
      </c>
      <c r="F553" t="s">
        <v>49</v>
      </c>
      <c r="G553" t="s">
        <v>26</v>
      </c>
      <c r="H553" s="3">
        <v>1.625</v>
      </c>
      <c r="I553" s="3" t="s">
        <v>144</v>
      </c>
      <c r="J553" t="s">
        <v>12</v>
      </c>
      <c r="K553">
        <v>158</v>
      </c>
      <c r="L553">
        <v>220</v>
      </c>
      <c r="M553" s="1">
        <v>4.7250000000000005</v>
      </c>
      <c r="N553" s="1">
        <v>9.1560000000000006</v>
      </c>
      <c r="O553" s="1">
        <v>12.054</v>
      </c>
      <c r="P553" s="37">
        <v>2.6040000000000001</v>
      </c>
      <c r="Q553">
        <f t="shared" si="35"/>
        <v>0.5625</v>
      </c>
      <c r="R553" t="s">
        <v>1949</v>
      </c>
      <c r="S553" t="s">
        <v>1934</v>
      </c>
    </row>
    <row r="554" spans="1:19">
      <c r="A554" s="2">
        <f t="shared" si="32"/>
        <v>8972</v>
      </c>
      <c r="B554" t="str">
        <f t="shared" si="33"/>
        <v>D18972-86</v>
      </c>
      <c r="C554" t="str">
        <f t="shared" si="34"/>
        <v>Misc - Antique Silver</v>
      </c>
      <c r="D554" s="2">
        <v>8972</v>
      </c>
      <c r="E554" t="s">
        <v>10</v>
      </c>
      <c r="F554" t="s">
        <v>174</v>
      </c>
      <c r="G554" t="s">
        <v>13</v>
      </c>
      <c r="H554" s="3">
        <v>1</v>
      </c>
      <c r="I554" s="3" t="s">
        <v>149</v>
      </c>
      <c r="J554" t="s">
        <v>12</v>
      </c>
      <c r="K554">
        <v>86</v>
      </c>
      <c r="L554">
        <v>320</v>
      </c>
      <c r="M554" s="1" t="e">
        <v>#N/A</v>
      </c>
      <c r="N554" s="1" t="e">
        <v>#N/A</v>
      </c>
      <c r="O554" s="1" t="e">
        <v>#N/A</v>
      </c>
      <c r="P554" s="37" t="e">
        <v>#N/A</v>
      </c>
      <c r="Q554">
        <f t="shared" si="35"/>
        <v>0.375</v>
      </c>
      <c r="R554" t="s">
        <v>1949</v>
      </c>
    </row>
    <row r="555" spans="1:19">
      <c r="A555" s="2">
        <f t="shared" si="32"/>
        <v>8981</v>
      </c>
      <c r="B555" t="str">
        <f t="shared" si="33"/>
        <v>D18981-103</v>
      </c>
      <c r="C555" t="str">
        <f t="shared" si="34"/>
        <v>Misc - Silver</v>
      </c>
      <c r="D555" s="2">
        <v>8981</v>
      </c>
      <c r="E555" t="s">
        <v>10</v>
      </c>
      <c r="F555" t="s">
        <v>174</v>
      </c>
      <c r="G555" t="s">
        <v>22</v>
      </c>
      <c r="H555" s="3">
        <v>1.25</v>
      </c>
      <c r="I555" s="3" t="s">
        <v>149</v>
      </c>
      <c r="J555" t="s">
        <v>12</v>
      </c>
      <c r="K555">
        <v>103</v>
      </c>
      <c r="L555">
        <v>340</v>
      </c>
      <c r="M555" s="1">
        <v>3.8115000000000001</v>
      </c>
      <c r="N555" s="1">
        <v>7.5180000000000007</v>
      </c>
      <c r="O555" s="1">
        <v>10.269</v>
      </c>
      <c r="P555" s="37">
        <v>2.1</v>
      </c>
      <c r="Q555">
        <f t="shared" si="35"/>
        <v>0.375</v>
      </c>
      <c r="R555" t="s">
        <v>1949</v>
      </c>
      <c r="S555" t="s">
        <v>1934</v>
      </c>
    </row>
    <row r="556" spans="1:19">
      <c r="A556" s="2">
        <f t="shared" si="32"/>
        <v>8985</v>
      </c>
      <c r="B556" t="str">
        <f t="shared" si="33"/>
        <v>D18985-110</v>
      </c>
      <c r="C556" t="str">
        <f t="shared" si="34"/>
        <v>Misc - Antique Silver</v>
      </c>
      <c r="D556" s="2">
        <v>8985</v>
      </c>
      <c r="E556" t="s">
        <v>39</v>
      </c>
      <c r="F556" t="s">
        <v>174</v>
      </c>
      <c r="G556" t="s">
        <v>13</v>
      </c>
      <c r="H556" s="3">
        <v>2.25</v>
      </c>
      <c r="I556" s="3" t="s">
        <v>145</v>
      </c>
      <c r="J556" t="s">
        <v>12</v>
      </c>
      <c r="K556">
        <v>110</v>
      </c>
      <c r="L556">
        <v>180</v>
      </c>
      <c r="M556" s="1" t="e">
        <v>#N/A</v>
      </c>
      <c r="N556" s="1" t="e">
        <v>#N/A</v>
      </c>
      <c r="O556" s="1" t="e">
        <v>#N/A</v>
      </c>
      <c r="P556" s="37" t="e">
        <v>#N/A</v>
      </c>
      <c r="Q556">
        <f t="shared" si="35"/>
        <v>0.5</v>
      </c>
      <c r="R556" t="s">
        <v>1949</v>
      </c>
    </row>
    <row r="557" spans="1:19">
      <c r="A557" s="2">
        <f t="shared" si="32"/>
        <v>8987</v>
      </c>
      <c r="B557" t="str">
        <f t="shared" si="33"/>
        <v>D18987-110</v>
      </c>
      <c r="C557" t="str">
        <f t="shared" si="34"/>
        <v>Misc - Antique Silver</v>
      </c>
      <c r="D557" s="2">
        <v>8987</v>
      </c>
      <c r="E557" t="s">
        <v>39</v>
      </c>
      <c r="F557" t="s">
        <v>174</v>
      </c>
      <c r="G557" t="s">
        <v>13</v>
      </c>
      <c r="H557" s="3">
        <v>3</v>
      </c>
      <c r="I557" s="3" t="s">
        <v>147</v>
      </c>
      <c r="J557" t="s">
        <v>12</v>
      </c>
      <c r="K557">
        <v>110</v>
      </c>
      <c r="L557">
        <v>110</v>
      </c>
      <c r="M557" s="1" t="e">
        <v>#N/A</v>
      </c>
      <c r="N557" s="1" t="e">
        <v>#N/A</v>
      </c>
      <c r="O557" s="1" t="e">
        <v>#N/A</v>
      </c>
      <c r="P557" s="37" t="e">
        <v>#N/A</v>
      </c>
      <c r="Q557">
        <f t="shared" si="35"/>
        <v>0.625</v>
      </c>
      <c r="R557" t="s">
        <v>1949</v>
      </c>
    </row>
    <row r="558" spans="1:19">
      <c r="A558" s="2">
        <f t="shared" si="32"/>
        <v>8989</v>
      </c>
      <c r="B558" t="str">
        <f t="shared" si="33"/>
        <v>D18989-152</v>
      </c>
      <c r="C558" t="str">
        <f t="shared" si="34"/>
        <v>Misc - White</v>
      </c>
      <c r="D558" s="2">
        <v>8989</v>
      </c>
      <c r="E558" t="s">
        <v>39</v>
      </c>
      <c r="F558" t="s">
        <v>174</v>
      </c>
      <c r="G558" t="s">
        <v>29</v>
      </c>
      <c r="H558" s="3">
        <v>0.75</v>
      </c>
      <c r="I558" s="3" t="s">
        <v>145</v>
      </c>
      <c r="J558" t="s">
        <v>12</v>
      </c>
      <c r="K558">
        <v>152</v>
      </c>
      <c r="L558">
        <v>680</v>
      </c>
      <c r="M558" s="1">
        <v>1.7115</v>
      </c>
      <c r="N558" s="1">
        <v>3.9375</v>
      </c>
      <c r="O558" s="1">
        <v>5.8380000000000001</v>
      </c>
      <c r="P558" s="37">
        <v>0.94500000000000006</v>
      </c>
      <c r="Q558">
        <f t="shared" si="35"/>
        <v>0.5</v>
      </c>
      <c r="R558" t="s">
        <v>1949</v>
      </c>
      <c r="S558" t="s">
        <v>1934</v>
      </c>
    </row>
    <row r="559" spans="1:19">
      <c r="A559" s="2">
        <f t="shared" si="32"/>
        <v>8990</v>
      </c>
      <c r="B559" t="str">
        <f t="shared" si="33"/>
        <v>D18990-161</v>
      </c>
      <c r="C559" t="str">
        <f t="shared" si="34"/>
        <v>Misc - White</v>
      </c>
      <c r="D559" s="2">
        <v>8990</v>
      </c>
      <c r="E559" t="s">
        <v>39</v>
      </c>
      <c r="F559" t="s">
        <v>174</v>
      </c>
      <c r="G559" t="s">
        <v>29</v>
      </c>
      <c r="H559" s="3">
        <v>0.75</v>
      </c>
      <c r="I559" s="3" t="s">
        <v>50</v>
      </c>
      <c r="J559" t="s">
        <v>12</v>
      </c>
      <c r="K559">
        <v>161</v>
      </c>
      <c r="L559">
        <v>450</v>
      </c>
      <c r="M559" s="1">
        <v>2.2364999999999999</v>
      </c>
      <c r="N559" s="1">
        <v>4.8090000000000002</v>
      </c>
      <c r="O559" s="1">
        <v>6.7095000000000002</v>
      </c>
      <c r="P559" s="37">
        <v>1.2284999999999999</v>
      </c>
      <c r="Q559">
        <f t="shared" si="35"/>
        <v>0.9375</v>
      </c>
      <c r="R559" t="s">
        <v>1949</v>
      </c>
      <c r="S559" t="s">
        <v>1934</v>
      </c>
    </row>
    <row r="560" spans="1:19">
      <c r="A560" s="2">
        <f t="shared" si="32"/>
        <v>8991</v>
      </c>
      <c r="B560" t="str">
        <f t="shared" si="33"/>
        <v>D18991-164</v>
      </c>
      <c r="C560" t="str">
        <f t="shared" si="34"/>
        <v>Misc - White</v>
      </c>
      <c r="D560" s="2">
        <v>8991</v>
      </c>
      <c r="E560" t="s">
        <v>39</v>
      </c>
      <c r="F560" t="s">
        <v>174</v>
      </c>
      <c r="G560" t="s">
        <v>29</v>
      </c>
      <c r="H560" s="3">
        <v>1.75</v>
      </c>
      <c r="I560" s="3" t="s">
        <v>147</v>
      </c>
      <c r="J560" t="s">
        <v>12</v>
      </c>
      <c r="K560">
        <v>164</v>
      </c>
      <c r="L560">
        <v>240</v>
      </c>
      <c r="M560" s="1">
        <v>3.8010000000000002</v>
      </c>
      <c r="N560" s="1">
        <v>7.3395000000000001</v>
      </c>
      <c r="O560" s="1">
        <v>9.9015000000000004</v>
      </c>
      <c r="P560" s="37">
        <v>2.0895000000000001</v>
      </c>
      <c r="Q560">
        <f t="shared" si="35"/>
        <v>0.625</v>
      </c>
      <c r="R560" t="s">
        <v>1949</v>
      </c>
    </row>
    <row r="561" spans="1:19">
      <c r="A561" s="2">
        <f t="shared" si="32"/>
        <v>8992</v>
      </c>
      <c r="B561" t="str">
        <f t="shared" si="33"/>
        <v>D18992-164</v>
      </c>
      <c r="C561" t="str">
        <f t="shared" si="34"/>
        <v>Misc - White</v>
      </c>
      <c r="D561" s="2">
        <v>8992</v>
      </c>
      <c r="E561" t="s">
        <v>39</v>
      </c>
      <c r="F561" t="s">
        <v>174</v>
      </c>
      <c r="G561" t="s">
        <v>29</v>
      </c>
      <c r="H561" s="3">
        <v>2.375</v>
      </c>
      <c r="I561" s="3" t="s">
        <v>144</v>
      </c>
      <c r="J561" t="s">
        <v>12</v>
      </c>
      <c r="K561">
        <v>164</v>
      </c>
      <c r="L561">
        <v>180</v>
      </c>
      <c r="M561" s="1">
        <v>4.924500000000001</v>
      </c>
      <c r="N561" s="1">
        <v>9.0404999999999998</v>
      </c>
      <c r="O561" s="1">
        <v>12.1905</v>
      </c>
      <c r="P561" s="37">
        <v>2.7090000000000001</v>
      </c>
      <c r="Q561">
        <f t="shared" si="35"/>
        <v>0.5625</v>
      </c>
      <c r="R561" t="s">
        <v>1949</v>
      </c>
    </row>
    <row r="562" spans="1:19">
      <c r="A562" s="2">
        <f t="shared" si="32"/>
        <v>8993</v>
      </c>
      <c r="B562" t="str">
        <f t="shared" si="33"/>
        <v>D18993-152</v>
      </c>
      <c r="C562" t="str">
        <f t="shared" si="34"/>
        <v>Misc - White</v>
      </c>
      <c r="D562" s="2">
        <v>8993</v>
      </c>
      <c r="E562" t="s">
        <v>39</v>
      </c>
      <c r="F562" t="s">
        <v>174</v>
      </c>
      <c r="G562" t="s">
        <v>29</v>
      </c>
      <c r="H562" s="3">
        <v>1.125</v>
      </c>
      <c r="I562" s="3" t="s">
        <v>144</v>
      </c>
      <c r="J562" t="s">
        <v>12</v>
      </c>
      <c r="K562">
        <v>152</v>
      </c>
      <c r="L562">
        <v>435</v>
      </c>
      <c r="M562" s="1">
        <v>2.2364999999999999</v>
      </c>
      <c r="N562" s="1">
        <v>4.8615000000000004</v>
      </c>
      <c r="O562" s="1">
        <v>6.7725000000000009</v>
      </c>
      <c r="P562" s="37">
        <v>1.2284999999999999</v>
      </c>
      <c r="Q562">
        <f t="shared" si="35"/>
        <v>0.5625</v>
      </c>
      <c r="R562" t="s">
        <v>1949</v>
      </c>
      <c r="S562" t="s">
        <v>1934</v>
      </c>
    </row>
    <row r="563" spans="1:19">
      <c r="A563" s="2">
        <f t="shared" si="32"/>
        <v>9002</v>
      </c>
      <c r="B563" t="str">
        <f t="shared" si="33"/>
        <v>D19002-122</v>
      </c>
      <c r="C563" t="str">
        <f t="shared" si="34"/>
        <v>Fire &amp; Ice - Gold</v>
      </c>
      <c r="D563" s="2">
        <v>9002</v>
      </c>
      <c r="E563" t="s">
        <v>42</v>
      </c>
      <c r="F563" t="s">
        <v>90</v>
      </c>
      <c r="G563" t="s">
        <v>11</v>
      </c>
      <c r="H563" s="3">
        <v>0.625</v>
      </c>
      <c r="J563" t="s">
        <v>42</v>
      </c>
      <c r="K563">
        <v>122</v>
      </c>
      <c r="L563">
        <v>1725</v>
      </c>
      <c r="M563" s="1">
        <v>1.9110000000000003</v>
      </c>
      <c r="N563" s="1">
        <v>4.2629999999999999</v>
      </c>
      <c r="O563" s="1">
        <v>0</v>
      </c>
      <c r="P563" s="37">
        <v>1.05</v>
      </c>
      <c r="Q563">
        <f t="shared" si="35"/>
        <v>0</v>
      </c>
      <c r="R563" t="s">
        <v>1949</v>
      </c>
    </row>
    <row r="564" spans="1:19">
      <c r="A564" s="2">
        <f t="shared" si="32"/>
        <v>9003</v>
      </c>
      <c r="B564" t="str">
        <f t="shared" si="33"/>
        <v>D19003-122</v>
      </c>
      <c r="C564" t="str">
        <f t="shared" si="34"/>
        <v>Fire &amp; Ice - Silver</v>
      </c>
      <c r="D564" s="2">
        <v>9003</v>
      </c>
      <c r="E564" t="s">
        <v>42</v>
      </c>
      <c r="F564" t="s">
        <v>90</v>
      </c>
      <c r="G564" t="s">
        <v>22</v>
      </c>
      <c r="H564" s="3">
        <v>0.625</v>
      </c>
      <c r="J564" t="s">
        <v>42</v>
      </c>
      <c r="K564">
        <v>122</v>
      </c>
      <c r="L564">
        <v>1410</v>
      </c>
      <c r="M564" s="1">
        <v>2.016</v>
      </c>
      <c r="N564" s="1">
        <v>4.4415000000000004</v>
      </c>
      <c r="O564" s="1">
        <v>0</v>
      </c>
      <c r="P564" s="37">
        <v>1.1130000000000002</v>
      </c>
      <c r="Q564">
        <f t="shared" si="35"/>
        <v>0</v>
      </c>
      <c r="R564" t="s">
        <v>1949</v>
      </c>
    </row>
    <row r="565" spans="1:19">
      <c r="A565" s="2">
        <f t="shared" si="32"/>
        <v>9005</v>
      </c>
      <c r="B565" t="str">
        <f t="shared" si="33"/>
        <v>D19005-64</v>
      </c>
      <c r="C565" t="str">
        <f t="shared" si="34"/>
        <v>Fire &amp; Ice - Silver</v>
      </c>
      <c r="D565" s="2">
        <v>9005</v>
      </c>
      <c r="E565" t="s">
        <v>39</v>
      </c>
      <c r="F565" t="s">
        <v>90</v>
      </c>
      <c r="G565" t="s">
        <v>22</v>
      </c>
      <c r="H565" s="3">
        <v>1.75</v>
      </c>
      <c r="I565" s="3" t="s">
        <v>144</v>
      </c>
      <c r="J565" t="s">
        <v>12</v>
      </c>
      <c r="K565">
        <v>64</v>
      </c>
      <c r="L565">
        <v>180</v>
      </c>
      <c r="M565" s="1">
        <v>6.1005000000000003</v>
      </c>
      <c r="N565" s="1">
        <v>11.318999999999999</v>
      </c>
      <c r="O565" s="1">
        <v>14.805</v>
      </c>
      <c r="P565" s="37">
        <v>3.3600000000000003</v>
      </c>
      <c r="Q565">
        <f t="shared" si="35"/>
        <v>0.5625</v>
      </c>
      <c r="R565" t="s">
        <v>1949</v>
      </c>
    </row>
    <row r="566" spans="1:19">
      <c r="A566" s="2">
        <f t="shared" si="32"/>
        <v>9007</v>
      </c>
      <c r="B566" t="str">
        <f t="shared" si="33"/>
        <v>D19007-64</v>
      </c>
      <c r="C566" t="str">
        <f t="shared" si="34"/>
        <v>Fire &amp; Ice - Silver</v>
      </c>
      <c r="D566" s="2">
        <v>9007</v>
      </c>
      <c r="E566" t="s">
        <v>39</v>
      </c>
      <c r="F566" t="s">
        <v>90</v>
      </c>
      <c r="G566" t="s">
        <v>22</v>
      </c>
      <c r="H566" s="3">
        <v>3.25</v>
      </c>
      <c r="I566" s="3" t="s">
        <v>150</v>
      </c>
      <c r="J566" t="s">
        <v>12</v>
      </c>
      <c r="K566">
        <v>64</v>
      </c>
      <c r="L566">
        <v>80</v>
      </c>
      <c r="M566" s="1">
        <v>10.216500000000002</v>
      </c>
      <c r="N566" s="1">
        <v>17.745000000000001</v>
      </c>
      <c r="O566" s="1">
        <v>22.533000000000001</v>
      </c>
      <c r="P566" s="37">
        <v>5.6174999999999997</v>
      </c>
      <c r="Q566">
        <f t="shared" si="35"/>
        <v>0.75</v>
      </c>
      <c r="R566" t="s">
        <v>1949</v>
      </c>
    </row>
    <row r="567" spans="1:19">
      <c r="A567" s="2">
        <f t="shared" si="32"/>
        <v>9011</v>
      </c>
      <c r="B567" t="str">
        <f t="shared" si="33"/>
        <v>D19011-131</v>
      </c>
      <c r="C567" t="str">
        <f t="shared" si="34"/>
        <v>Marquis - Black</v>
      </c>
      <c r="D567" s="2">
        <v>9011</v>
      </c>
      <c r="E567" t="s">
        <v>10</v>
      </c>
      <c r="F567" t="s">
        <v>102</v>
      </c>
      <c r="G567" t="s">
        <v>26</v>
      </c>
      <c r="H567" s="3">
        <v>1.5</v>
      </c>
      <c r="I567" s="3" t="s">
        <v>147</v>
      </c>
      <c r="J567" t="s">
        <v>12</v>
      </c>
      <c r="K567">
        <v>131</v>
      </c>
      <c r="L567">
        <v>285</v>
      </c>
      <c r="M567" s="1" t="e">
        <v>#N/A</v>
      </c>
      <c r="N567" s="1" t="e">
        <v>#N/A</v>
      </c>
      <c r="O567" s="1" t="e">
        <v>#N/A</v>
      </c>
      <c r="P567" s="37" t="e">
        <v>#N/A</v>
      </c>
      <c r="Q567">
        <f t="shared" si="35"/>
        <v>0.625</v>
      </c>
      <c r="R567" t="s">
        <v>1949</v>
      </c>
    </row>
    <row r="568" spans="1:19">
      <c r="A568" s="2">
        <f t="shared" si="32"/>
        <v>9017</v>
      </c>
      <c r="B568" t="str">
        <f t="shared" si="33"/>
        <v>D19017-47</v>
      </c>
      <c r="C568" t="str">
        <f t="shared" si="34"/>
        <v>Madrids - Antique Gold</v>
      </c>
      <c r="D568" s="2">
        <v>9017</v>
      </c>
      <c r="E568" t="s">
        <v>10</v>
      </c>
      <c r="F568" t="s">
        <v>100</v>
      </c>
      <c r="G568" t="s">
        <v>14</v>
      </c>
      <c r="H568" s="3">
        <v>1.5</v>
      </c>
      <c r="I568" s="3" t="s">
        <v>145</v>
      </c>
      <c r="J568" t="s">
        <v>12</v>
      </c>
      <c r="K568">
        <v>47</v>
      </c>
      <c r="L568">
        <v>285</v>
      </c>
      <c r="M568" s="1" t="e">
        <v>#N/A</v>
      </c>
      <c r="N568" s="1" t="e">
        <v>#N/A</v>
      </c>
      <c r="O568" s="1" t="e">
        <v>#N/A</v>
      </c>
      <c r="P568" s="37" t="e">
        <v>#N/A</v>
      </c>
      <c r="Q568">
        <f t="shared" si="35"/>
        <v>0.5</v>
      </c>
      <c r="R568" t="s">
        <v>1949</v>
      </c>
    </row>
    <row r="569" spans="1:19">
      <c r="A569" s="2">
        <f t="shared" si="32"/>
        <v>9027</v>
      </c>
      <c r="B569" t="str">
        <f t="shared" si="33"/>
        <v>D19027-134</v>
      </c>
      <c r="C569" t="str">
        <f t="shared" si="34"/>
        <v>Berkshires - Walnut</v>
      </c>
      <c r="D569" s="2">
        <v>9027</v>
      </c>
      <c r="E569" t="s">
        <v>10</v>
      </c>
      <c r="F569" t="s">
        <v>101</v>
      </c>
      <c r="G569" t="s">
        <v>23</v>
      </c>
      <c r="H569" s="3">
        <v>1.125</v>
      </c>
      <c r="I569" s="3" t="s">
        <v>145</v>
      </c>
      <c r="J569" t="s">
        <v>12</v>
      </c>
      <c r="K569">
        <v>134</v>
      </c>
      <c r="L569">
        <v>220</v>
      </c>
      <c r="M569" s="1">
        <v>3.6645000000000003</v>
      </c>
      <c r="N569" s="1">
        <v>7.0979999999999999</v>
      </c>
      <c r="O569" s="1">
        <v>9.6074999999999999</v>
      </c>
      <c r="P569" s="37">
        <v>2.016</v>
      </c>
      <c r="Q569">
        <f t="shared" si="35"/>
        <v>0.5</v>
      </c>
      <c r="R569" t="s">
        <v>1949</v>
      </c>
    </row>
    <row r="570" spans="1:19">
      <c r="A570" s="2">
        <f t="shared" si="32"/>
        <v>9028</v>
      </c>
      <c r="B570" t="str">
        <f t="shared" si="33"/>
        <v>D19028-134</v>
      </c>
      <c r="C570" t="str">
        <f t="shared" si="34"/>
        <v>Berkshires - Mahogany</v>
      </c>
      <c r="D570" s="2">
        <v>9028</v>
      </c>
      <c r="E570" t="s">
        <v>10</v>
      </c>
      <c r="F570" t="s">
        <v>101</v>
      </c>
      <c r="G570" t="s">
        <v>25</v>
      </c>
      <c r="H570" s="3">
        <v>1.125</v>
      </c>
      <c r="I570" s="3" t="s">
        <v>145</v>
      </c>
      <c r="J570" t="s">
        <v>12</v>
      </c>
      <c r="K570">
        <v>134</v>
      </c>
      <c r="L570">
        <v>250</v>
      </c>
      <c r="M570" s="1">
        <v>3.7380000000000004</v>
      </c>
      <c r="N570" s="1">
        <v>7.1715</v>
      </c>
      <c r="O570" s="1">
        <v>9.6705000000000005</v>
      </c>
      <c r="P570" s="37">
        <v>2.0579999999999998</v>
      </c>
      <c r="Q570">
        <f t="shared" si="35"/>
        <v>0.5</v>
      </c>
      <c r="R570" t="s">
        <v>1949</v>
      </c>
    </row>
    <row r="571" spans="1:19">
      <c r="A571" s="2">
        <f t="shared" si="32"/>
        <v>9030</v>
      </c>
      <c r="B571" t="str">
        <f t="shared" si="33"/>
        <v>D19030-134</v>
      </c>
      <c r="C571" t="str">
        <f t="shared" si="34"/>
        <v>Berkshires - Black</v>
      </c>
      <c r="D571" s="2">
        <v>9030</v>
      </c>
      <c r="E571" t="s">
        <v>10</v>
      </c>
      <c r="F571" t="s">
        <v>101</v>
      </c>
      <c r="G571" t="s">
        <v>26</v>
      </c>
      <c r="H571" s="3">
        <v>1.125</v>
      </c>
      <c r="I571" s="3" t="s">
        <v>145</v>
      </c>
      <c r="J571" t="s">
        <v>12</v>
      </c>
      <c r="K571">
        <v>134</v>
      </c>
      <c r="L571">
        <v>420</v>
      </c>
      <c r="M571" s="1">
        <v>2.8245</v>
      </c>
      <c r="N571" s="1">
        <v>5.9535</v>
      </c>
      <c r="O571" s="1">
        <v>8.2319999999999993</v>
      </c>
      <c r="P571" s="37">
        <v>1.554</v>
      </c>
      <c r="Q571">
        <f t="shared" si="35"/>
        <v>0.5</v>
      </c>
      <c r="R571" t="s">
        <v>1949</v>
      </c>
    </row>
    <row r="572" spans="1:19">
      <c r="A572" s="2">
        <f t="shared" si="32"/>
        <v>9032</v>
      </c>
      <c r="B572" t="str">
        <f t="shared" si="33"/>
        <v>D19032-134</v>
      </c>
      <c r="C572" t="str">
        <f t="shared" si="34"/>
        <v>Berkshires - Walnut</v>
      </c>
      <c r="D572" s="2">
        <v>9032</v>
      </c>
      <c r="E572" t="s">
        <v>10</v>
      </c>
      <c r="F572" t="s">
        <v>101</v>
      </c>
      <c r="G572" t="s">
        <v>23</v>
      </c>
      <c r="H572" s="3">
        <v>1.875</v>
      </c>
      <c r="I572" s="3" t="s">
        <v>144</v>
      </c>
      <c r="J572" t="s">
        <v>12</v>
      </c>
      <c r="K572">
        <v>134</v>
      </c>
      <c r="L572">
        <v>180</v>
      </c>
      <c r="M572" s="1" t="e">
        <v>#N/A</v>
      </c>
      <c r="N572" s="1" t="e">
        <v>#N/A</v>
      </c>
      <c r="O572" s="1" t="e">
        <v>#N/A</v>
      </c>
      <c r="P572" s="37" t="e">
        <v>#N/A</v>
      </c>
      <c r="Q572">
        <f t="shared" si="35"/>
        <v>0.5625</v>
      </c>
      <c r="R572" t="s">
        <v>1949</v>
      </c>
    </row>
    <row r="573" spans="1:19">
      <c r="A573" s="2">
        <f t="shared" si="32"/>
        <v>9033</v>
      </c>
      <c r="B573" t="str">
        <f t="shared" si="33"/>
        <v>D19033-134</v>
      </c>
      <c r="C573" t="str">
        <f t="shared" si="34"/>
        <v>Berkshires - Mahogany</v>
      </c>
      <c r="D573" s="2">
        <v>9033</v>
      </c>
      <c r="E573" t="s">
        <v>10</v>
      </c>
      <c r="F573" t="s">
        <v>101</v>
      </c>
      <c r="G573" t="s">
        <v>25</v>
      </c>
      <c r="H573" s="3">
        <v>1.875</v>
      </c>
      <c r="I573" s="3" t="s">
        <v>144</v>
      </c>
      <c r="J573" t="s">
        <v>12</v>
      </c>
      <c r="K573">
        <v>134</v>
      </c>
      <c r="L573">
        <v>180</v>
      </c>
      <c r="M573" s="1">
        <v>6.237000000000001</v>
      </c>
      <c r="N573" s="1">
        <v>11.424000000000001</v>
      </c>
      <c r="O573" s="1">
        <v>14.868</v>
      </c>
      <c r="P573" s="37">
        <v>3.4335</v>
      </c>
      <c r="Q573">
        <f t="shared" si="35"/>
        <v>0.5625</v>
      </c>
      <c r="R573" t="s">
        <v>1949</v>
      </c>
    </row>
    <row r="574" spans="1:19">
      <c r="A574" s="2">
        <f t="shared" si="32"/>
        <v>9035</v>
      </c>
      <c r="B574" t="str">
        <f t="shared" si="33"/>
        <v>D19035-134</v>
      </c>
      <c r="C574" t="str">
        <f t="shared" si="34"/>
        <v>Berkshires - Black</v>
      </c>
      <c r="D574" s="2">
        <v>9035</v>
      </c>
      <c r="E574" t="s">
        <v>10</v>
      </c>
      <c r="F574" t="s">
        <v>101</v>
      </c>
      <c r="G574" t="s">
        <v>26</v>
      </c>
      <c r="H574" s="3">
        <v>1.875</v>
      </c>
      <c r="I574" s="3" t="s">
        <v>144</v>
      </c>
      <c r="J574" t="s">
        <v>12</v>
      </c>
      <c r="K574">
        <v>134</v>
      </c>
      <c r="L574">
        <v>230</v>
      </c>
      <c r="M574" s="1">
        <v>4.8194999999999997</v>
      </c>
      <c r="N574" s="1">
        <v>9.0299999999999994</v>
      </c>
      <c r="O574" s="1">
        <v>11.8125</v>
      </c>
      <c r="P574" s="37">
        <v>2.6460000000000004</v>
      </c>
      <c r="Q574">
        <f t="shared" si="35"/>
        <v>0.5625</v>
      </c>
      <c r="R574" t="s">
        <v>1949</v>
      </c>
    </row>
    <row r="575" spans="1:19">
      <c r="A575" s="2">
        <f t="shared" si="32"/>
        <v>9036</v>
      </c>
      <c r="B575" t="str">
        <f t="shared" si="33"/>
        <v>D19036-134</v>
      </c>
      <c r="C575" t="str">
        <f t="shared" si="34"/>
        <v>Berkshires - Black</v>
      </c>
      <c r="D575" s="2">
        <v>9036</v>
      </c>
      <c r="E575" t="s">
        <v>10</v>
      </c>
      <c r="F575" t="s">
        <v>101</v>
      </c>
      <c r="G575" t="s">
        <v>26</v>
      </c>
      <c r="H575" s="3">
        <v>2.5</v>
      </c>
      <c r="I575" s="3" t="s">
        <v>144</v>
      </c>
      <c r="J575" t="s">
        <v>12</v>
      </c>
      <c r="K575">
        <v>134</v>
      </c>
      <c r="L575">
        <v>150</v>
      </c>
      <c r="M575" s="1" t="e">
        <v>#N/A</v>
      </c>
      <c r="N575" s="1" t="e">
        <v>#N/A</v>
      </c>
      <c r="O575" s="1" t="e">
        <v>#N/A</v>
      </c>
      <c r="P575" s="37" t="e">
        <v>#N/A</v>
      </c>
      <c r="Q575">
        <f t="shared" si="35"/>
        <v>0.5625</v>
      </c>
      <c r="R575" t="s">
        <v>1949</v>
      </c>
    </row>
    <row r="576" spans="1:19">
      <c r="A576" s="2">
        <f t="shared" si="32"/>
        <v>9053</v>
      </c>
      <c r="B576" t="str">
        <f t="shared" si="33"/>
        <v>D19053-34</v>
      </c>
      <c r="C576" t="str">
        <f t="shared" si="34"/>
        <v>Orleans - Antique Gold</v>
      </c>
      <c r="D576" s="2">
        <v>9053</v>
      </c>
      <c r="E576" t="s">
        <v>10</v>
      </c>
      <c r="F576" t="s">
        <v>173</v>
      </c>
      <c r="G576" t="s">
        <v>14</v>
      </c>
      <c r="H576" s="3">
        <v>2.25</v>
      </c>
      <c r="I576" s="3" t="s">
        <v>147</v>
      </c>
      <c r="J576" t="s">
        <v>12</v>
      </c>
      <c r="K576">
        <v>34</v>
      </c>
      <c r="L576">
        <v>150</v>
      </c>
      <c r="M576" s="1" t="e">
        <v>#N/A</v>
      </c>
      <c r="N576" s="1" t="e">
        <v>#N/A</v>
      </c>
      <c r="O576" s="1" t="e">
        <v>#N/A</v>
      </c>
      <c r="P576" s="37" t="e">
        <v>#N/A</v>
      </c>
      <c r="Q576">
        <f t="shared" si="35"/>
        <v>0.625</v>
      </c>
      <c r="R576" t="s">
        <v>1949</v>
      </c>
    </row>
    <row r="577" spans="1:19">
      <c r="A577" s="2">
        <f t="shared" si="32"/>
        <v>9058</v>
      </c>
      <c r="B577" t="str">
        <f t="shared" si="33"/>
        <v>D19058-121</v>
      </c>
      <c r="C577" t="str">
        <f t="shared" si="34"/>
        <v>Madrids - Gold</v>
      </c>
      <c r="D577" s="2">
        <v>9058</v>
      </c>
      <c r="E577" t="s">
        <v>42</v>
      </c>
      <c r="F577" t="s">
        <v>100</v>
      </c>
      <c r="G577" t="s">
        <v>11</v>
      </c>
      <c r="H577" s="3">
        <v>0.5</v>
      </c>
      <c r="J577" t="s">
        <v>42</v>
      </c>
      <c r="K577">
        <v>121</v>
      </c>
      <c r="L577">
        <v>2280</v>
      </c>
      <c r="M577" s="1">
        <v>1.7010000000000003</v>
      </c>
      <c r="N577" s="1">
        <v>3.8640000000000003</v>
      </c>
      <c r="O577" s="1">
        <v>0</v>
      </c>
      <c r="P577" s="37">
        <v>0.93450000000000011</v>
      </c>
      <c r="Q577">
        <f t="shared" si="35"/>
        <v>0</v>
      </c>
      <c r="R577" t="s">
        <v>1949</v>
      </c>
    </row>
    <row r="578" spans="1:19">
      <c r="A578" s="2">
        <f t="shared" ref="A578:A641" si="36">D578</f>
        <v>9059</v>
      </c>
      <c r="B578" t="str">
        <f t="shared" ref="B578:B641" si="37">CONCATENATE("D1",D578,"-",K578)</f>
        <v>D19059-121</v>
      </c>
      <c r="C578" t="str">
        <f t="shared" ref="C578:C641" si="38">CONCATENATE(F578," - ",G578)</f>
        <v>Madrids - Silver</v>
      </c>
      <c r="D578" s="2">
        <v>9059</v>
      </c>
      <c r="E578" t="s">
        <v>42</v>
      </c>
      <c r="F578" t="s">
        <v>100</v>
      </c>
      <c r="G578" t="s">
        <v>22</v>
      </c>
      <c r="H578" s="3">
        <v>0.5</v>
      </c>
      <c r="J578" t="s">
        <v>42</v>
      </c>
      <c r="K578">
        <v>121</v>
      </c>
      <c r="L578">
        <v>1615</v>
      </c>
      <c r="M578" s="1">
        <v>1.7010000000000003</v>
      </c>
      <c r="N578" s="1">
        <v>3.8640000000000003</v>
      </c>
      <c r="O578" s="1">
        <v>0</v>
      </c>
      <c r="P578" s="37">
        <v>0.93450000000000011</v>
      </c>
      <c r="Q578">
        <f t="shared" ref="Q578:Q641" si="39">IFERROR(+IF(I578&lt;40000,I578,+((TRIM(+MID(I578,1,+FIND("/",I578,1)-1)))/(+TRIM(+MID(I578,+FIND("/",I578,1)+1,2))))),I578*1)</f>
        <v>0</v>
      </c>
      <c r="R578" t="s">
        <v>1949</v>
      </c>
    </row>
    <row r="579" spans="1:19">
      <c r="A579" s="2">
        <f t="shared" si="36"/>
        <v>9063</v>
      </c>
      <c r="B579" t="str">
        <f t="shared" si="37"/>
        <v>D19063-129</v>
      </c>
      <c r="C579" t="str">
        <f t="shared" si="38"/>
        <v>Real Veneers - Cherry</v>
      </c>
      <c r="D579" s="2">
        <v>9063</v>
      </c>
      <c r="E579" t="s">
        <v>74</v>
      </c>
      <c r="F579" t="s">
        <v>75</v>
      </c>
      <c r="G579" t="s">
        <v>36</v>
      </c>
      <c r="H579" s="3">
        <v>0.75</v>
      </c>
      <c r="I579" s="3" t="s">
        <v>149</v>
      </c>
      <c r="J579" t="s">
        <v>12</v>
      </c>
      <c r="K579">
        <v>129</v>
      </c>
      <c r="L579">
        <v>270</v>
      </c>
      <c r="M579" s="1">
        <v>3.8220000000000005</v>
      </c>
      <c r="N579" s="1">
        <v>7.14</v>
      </c>
      <c r="O579" s="1">
        <v>9.7650000000000006</v>
      </c>
      <c r="P579" s="37">
        <v>2.1</v>
      </c>
      <c r="Q579">
        <f t="shared" si="39"/>
        <v>0.375</v>
      </c>
      <c r="R579" t="s">
        <v>1949</v>
      </c>
    </row>
    <row r="580" spans="1:19">
      <c r="A580" s="2">
        <f t="shared" si="36"/>
        <v>9064</v>
      </c>
      <c r="B580" t="str">
        <f t="shared" si="37"/>
        <v>D19064-129</v>
      </c>
      <c r="C580" t="str">
        <f t="shared" si="38"/>
        <v>Real Veneers - Cherry</v>
      </c>
      <c r="D580" s="2">
        <v>9064</v>
      </c>
      <c r="E580" t="s">
        <v>74</v>
      </c>
      <c r="F580" t="s">
        <v>75</v>
      </c>
      <c r="G580" t="s">
        <v>36</v>
      </c>
      <c r="H580" s="3">
        <v>1.125</v>
      </c>
      <c r="I580" s="3" t="s">
        <v>149</v>
      </c>
      <c r="J580" t="s">
        <v>12</v>
      </c>
      <c r="K580">
        <v>129</v>
      </c>
      <c r="L580">
        <v>190</v>
      </c>
      <c r="M580" s="1">
        <v>4.83</v>
      </c>
      <c r="N580" s="1">
        <v>8.9880000000000013</v>
      </c>
      <c r="O580" s="1">
        <v>12.022499999999999</v>
      </c>
      <c r="P580" s="37">
        <v>2.6564999999999999</v>
      </c>
      <c r="Q580">
        <f t="shared" si="39"/>
        <v>0.375</v>
      </c>
      <c r="R580" t="s">
        <v>1949</v>
      </c>
    </row>
    <row r="581" spans="1:19">
      <c r="A581" s="2">
        <f t="shared" si="36"/>
        <v>9070</v>
      </c>
      <c r="B581" t="str">
        <f t="shared" si="37"/>
        <v>D19070-129</v>
      </c>
      <c r="C581" t="str">
        <f t="shared" si="38"/>
        <v>Real Veneers - Cherry</v>
      </c>
      <c r="D581" s="2">
        <v>9070</v>
      </c>
      <c r="E581" t="s">
        <v>74</v>
      </c>
      <c r="F581" t="s">
        <v>75</v>
      </c>
      <c r="G581" t="s">
        <v>36</v>
      </c>
      <c r="H581" s="3">
        <v>1.75</v>
      </c>
      <c r="I581" s="3" t="s">
        <v>149</v>
      </c>
      <c r="J581" t="s">
        <v>12</v>
      </c>
      <c r="K581">
        <v>129</v>
      </c>
      <c r="L581">
        <v>290</v>
      </c>
      <c r="M581" s="1" t="e">
        <v>#N/A</v>
      </c>
      <c r="N581" s="1" t="e">
        <v>#N/A</v>
      </c>
      <c r="O581" s="1" t="e">
        <v>#N/A</v>
      </c>
      <c r="P581" s="37" t="e">
        <v>#N/A</v>
      </c>
      <c r="Q581">
        <f t="shared" si="39"/>
        <v>0.375</v>
      </c>
      <c r="R581" t="s">
        <v>1949</v>
      </c>
    </row>
    <row r="582" spans="1:19">
      <c r="A582" s="2">
        <f t="shared" si="36"/>
        <v>9073</v>
      </c>
      <c r="B582" t="str">
        <f t="shared" si="37"/>
        <v>D19073-129</v>
      </c>
      <c r="C582" t="str">
        <f t="shared" si="38"/>
        <v>Real Veneers - Honey Pecan</v>
      </c>
      <c r="D582" s="2">
        <v>9073</v>
      </c>
      <c r="E582" t="s">
        <v>74</v>
      </c>
      <c r="F582" t="s">
        <v>75</v>
      </c>
      <c r="G582" t="s">
        <v>35</v>
      </c>
      <c r="H582" s="3">
        <v>0.75</v>
      </c>
      <c r="I582" s="3" t="s">
        <v>149</v>
      </c>
      <c r="J582" t="s">
        <v>12</v>
      </c>
      <c r="K582">
        <v>129</v>
      </c>
      <c r="L582">
        <v>310</v>
      </c>
      <c r="M582" s="1">
        <v>3.9585000000000004</v>
      </c>
      <c r="N582" s="1">
        <v>7.5389999999999997</v>
      </c>
      <c r="O582" s="1">
        <v>10.2585</v>
      </c>
      <c r="P582" s="37">
        <v>2.1734999999999998</v>
      </c>
      <c r="Q582">
        <f t="shared" si="39"/>
        <v>0.375</v>
      </c>
      <c r="R582" t="s">
        <v>1949</v>
      </c>
      <c r="S582" t="s">
        <v>1934</v>
      </c>
    </row>
    <row r="583" spans="1:19">
      <c r="A583" s="2">
        <f t="shared" si="36"/>
        <v>9074</v>
      </c>
      <c r="B583" t="str">
        <f t="shared" si="37"/>
        <v>D19074-129</v>
      </c>
      <c r="C583" t="str">
        <f t="shared" si="38"/>
        <v>Real Veneers - Honey Pecan</v>
      </c>
      <c r="D583" s="2">
        <v>9074</v>
      </c>
      <c r="E583" t="s">
        <v>74</v>
      </c>
      <c r="F583" t="s">
        <v>75</v>
      </c>
      <c r="G583" t="s">
        <v>35</v>
      </c>
      <c r="H583" s="3">
        <v>1.125</v>
      </c>
      <c r="I583" s="3" t="s">
        <v>149</v>
      </c>
      <c r="J583" t="s">
        <v>12</v>
      </c>
      <c r="K583">
        <v>129</v>
      </c>
      <c r="L583">
        <v>210</v>
      </c>
      <c r="M583" s="1">
        <v>5.1555</v>
      </c>
      <c r="N583" s="1">
        <v>9.775500000000001</v>
      </c>
      <c r="O583" s="1">
        <v>13.0305</v>
      </c>
      <c r="P583" s="37">
        <v>2.8350000000000004</v>
      </c>
      <c r="Q583">
        <f t="shared" si="39"/>
        <v>0.375</v>
      </c>
      <c r="R583" t="s">
        <v>1949</v>
      </c>
    </row>
    <row r="584" spans="1:19">
      <c r="A584" s="2">
        <f t="shared" si="36"/>
        <v>9076</v>
      </c>
      <c r="B584" t="str">
        <f t="shared" si="37"/>
        <v>D19076-114</v>
      </c>
      <c r="C584" t="str">
        <f t="shared" si="38"/>
        <v>Misc - Antique Gold</v>
      </c>
      <c r="D584" s="2">
        <v>9076</v>
      </c>
      <c r="E584" t="s">
        <v>39</v>
      </c>
      <c r="F584" t="s">
        <v>174</v>
      </c>
      <c r="G584" t="s">
        <v>14</v>
      </c>
      <c r="H584" s="3">
        <v>1</v>
      </c>
      <c r="I584" s="3" t="s">
        <v>145</v>
      </c>
      <c r="J584" t="s">
        <v>12</v>
      </c>
      <c r="K584">
        <v>114</v>
      </c>
      <c r="L584">
        <v>380</v>
      </c>
      <c r="M584" s="1" t="e">
        <v>#N/A</v>
      </c>
      <c r="N584" s="1" t="e">
        <v>#N/A</v>
      </c>
      <c r="O584" s="1" t="e">
        <v>#N/A</v>
      </c>
      <c r="P584" s="37" t="e">
        <v>#N/A</v>
      </c>
      <c r="Q584">
        <f t="shared" si="39"/>
        <v>0.5</v>
      </c>
      <c r="R584" t="s">
        <v>1949</v>
      </c>
    </row>
    <row r="585" spans="1:19">
      <c r="A585" s="2">
        <f t="shared" si="36"/>
        <v>9088</v>
      </c>
      <c r="B585" t="str">
        <f t="shared" si="37"/>
        <v>D19088-103</v>
      </c>
      <c r="C585" t="str">
        <f t="shared" si="38"/>
        <v>Misc - Gold</v>
      </c>
      <c r="D585" s="2">
        <v>9088</v>
      </c>
      <c r="E585" t="s">
        <v>10</v>
      </c>
      <c r="F585" t="s">
        <v>174</v>
      </c>
      <c r="G585" t="s">
        <v>11</v>
      </c>
      <c r="H585" s="3">
        <v>3.375</v>
      </c>
      <c r="I585" s="3" t="s">
        <v>144</v>
      </c>
      <c r="J585" t="s">
        <v>12</v>
      </c>
      <c r="K585">
        <v>103</v>
      </c>
      <c r="L585">
        <v>95</v>
      </c>
      <c r="M585" s="1">
        <v>8.7569999999999997</v>
      </c>
      <c r="N585" s="1">
        <v>15.582000000000001</v>
      </c>
      <c r="O585" s="1">
        <v>19.992000000000001</v>
      </c>
      <c r="P585" s="37">
        <v>4.8194999999999997</v>
      </c>
      <c r="Q585">
        <f t="shared" si="39"/>
        <v>0.5625</v>
      </c>
      <c r="R585" t="s">
        <v>1949</v>
      </c>
    </row>
    <row r="586" spans="1:19">
      <c r="A586" s="2">
        <f t="shared" si="36"/>
        <v>9089</v>
      </c>
      <c r="B586" t="str">
        <f t="shared" si="37"/>
        <v>D19089-34</v>
      </c>
      <c r="C586" t="str">
        <f t="shared" si="38"/>
        <v>Orleans - Antique Gold</v>
      </c>
      <c r="D586" s="2">
        <v>9089</v>
      </c>
      <c r="E586" t="s">
        <v>10</v>
      </c>
      <c r="F586" t="s">
        <v>173</v>
      </c>
      <c r="G586" t="s">
        <v>14</v>
      </c>
      <c r="H586" s="3">
        <v>1.25</v>
      </c>
      <c r="I586" s="3" t="s">
        <v>149</v>
      </c>
      <c r="J586" t="s">
        <v>12</v>
      </c>
      <c r="K586">
        <v>34</v>
      </c>
      <c r="L586">
        <v>285</v>
      </c>
      <c r="M586" s="1" t="e">
        <v>#N/A</v>
      </c>
      <c r="N586" s="1" t="e">
        <v>#N/A</v>
      </c>
      <c r="O586" s="1" t="e">
        <v>#N/A</v>
      </c>
      <c r="P586" s="37" t="e">
        <v>#N/A</v>
      </c>
      <c r="Q586">
        <f t="shared" si="39"/>
        <v>0.375</v>
      </c>
      <c r="R586" t="s">
        <v>1949</v>
      </c>
    </row>
    <row r="587" spans="1:19">
      <c r="A587" s="2">
        <f t="shared" si="36"/>
        <v>9093</v>
      </c>
      <c r="B587" t="str">
        <f t="shared" si="37"/>
        <v>D19093-34</v>
      </c>
      <c r="C587" t="str">
        <f t="shared" si="38"/>
        <v>Orleans - Antique Gold</v>
      </c>
      <c r="D587" s="2">
        <v>9093</v>
      </c>
      <c r="E587" t="s">
        <v>45</v>
      </c>
      <c r="F587" t="s">
        <v>173</v>
      </c>
      <c r="G587" t="s">
        <v>14</v>
      </c>
      <c r="H587" s="3">
        <v>2.5</v>
      </c>
      <c r="I587" s="3" t="s">
        <v>149</v>
      </c>
      <c r="J587" t="s">
        <v>12</v>
      </c>
      <c r="K587">
        <v>34</v>
      </c>
      <c r="L587">
        <v>110</v>
      </c>
      <c r="M587" s="1" t="e">
        <v>#N/A</v>
      </c>
      <c r="N587" s="1" t="e">
        <v>#N/A</v>
      </c>
      <c r="O587" s="1" t="e">
        <v>#N/A</v>
      </c>
      <c r="P587" s="37" t="e">
        <v>#N/A</v>
      </c>
      <c r="Q587">
        <f t="shared" si="39"/>
        <v>0.375</v>
      </c>
      <c r="R587" t="s">
        <v>1949</v>
      </c>
    </row>
    <row r="588" spans="1:19">
      <c r="A588" s="2">
        <f t="shared" si="36"/>
        <v>9106</v>
      </c>
      <c r="B588" t="str">
        <f t="shared" si="37"/>
        <v>D19106-155</v>
      </c>
      <c r="C588" t="str">
        <f t="shared" si="38"/>
        <v>Blacks - Black</v>
      </c>
      <c r="D588" s="2">
        <v>9106</v>
      </c>
      <c r="E588" t="s">
        <v>10</v>
      </c>
      <c r="F588" t="s">
        <v>49</v>
      </c>
      <c r="G588" t="s">
        <v>26</v>
      </c>
      <c r="H588" s="3">
        <v>1.5</v>
      </c>
      <c r="I588" s="3" t="s">
        <v>149</v>
      </c>
      <c r="J588" t="s">
        <v>12</v>
      </c>
      <c r="K588">
        <v>155</v>
      </c>
      <c r="L588">
        <v>285</v>
      </c>
      <c r="M588" s="1">
        <v>4.9350000000000005</v>
      </c>
      <c r="N588" s="1">
        <v>9.1770000000000014</v>
      </c>
      <c r="O588" s="1">
        <v>12.263999999999999</v>
      </c>
      <c r="P588" s="37">
        <v>2.7195</v>
      </c>
      <c r="Q588">
        <f t="shared" si="39"/>
        <v>0.375</v>
      </c>
      <c r="R588" t="s">
        <v>1949</v>
      </c>
    </row>
    <row r="589" spans="1:19">
      <c r="A589" s="2">
        <f t="shared" si="36"/>
        <v>9125</v>
      </c>
      <c r="B589" t="str">
        <f t="shared" si="37"/>
        <v>D19125-51</v>
      </c>
      <c r="C589" t="str">
        <f t="shared" si="38"/>
        <v>Tuscany - Gold</v>
      </c>
      <c r="D589" s="2">
        <v>9125</v>
      </c>
      <c r="E589" t="s">
        <v>45</v>
      </c>
      <c r="F589" t="s">
        <v>99</v>
      </c>
      <c r="G589" t="s">
        <v>11</v>
      </c>
      <c r="H589" s="3">
        <v>3</v>
      </c>
      <c r="I589" s="3" t="s">
        <v>154</v>
      </c>
      <c r="J589" t="s">
        <v>12</v>
      </c>
      <c r="K589">
        <v>51</v>
      </c>
      <c r="L589">
        <v>85</v>
      </c>
      <c r="M589" s="1">
        <v>9.849000000000002</v>
      </c>
      <c r="N589" s="1">
        <v>16.968</v>
      </c>
      <c r="O589" s="1">
        <v>21.630000000000003</v>
      </c>
      <c r="P589" s="37">
        <v>5.4180000000000001</v>
      </c>
      <c r="Q589">
        <f t="shared" si="39"/>
        <v>1</v>
      </c>
      <c r="R589" t="s">
        <v>1949</v>
      </c>
    </row>
    <row r="590" spans="1:19">
      <c r="A590" s="2">
        <f t="shared" si="36"/>
        <v>9135</v>
      </c>
      <c r="B590" t="str">
        <f t="shared" si="37"/>
        <v>D19135-105</v>
      </c>
      <c r="C590" t="str">
        <f t="shared" si="38"/>
        <v>Misc - Antique Gold</v>
      </c>
      <c r="D590" s="2">
        <v>9135</v>
      </c>
      <c r="E590" t="s">
        <v>10</v>
      </c>
      <c r="F590" t="s">
        <v>174</v>
      </c>
      <c r="G590" t="s">
        <v>14</v>
      </c>
      <c r="H590" s="3">
        <v>0.75</v>
      </c>
      <c r="I590" s="3" t="s">
        <v>145</v>
      </c>
      <c r="J590" t="s">
        <v>12</v>
      </c>
      <c r="K590">
        <v>105</v>
      </c>
      <c r="L590">
        <v>500</v>
      </c>
      <c r="M590" s="1">
        <v>3.0135000000000001</v>
      </c>
      <c r="N590" s="1">
        <v>6.2790000000000008</v>
      </c>
      <c r="O590" s="1">
        <v>8.652000000000001</v>
      </c>
      <c r="P590" s="37">
        <v>1.6590000000000003</v>
      </c>
      <c r="Q590">
        <f t="shared" si="39"/>
        <v>0.5</v>
      </c>
      <c r="R590" t="s">
        <v>1949</v>
      </c>
      <c r="S590" t="s">
        <v>1934</v>
      </c>
    </row>
    <row r="591" spans="1:19">
      <c r="A591" s="2">
        <f t="shared" si="36"/>
        <v>9136</v>
      </c>
      <c r="B591" t="str">
        <f t="shared" si="37"/>
        <v>D19136-105</v>
      </c>
      <c r="C591" t="str">
        <f t="shared" si="38"/>
        <v>Misc - Antique Silver</v>
      </c>
      <c r="D591" s="2">
        <v>9136</v>
      </c>
      <c r="E591" t="s">
        <v>10</v>
      </c>
      <c r="F591" t="s">
        <v>174</v>
      </c>
      <c r="G591" t="s">
        <v>13</v>
      </c>
      <c r="H591" s="3">
        <v>0.75</v>
      </c>
      <c r="I591" s="3" t="s">
        <v>145</v>
      </c>
      <c r="J591" t="s">
        <v>12</v>
      </c>
      <c r="K591">
        <v>105</v>
      </c>
      <c r="L591">
        <v>665</v>
      </c>
      <c r="M591" s="1">
        <v>3.0135000000000001</v>
      </c>
      <c r="N591" s="1">
        <v>6.2790000000000008</v>
      </c>
      <c r="O591" s="1">
        <v>8.652000000000001</v>
      </c>
      <c r="P591" s="37">
        <v>1.6590000000000003</v>
      </c>
      <c r="Q591">
        <f t="shared" si="39"/>
        <v>0.5</v>
      </c>
      <c r="R591" t="s">
        <v>1949</v>
      </c>
      <c r="S591" t="s">
        <v>1934</v>
      </c>
    </row>
    <row r="592" spans="1:19">
      <c r="A592" s="2">
        <f t="shared" si="36"/>
        <v>9146</v>
      </c>
      <c r="B592" t="str">
        <f t="shared" si="37"/>
        <v>D19146-52</v>
      </c>
      <c r="C592" t="str">
        <f t="shared" si="38"/>
        <v>Gotham - Gold</v>
      </c>
      <c r="D592" s="2">
        <v>9146</v>
      </c>
      <c r="E592" t="s">
        <v>45</v>
      </c>
      <c r="F592" t="s">
        <v>98</v>
      </c>
      <c r="G592" t="s">
        <v>11</v>
      </c>
      <c r="H592" s="3">
        <v>3.625</v>
      </c>
      <c r="I592" s="3" t="s">
        <v>144</v>
      </c>
      <c r="J592" t="s">
        <v>12</v>
      </c>
      <c r="K592">
        <v>52</v>
      </c>
      <c r="L592">
        <v>110</v>
      </c>
      <c r="M592" s="1">
        <v>7.4969999999999999</v>
      </c>
      <c r="N592" s="1">
        <v>14.406000000000001</v>
      </c>
      <c r="O592" s="1">
        <v>18.983999999999998</v>
      </c>
      <c r="P592" s="37">
        <v>4.1265000000000001</v>
      </c>
      <c r="Q592">
        <f t="shared" si="39"/>
        <v>0.5625</v>
      </c>
      <c r="R592" t="s">
        <v>1949</v>
      </c>
    </row>
    <row r="593" spans="1:19">
      <c r="A593" s="2">
        <f t="shared" si="36"/>
        <v>9160</v>
      </c>
      <c r="B593" t="str">
        <f t="shared" si="37"/>
        <v>D19160-152</v>
      </c>
      <c r="C593" t="str">
        <f t="shared" si="38"/>
        <v>Misc - Color</v>
      </c>
      <c r="D593" s="2">
        <v>9160</v>
      </c>
      <c r="E593" t="s">
        <v>39</v>
      </c>
      <c r="F593" t="s">
        <v>174</v>
      </c>
      <c r="G593" t="s">
        <v>32</v>
      </c>
      <c r="H593" s="3">
        <v>0.75</v>
      </c>
      <c r="I593" s="3" t="s">
        <v>147</v>
      </c>
      <c r="J593" t="s">
        <v>12</v>
      </c>
      <c r="K593">
        <v>152</v>
      </c>
      <c r="L593">
        <v>490</v>
      </c>
      <c r="M593" s="1">
        <v>2.2260000000000004</v>
      </c>
      <c r="N593" s="1">
        <v>4.83</v>
      </c>
      <c r="O593" s="1">
        <v>6.7934999999999999</v>
      </c>
      <c r="P593" s="37">
        <v>1.2284999999999999</v>
      </c>
      <c r="Q593">
        <f t="shared" si="39"/>
        <v>0.625</v>
      </c>
      <c r="R593" t="s">
        <v>1949</v>
      </c>
      <c r="S593" t="s">
        <v>1934</v>
      </c>
    </row>
    <row r="594" spans="1:19">
      <c r="A594" s="2">
        <f t="shared" si="36"/>
        <v>9161</v>
      </c>
      <c r="B594" t="str">
        <f t="shared" si="37"/>
        <v>D19161-152</v>
      </c>
      <c r="C594" t="str">
        <f t="shared" si="38"/>
        <v>Misc - Color</v>
      </c>
      <c r="D594" s="2">
        <v>9161</v>
      </c>
      <c r="E594" t="s">
        <v>39</v>
      </c>
      <c r="F594" t="s">
        <v>174</v>
      </c>
      <c r="G594" t="s">
        <v>32</v>
      </c>
      <c r="H594" s="3">
        <v>0.75</v>
      </c>
      <c r="I594" s="3" t="s">
        <v>147</v>
      </c>
      <c r="J594" t="s">
        <v>12</v>
      </c>
      <c r="K594">
        <v>152</v>
      </c>
      <c r="L594">
        <v>550</v>
      </c>
      <c r="M594" s="1">
        <v>2.2260000000000004</v>
      </c>
      <c r="N594" s="1">
        <v>4.83</v>
      </c>
      <c r="O594" s="1">
        <v>6.7934999999999999</v>
      </c>
      <c r="P594" s="37">
        <v>1.2284999999999999</v>
      </c>
      <c r="Q594">
        <f t="shared" si="39"/>
        <v>0.625</v>
      </c>
      <c r="R594" t="s">
        <v>1949</v>
      </c>
    </row>
    <row r="595" spans="1:19">
      <c r="A595" s="2">
        <f t="shared" si="36"/>
        <v>9163</v>
      </c>
      <c r="B595" t="str">
        <f t="shared" si="37"/>
        <v>D19163-152</v>
      </c>
      <c r="C595" t="str">
        <f t="shared" si="38"/>
        <v>Misc - Color</v>
      </c>
      <c r="D595" s="2">
        <v>9163</v>
      </c>
      <c r="E595" t="s">
        <v>39</v>
      </c>
      <c r="F595" t="s">
        <v>174</v>
      </c>
      <c r="G595" t="s">
        <v>32</v>
      </c>
      <c r="H595" s="3">
        <v>0.75</v>
      </c>
      <c r="I595" s="3" t="s">
        <v>147</v>
      </c>
      <c r="J595" t="s">
        <v>12</v>
      </c>
      <c r="K595">
        <v>152</v>
      </c>
      <c r="L595">
        <v>765</v>
      </c>
      <c r="M595" s="1">
        <v>2.2260000000000004</v>
      </c>
      <c r="N595" s="1">
        <v>4.83</v>
      </c>
      <c r="O595" s="1">
        <v>6.7934999999999999</v>
      </c>
      <c r="P595" s="37">
        <v>1.2284999999999999</v>
      </c>
      <c r="Q595">
        <f t="shared" si="39"/>
        <v>0.625</v>
      </c>
      <c r="R595" t="s">
        <v>1949</v>
      </c>
      <c r="S595" t="s">
        <v>1934</v>
      </c>
    </row>
    <row r="596" spans="1:19">
      <c r="A596" s="2">
        <f t="shared" si="36"/>
        <v>9164</v>
      </c>
      <c r="B596" t="str">
        <f t="shared" si="37"/>
        <v>D19164-162</v>
      </c>
      <c r="C596" t="str">
        <f t="shared" si="38"/>
        <v>Blacks - Black</v>
      </c>
      <c r="D596" s="2">
        <v>9164</v>
      </c>
      <c r="E596" t="s">
        <v>39</v>
      </c>
      <c r="F596" t="s">
        <v>49</v>
      </c>
      <c r="G596" t="s">
        <v>26</v>
      </c>
      <c r="H596" s="3">
        <v>0.75</v>
      </c>
      <c r="I596" s="3" t="s">
        <v>149</v>
      </c>
      <c r="J596" t="s">
        <v>12</v>
      </c>
      <c r="K596">
        <v>162</v>
      </c>
      <c r="L596">
        <v>880</v>
      </c>
      <c r="M596" s="1">
        <v>1.7535000000000001</v>
      </c>
      <c r="N596" s="1">
        <v>3.9899999999999998</v>
      </c>
      <c r="O596" s="1">
        <v>5.7540000000000004</v>
      </c>
      <c r="P596" s="37">
        <v>0.96600000000000008</v>
      </c>
      <c r="Q596">
        <f t="shared" si="39"/>
        <v>0.375</v>
      </c>
      <c r="R596" t="s">
        <v>1949</v>
      </c>
      <c r="S596" t="s">
        <v>1934</v>
      </c>
    </row>
    <row r="597" spans="1:19">
      <c r="A597" s="2">
        <f t="shared" si="36"/>
        <v>9169</v>
      </c>
      <c r="B597" t="str">
        <f t="shared" si="37"/>
        <v>D19169-105</v>
      </c>
      <c r="C597" t="str">
        <f t="shared" si="38"/>
        <v>Blacks - Black</v>
      </c>
      <c r="D597" s="2">
        <v>9169</v>
      </c>
      <c r="E597" t="s">
        <v>10</v>
      </c>
      <c r="F597" t="s">
        <v>49</v>
      </c>
      <c r="G597" t="s">
        <v>26</v>
      </c>
      <c r="H597" s="3">
        <v>0.75</v>
      </c>
      <c r="I597" s="3" t="s">
        <v>145</v>
      </c>
      <c r="J597" t="s">
        <v>12</v>
      </c>
      <c r="K597">
        <v>105</v>
      </c>
      <c r="L597">
        <v>460</v>
      </c>
      <c r="M597" s="1">
        <v>2.1105</v>
      </c>
      <c r="N597" s="1">
        <v>4.8719999999999999</v>
      </c>
      <c r="O597" s="1">
        <v>6.7515000000000001</v>
      </c>
      <c r="P597" s="37">
        <v>1.1655000000000002</v>
      </c>
      <c r="Q597">
        <f t="shared" si="39"/>
        <v>0.5</v>
      </c>
      <c r="R597" t="s">
        <v>1949</v>
      </c>
      <c r="S597" t="s">
        <v>1934</v>
      </c>
    </row>
    <row r="598" spans="1:19">
      <c r="A598" s="2">
        <f t="shared" si="36"/>
        <v>9170</v>
      </c>
      <c r="B598" t="str">
        <f t="shared" si="37"/>
        <v>D19170-52</v>
      </c>
      <c r="C598" t="str">
        <f t="shared" si="38"/>
        <v>Gotham - Black</v>
      </c>
      <c r="D598" s="2">
        <v>9170</v>
      </c>
      <c r="E598" t="s">
        <v>82</v>
      </c>
      <c r="F598" t="s">
        <v>98</v>
      </c>
      <c r="G598" t="s">
        <v>26</v>
      </c>
      <c r="H598" s="3">
        <v>2.5</v>
      </c>
      <c r="I598" s="3" t="s">
        <v>150</v>
      </c>
      <c r="J598" t="s">
        <v>12</v>
      </c>
      <c r="K598">
        <v>52</v>
      </c>
      <c r="L598">
        <v>90</v>
      </c>
      <c r="M598" s="1" t="e">
        <v>#N/A</v>
      </c>
      <c r="N598" s="1" t="e">
        <v>#N/A</v>
      </c>
      <c r="O598" s="1" t="e">
        <v>#N/A</v>
      </c>
      <c r="P598" s="37" t="e">
        <v>#N/A</v>
      </c>
      <c r="Q598">
        <f t="shared" si="39"/>
        <v>0.75</v>
      </c>
      <c r="R598" t="s">
        <v>1949</v>
      </c>
    </row>
    <row r="599" spans="1:19">
      <c r="A599" s="2">
        <f t="shared" si="36"/>
        <v>9172</v>
      </c>
      <c r="B599" t="str">
        <f t="shared" si="37"/>
        <v>D19172-52</v>
      </c>
      <c r="C599" t="str">
        <f t="shared" si="38"/>
        <v>Gotham - Black</v>
      </c>
      <c r="D599" s="2">
        <v>9172</v>
      </c>
      <c r="E599" t="s">
        <v>82</v>
      </c>
      <c r="F599" t="s">
        <v>98</v>
      </c>
      <c r="G599" t="s">
        <v>26</v>
      </c>
      <c r="H599" s="3">
        <v>1</v>
      </c>
      <c r="I599" s="3" t="s">
        <v>159</v>
      </c>
      <c r="J599" t="s">
        <v>12</v>
      </c>
      <c r="K599">
        <v>52</v>
      </c>
      <c r="L599">
        <v>235</v>
      </c>
      <c r="M599" s="1">
        <v>4.7355</v>
      </c>
      <c r="N599" s="1">
        <v>8.8095000000000017</v>
      </c>
      <c r="O599" s="1">
        <v>11.602500000000001</v>
      </c>
      <c r="P599" s="37">
        <v>2.6040000000000001</v>
      </c>
      <c r="Q599">
        <f t="shared" si="39"/>
        <v>1.0625</v>
      </c>
      <c r="R599" t="s">
        <v>1949</v>
      </c>
    </row>
    <row r="600" spans="1:19">
      <c r="A600" s="2">
        <f t="shared" si="36"/>
        <v>9173</v>
      </c>
      <c r="B600" t="str">
        <f t="shared" si="37"/>
        <v>D19173-52</v>
      </c>
      <c r="C600" t="str">
        <f t="shared" si="38"/>
        <v>Gotham - Black</v>
      </c>
      <c r="D600" s="2">
        <v>9173</v>
      </c>
      <c r="E600" t="s">
        <v>82</v>
      </c>
      <c r="F600" t="s">
        <v>98</v>
      </c>
      <c r="G600" t="s">
        <v>26</v>
      </c>
      <c r="H600" s="3">
        <v>4</v>
      </c>
      <c r="I600" s="3" t="s">
        <v>154</v>
      </c>
      <c r="J600" t="s">
        <v>12</v>
      </c>
      <c r="K600">
        <v>52</v>
      </c>
      <c r="L600">
        <v>40</v>
      </c>
      <c r="M600" s="1" t="e">
        <v>#N/A</v>
      </c>
      <c r="N600" s="1" t="e">
        <v>#N/A</v>
      </c>
      <c r="O600" s="1" t="e">
        <v>#N/A</v>
      </c>
      <c r="P600" s="37" t="e">
        <v>#N/A</v>
      </c>
      <c r="Q600">
        <f t="shared" si="39"/>
        <v>1</v>
      </c>
      <c r="R600" t="s">
        <v>1949</v>
      </c>
    </row>
    <row r="601" spans="1:19">
      <c r="A601" s="2">
        <f t="shared" si="36"/>
        <v>9174</v>
      </c>
      <c r="B601" t="str">
        <f t="shared" si="37"/>
        <v>D19174-52</v>
      </c>
      <c r="C601" t="str">
        <f t="shared" si="38"/>
        <v>Gotham - Black</v>
      </c>
      <c r="D601" s="2">
        <v>9174</v>
      </c>
      <c r="E601" t="s">
        <v>82</v>
      </c>
      <c r="F601" t="s">
        <v>98</v>
      </c>
      <c r="G601" t="s">
        <v>26</v>
      </c>
      <c r="H601" s="3">
        <v>1.875</v>
      </c>
      <c r="I601" s="3" t="s">
        <v>144</v>
      </c>
      <c r="J601" t="s">
        <v>12</v>
      </c>
      <c r="K601">
        <v>52</v>
      </c>
      <c r="L601">
        <v>240</v>
      </c>
      <c r="M601" s="1">
        <v>4.7565000000000008</v>
      </c>
      <c r="N601" s="1">
        <v>8.8514999999999997</v>
      </c>
      <c r="O601" s="1">
        <v>11.634</v>
      </c>
      <c r="P601" s="37">
        <v>2.6145000000000005</v>
      </c>
      <c r="Q601">
        <f t="shared" si="39"/>
        <v>0.5625</v>
      </c>
      <c r="R601" t="s">
        <v>1949</v>
      </c>
    </row>
    <row r="602" spans="1:19">
      <c r="A602" s="2">
        <f t="shared" si="36"/>
        <v>9184</v>
      </c>
      <c r="B602" t="str">
        <f t="shared" si="37"/>
        <v>D19184-143</v>
      </c>
      <c r="C602" t="str">
        <f t="shared" si="38"/>
        <v>Misc - Honey Pecan</v>
      </c>
      <c r="D602" s="2">
        <v>9184</v>
      </c>
      <c r="E602" t="s">
        <v>10</v>
      </c>
      <c r="F602" t="s">
        <v>174</v>
      </c>
      <c r="G602" t="s">
        <v>35</v>
      </c>
      <c r="H602" s="3">
        <v>2.5</v>
      </c>
      <c r="I602" s="3" t="s">
        <v>144</v>
      </c>
      <c r="J602" t="s">
        <v>12</v>
      </c>
      <c r="K602">
        <v>143</v>
      </c>
      <c r="L602">
        <v>140</v>
      </c>
      <c r="M602" s="1" t="e">
        <v>#N/A</v>
      </c>
      <c r="N602" s="1" t="e">
        <v>#N/A</v>
      </c>
      <c r="O602" s="1" t="e">
        <v>#N/A</v>
      </c>
      <c r="P602" s="37" t="e">
        <v>#N/A</v>
      </c>
      <c r="Q602">
        <f t="shared" si="39"/>
        <v>0.5625</v>
      </c>
      <c r="R602" t="s">
        <v>1949</v>
      </c>
    </row>
    <row r="603" spans="1:19">
      <c r="A603" s="2">
        <f t="shared" si="36"/>
        <v>9202</v>
      </c>
      <c r="B603" t="str">
        <f t="shared" si="37"/>
        <v>D19202-52</v>
      </c>
      <c r="C603" t="str">
        <f t="shared" si="38"/>
        <v>Gotham - Black</v>
      </c>
      <c r="D603" s="2">
        <v>9202</v>
      </c>
      <c r="E603" t="s">
        <v>82</v>
      </c>
      <c r="F603" t="s">
        <v>98</v>
      </c>
      <c r="G603" t="s">
        <v>26</v>
      </c>
      <c r="H603" s="3">
        <v>1.5</v>
      </c>
      <c r="I603" s="3" t="s">
        <v>147</v>
      </c>
      <c r="J603" t="s">
        <v>12</v>
      </c>
      <c r="K603">
        <v>52</v>
      </c>
      <c r="L603">
        <v>200</v>
      </c>
      <c r="M603" s="1">
        <v>4.4415000000000004</v>
      </c>
      <c r="N603" s="1">
        <v>8.1585000000000001</v>
      </c>
      <c r="O603" s="1">
        <v>10.962</v>
      </c>
      <c r="P603" s="37">
        <v>2.4465000000000003</v>
      </c>
      <c r="Q603">
        <f t="shared" si="39"/>
        <v>0.625</v>
      </c>
      <c r="R603" t="s">
        <v>1949</v>
      </c>
      <c r="S603" t="s">
        <v>1934</v>
      </c>
    </row>
    <row r="604" spans="1:19">
      <c r="A604" s="2">
        <f t="shared" si="36"/>
        <v>9204</v>
      </c>
      <c r="B604" t="str">
        <f t="shared" si="37"/>
        <v>D19204-52</v>
      </c>
      <c r="C604" t="str">
        <f t="shared" si="38"/>
        <v>Gotham - Black</v>
      </c>
      <c r="D604" s="2">
        <v>9204</v>
      </c>
      <c r="E604" t="s">
        <v>82</v>
      </c>
      <c r="F604" t="s">
        <v>98</v>
      </c>
      <c r="G604" t="s">
        <v>26</v>
      </c>
      <c r="H604" s="3">
        <v>3.625</v>
      </c>
      <c r="I604" s="3" t="s">
        <v>144</v>
      </c>
      <c r="J604" t="s">
        <v>12</v>
      </c>
      <c r="K604">
        <v>52</v>
      </c>
      <c r="L604">
        <v>110</v>
      </c>
      <c r="M604" s="1">
        <v>7.2870000000000008</v>
      </c>
      <c r="N604" s="1">
        <v>13.146000000000001</v>
      </c>
      <c r="O604" s="1">
        <v>17.020500000000002</v>
      </c>
      <c r="P604" s="37">
        <v>4.0110000000000001</v>
      </c>
      <c r="Q604">
        <f t="shared" si="39"/>
        <v>0.5625</v>
      </c>
      <c r="R604" t="s">
        <v>1949</v>
      </c>
    </row>
    <row r="605" spans="1:19">
      <c r="A605" s="2">
        <f t="shared" si="36"/>
        <v>9209</v>
      </c>
      <c r="B605" t="str">
        <f t="shared" si="37"/>
        <v>D19209-56</v>
      </c>
      <c r="C605" t="str">
        <f t="shared" si="38"/>
        <v>Persona - Black</v>
      </c>
      <c r="D605" s="2">
        <v>9209</v>
      </c>
      <c r="E605" t="s">
        <v>39</v>
      </c>
      <c r="F605" t="s">
        <v>97</v>
      </c>
      <c r="G605" t="s">
        <v>26</v>
      </c>
      <c r="H605" s="3">
        <v>2</v>
      </c>
      <c r="I605" s="3" t="s">
        <v>144</v>
      </c>
      <c r="J605" t="s">
        <v>12</v>
      </c>
      <c r="K605">
        <v>56</v>
      </c>
      <c r="L605">
        <v>235</v>
      </c>
      <c r="M605" s="1" t="e">
        <v>#N/A</v>
      </c>
      <c r="N605" s="1" t="e">
        <v>#N/A</v>
      </c>
      <c r="O605" s="1" t="e">
        <v>#N/A</v>
      </c>
      <c r="P605" s="37" t="e">
        <v>#N/A</v>
      </c>
      <c r="Q605">
        <f t="shared" si="39"/>
        <v>0.5625</v>
      </c>
      <c r="R605" t="s">
        <v>1949</v>
      </c>
    </row>
    <row r="606" spans="1:19">
      <c r="A606" s="2">
        <f t="shared" si="36"/>
        <v>9210</v>
      </c>
      <c r="B606" t="str">
        <f t="shared" si="37"/>
        <v>D19210-56</v>
      </c>
      <c r="C606" t="str">
        <f t="shared" si="38"/>
        <v>Persona - Black</v>
      </c>
      <c r="D606" s="2">
        <v>9210</v>
      </c>
      <c r="E606" t="s">
        <v>39</v>
      </c>
      <c r="F606" t="s">
        <v>97</v>
      </c>
      <c r="G606" t="s">
        <v>26</v>
      </c>
      <c r="H606" s="3">
        <v>1.125</v>
      </c>
      <c r="I606" s="3" t="s">
        <v>149</v>
      </c>
      <c r="J606" t="s">
        <v>12</v>
      </c>
      <c r="K606">
        <v>56</v>
      </c>
      <c r="L606">
        <v>555</v>
      </c>
      <c r="M606" s="1" t="e">
        <v>#N/A</v>
      </c>
      <c r="N606" s="1" t="e">
        <v>#N/A</v>
      </c>
      <c r="O606" s="1" t="e">
        <v>#N/A</v>
      </c>
      <c r="P606" s="37" t="e">
        <v>#N/A</v>
      </c>
      <c r="Q606">
        <f t="shared" si="39"/>
        <v>0.375</v>
      </c>
      <c r="R606" t="s">
        <v>1949</v>
      </c>
    </row>
    <row r="607" spans="1:19">
      <c r="A607" s="2">
        <f t="shared" si="36"/>
        <v>9213</v>
      </c>
      <c r="B607" t="str">
        <f t="shared" si="37"/>
        <v>D19213-56</v>
      </c>
      <c r="C607" t="str">
        <f t="shared" si="38"/>
        <v>Persona - Black</v>
      </c>
      <c r="D607" s="2">
        <v>9213</v>
      </c>
      <c r="E607" t="s">
        <v>39</v>
      </c>
      <c r="F607" t="s">
        <v>97</v>
      </c>
      <c r="G607" t="s">
        <v>26</v>
      </c>
      <c r="H607" s="3">
        <v>1.125</v>
      </c>
      <c r="I607" s="3" t="s">
        <v>152</v>
      </c>
      <c r="J607" t="s">
        <v>12</v>
      </c>
      <c r="K607">
        <v>56</v>
      </c>
      <c r="L607">
        <v>570</v>
      </c>
      <c r="M607" s="1">
        <v>2.6880000000000002</v>
      </c>
      <c r="N607" s="1">
        <v>5.7015000000000002</v>
      </c>
      <c r="O607" s="1">
        <v>7.9170000000000007</v>
      </c>
      <c r="P607" s="37">
        <v>1.4804999999999999</v>
      </c>
      <c r="Q607">
        <f t="shared" si="39"/>
        <v>0.3125</v>
      </c>
      <c r="R607" t="s">
        <v>1949</v>
      </c>
      <c r="S607" t="s">
        <v>1934</v>
      </c>
    </row>
    <row r="608" spans="1:19">
      <c r="A608" s="2">
        <f t="shared" si="36"/>
        <v>9216</v>
      </c>
      <c r="B608" t="str">
        <f t="shared" si="37"/>
        <v>D19216-119</v>
      </c>
      <c r="C608" t="str">
        <f t="shared" si="38"/>
        <v>Floaters - Black</v>
      </c>
      <c r="D608" s="2">
        <v>9216</v>
      </c>
      <c r="E608" t="s">
        <v>39</v>
      </c>
      <c r="F608" t="s">
        <v>37</v>
      </c>
      <c r="G608" t="s">
        <v>26</v>
      </c>
      <c r="H608" s="3">
        <v>0.875</v>
      </c>
      <c r="I608" s="3" t="s">
        <v>154</v>
      </c>
      <c r="J608" t="s">
        <v>38</v>
      </c>
      <c r="K608">
        <v>119</v>
      </c>
      <c r="L608">
        <v>250</v>
      </c>
      <c r="M608" s="1" t="e">
        <v>#N/A</v>
      </c>
      <c r="N608" s="1" t="e">
        <v>#N/A</v>
      </c>
      <c r="O608" s="1" t="e">
        <v>#N/A</v>
      </c>
      <c r="P608" s="37" t="e">
        <v>#N/A</v>
      </c>
      <c r="Q608">
        <f t="shared" si="39"/>
        <v>1</v>
      </c>
      <c r="R608" t="s">
        <v>1949</v>
      </c>
    </row>
    <row r="609" spans="1:18">
      <c r="A609" s="2">
        <f t="shared" si="36"/>
        <v>9217</v>
      </c>
      <c r="B609" t="str">
        <f t="shared" si="37"/>
        <v>D19217-119</v>
      </c>
      <c r="C609" t="str">
        <f t="shared" si="38"/>
        <v>Floaters - Walnut</v>
      </c>
      <c r="D609" s="2">
        <v>9217</v>
      </c>
      <c r="E609" t="s">
        <v>39</v>
      </c>
      <c r="F609" t="s">
        <v>37</v>
      </c>
      <c r="G609" t="s">
        <v>23</v>
      </c>
      <c r="H609" s="3">
        <v>0.875</v>
      </c>
      <c r="I609" s="3" t="s">
        <v>154</v>
      </c>
      <c r="J609" t="s">
        <v>38</v>
      </c>
      <c r="K609">
        <v>119</v>
      </c>
      <c r="L609">
        <v>365</v>
      </c>
      <c r="M609" s="1" t="e">
        <v>#N/A</v>
      </c>
      <c r="N609" s="1" t="e">
        <v>#N/A</v>
      </c>
      <c r="O609" s="1" t="e">
        <v>#N/A</v>
      </c>
      <c r="P609" s="37" t="e">
        <v>#N/A</v>
      </c>
      <c r="Q609">
        <f t="shared" si="39"/>
        <v>1</v>
      </c>
      <c r="R609" t="s">
        <v>1949</v>
      </c>
    </row>
    <row r="610" spans="1:18">
      <c r="A610" s="2">
        <f t="shared" si="36"/>
        <v>9220</v>
      </c>
      <c r="B610" t="str">
        <f t="shared" si="37"/>
        <v>D19220-162</v>
      </c>
      <c r="C610" t="str">
        <f t="shared" si="38"/>
        <v>Blacks - Black</v>
      </c>
      <c r="D610" s="2">
        <v>9220</v>
      </c>
      <c r="E610" t="s">
        <v>39</v>
      </c>
      <c r="F610" t="s">
        <v>49</v>
      </c>
      <c r="G610" t="s">
        <v>26</v>
      </c>
      <c r="H610" s="3">
        <v>0.875</v>
      </c>
      <c r="I610" s="3" t="s">
        <v>147</v>
      </c>
      <c r="J610" t="s">
        <v>12</v>
      </c>
      <c r="K610">
        <v>162</v>
      </c>
      <c r="L610">
        <v>455</v>
      </c>
      <c r="M610" s="1">
        <v>2.2470000000000003</v>
      </c>
      <c r="N610" s="1">
        <v>4.8719999999999999</v>
      </c>
      <c r="O610" s="1">
        <v>6.8985000000000003</v>
      </c>
      <c r="P610" s="37">
        <v>1.2389999999999999</v>
      </c>
      <c r="Q610">
        <f t="shared" si="39"/>
        <v>0.625</v>
      </c>
      <c r="R610" t="s">
        <v>1949</v>
      </c>
    </row>
    <row r="611" spans="1:18">
      <c r="A611" s="2">
        <f t="shared" si="36"/>
        <v>9233</v>
      </c>
      <c r="B611" t="str">
        <f t="shared" si="37"/>
        <v>D19233-150</v>
      </c>
      <c r="C611" t="str">
        <f t="shared" si="38"/>
        <v>Misc - White Washed</v>
      </c>
      <c r="D611" s="2">
        <v>9233</v>
      </c>
      <c r="E611" t="s">
        <v>20</v>
      </c>
      <c r="F611" t="s">
        <v>174</v>
      </c>
      <c r="G611" t="s">
        <v>47</v>
      </c>
      <c r="H611" s="3">
        <v>2</v>
      </c>
      <c r="I611" s="3" t="s">
        <v>145</v>
      </c>
      <c r="J611" t="s">
        <v>12</v>
      </c>
      <c r="K611">
        <v>150</v>
      </c>
      <c r="L611">
        <v>210</v>
      </c>
      <c r="M611" s="1" t="e">
        <v>#N/A</v>
      </c>
      <c r="N611" s="1" t="e">
        <v>#N/A</v>
      </c>
      <c r="O611" s="1" t="e">
        <v>#N/A</v>
      </c>
      <c r="P611" s="37" t="e">
        <v>#N/A</v>
      </c>
      <c r="Q611">
        <f t="shared" si="39"/>
        <v>0.5</v>
      </c>
      <c r="R611" t="s">
        <v>1949</v>
      </c>
    </row>
    <row r="612" spans="1:18">
      <c r="A612" s="2">
        <f t="shared" si="36"/>
        <v>9240</v>
      </c>
      <c r="B612" t="str">
        <f t="shared" si="37"/>
        <v>D19240-150</v>
      </c>
      <c r="C612" t="str">
        <f t="shared" si="38"/>
        <v>Misc - Walnut</v>
      </c>
      <c r="D612" s="2">
        <v>9240</v>
      </c>
      <c r="E612" t="s">
        <v>20</v>
      </c>
      <c r="F612" t="s">
        <v>174</v>
      </c>
      <c r="G612" t="s">
        <v>23</v>
      </c>
      <c r="H612" s="3">
        <v>2</v>
      </c>
      <c r="I612" s="3" t="s">
        <v>145</v>
      </c>
      <c r="J612" t="s">
        <v>12</v>
      </c>
      <c r="K612">
        <v>150</v>
      </c>
      <c r="L612">
        <v>200</v>
      </c>
      <c r="M612" s="1">
        <v>5.5754999999999999</v>
      </c>
      <c r="N612" s="1">
        <v>10.426500000000001</v>
      </c>
      <c r="O612" s="1">
        <v>13.702500000000001</v>
      </c>
      <c r="P612" s="37">
        <v>3.0659999999999998</v>
      </c>
      <c r="Q612">
        <f t="shared" si="39"/>
        <v>0.5</v>
      </c>
      <c r="R612" t="s">
        <v>1949</v>
      </c>
    </row>
    <row r="613" spans="1:18">
      <c r="A613" s="2">
        <f t="shared" si="36"/>
        <v>9244</v>
      </c>
      <c r="B613" t="str">
        <f t="shared" si="37"/>
        <v>D19244-136</v>
      </c>
      <c r="C613" t="str">
        <f t="shared" si="38"/>
        <v>Misc - Gold</v>
      </c>
      <c r="D613" s="2">
        <v>9244</v>
      </c>
      <c r="E613" t="s">
        <v>82</v>
      </c>
      <c r="F613" t="s">
        <v>174</v>
      </c>
      <c r="G613" t="s">
        <v>11</v>
      </c>
      <c r="H613" s="3">
        <v>2.75</v>
      </c>
      <c r="I613" s="3" t="s">
        <v>152</v>
      </c>
      <c r="J613" t="s">
        <v>12</v>
      </c>
      <c r="K613">
        <v>136</v>
      </c>
      <c r="L613">
        <v>140</v>
      </c>
      <c r="M613" s="1">
        <v>8.0534999999999997</v>
      </c>
      <c r="N613" s="1">
        <v>14.038499999999999</v>
      </c>
      <c r="O613" s="1">
        <v>18.248999999999999</v>
      </c>
      <c r="P613" s="37">
        <v>4.431</v>
      </c>
      <c r="Q613">
        <f t="shared" si="39"/>
        <v>0.3125</v>
      </c>
      <c r="R613" t="s">
        <v>1949</v>
      </c>
    </row>
    <row r="614" spans="1:18">
      <c r="A614" s="2">
        <f t="shared" si="36"/>
        <v>9245</v>
      </c>
      <c r="B614" t="str">
        <f t="shared" si="37"/>
        <v>D19245-92</v>
      </c>
      <c r="C614" t="str">
        <f t="shared" si="38"/>
        <v>Tuscany - Acid</v>
      </c>
      <c r="D614" s="2">
        <v>9245</v>
      </c>
      <c r="E614" t="s">
        <v>39</v>
      </c>
      <c r="F614" t="s">
        <v>99</v>
      </c>
      <c r="G614" t="s">
        <v>73</v>
      </c>
      <c r="H614" s="3">
        <v>2.375</v>
      </c>
      <c r="I614" s="3" t="s">
        <v>148</v>
      </c>
      <c r="J614" t="s">
        <v>12</v>
      </c>
      <c r="K614">
        <v>92</v>
      </c>
      <c r="L614">
        <v>190</v>
      </c>
      <c r="M614" s="1" t="e">
        <v>#N/A</v>
      </c>
      <c r="N614" s="1" t="e">
        <v>#N/A</v>
      </c>
      <c r="O614" s="1" t="e">
        <v>#N/A</v>
      </c>
      <c r="P614" s="37" t="e">
        <v>#N/A</v>
      </c>
      <c r="Q614">
        <f t="shared" si="39"/>
        <v>0.4375</v>
      </c>
      <c r="R614" t="s">
        <v>1949</v>
      </c>
    </row>
    <row r="615" spans="1:18">
      <c r="A615" s="2">
        <f t="shared" si="36"/>
        <v>9268</v>
      </c>
      <c r="B615" t="str">
        <f t="shared" si="37"/>
        <v>D19268-163</v>
      </c>
      <c r="C615" t="str">
        <f t="shared" si="38"/>
        <v>Blacks - Black</v>
      </c>
      <c r="D615" s="2">
        <v>9268</v>
      </c>
      <c r="E615" t="s">
        <v>39</v>
      </c>
      <c r="F615" t="s">
        <v>49</v>
      </c>
      <c r="G615" t="s">
        <v>26</v>
      </c>
      <c r="H615" s="3">
        <v>1</v>
      </c>
      <c r="I615" s="3" t="s">
        <v>148</v>
      </c>
      <c r="J615" t="s">
        <v>12</v>
      </c>
      <c r="K615">
        <v>163</v>
      </c>
      <c r="L615">
        <v>570</v>
      </c>
      <c r="M615" s="1">
        <v>1.9844999999999999</v>
      </c>
      <c r="N615" s="1">
        <v>4.4415000000000004</v>
      </c>
      <c r="O615" s="1">
        <v>6.0165000000000006</v>
      </c>
      <c r="P615" s="37">
        <v>1.0920000000000001</v>
      </c>
      <c r="Q615">
        <f t="shared" si="39"/>
        <v>0.4375</v>
      </c>
      <c r="R615" t="s">
        <v>1949</v>
      </c>
    </row>
    <row r="616" spans="1:18">
      <c r="A616" s="2">
        <f t="shared" si="36"/>
        <v>9271</v>
      </c>
      <c r="B616" t="str">
        <f t="shared" si="37"/>
        <v>D19271-140</v>
      </c>
      <c r="C616" t="str">
        <f t="shared" si="38"/>
        <v>Misc - Mahogany</v>
      </c>
      <c r="D616" s="2">
        <v>9271</v>
      </c>
      <c r="E616" t="s">
        <v>39</v>
      </c>
      <c r="F616" t="s">
        <v>174</v>
      </c>
      <c r="G616" t="s">
        <v>25</v>
      </c>
      <c r="H616" s="3">
        <v>1</v>
      </c>
      <c r="I616" s="3" t="s">
        <v>148</v>
      </c>
      <c r="J616" t="s">
        <v>12</v>
      </c>
      <c r="K616">
        <v>140</v>
      </c>
      <c r="L616">
        <v>510</v>
      </c>
      <c r="M616" s="1" t="e">
        <v>#N/A</v>
      </c>
      <c r="N616" s="1" t="e">
        <v>#N/A</v>
      </c>
      <c r="O616" s="1" t="e">
        <v>#N/A</v>
      </c>
      <c r="P616" s="37" t="e">
        <v>#N/A</v>
      </c>
      <c r="Q616">
        <f t="shared" si="39"/>
        <v>0.4375</v>
      </c>
      <c r="R616" t="s">
        <v>1949</v>
      </c>
    </row>
    <row r="617" spans="1:18">
      <c r="A617" s="2">
        <f t="shared" si="36"/>
        <v>9272</v>
      </c>
      <c r="B617" t="str">
        <f t="shared" si="37"/>
        <v>D19272-152</v>
      </c>
      <c r="C617" t="str">
        <f t="shared" si="38"/>
        <v>Misc - Black</v>
      </c>
      <c r="D617" s="2">
        <v>9272</v>
      </c>
      <c r="E617" t="s">
        <v>46</v>
      </c>
      <c r="F617" t="s">
        <v>174</v>
      </c>
      <c r="G617" t="s">
        <v>26</v>
      </c>
      <c r="H617" s="3">
        <v>1.125</v>
      </c>
      <c r="I617" s="3" t="s">
        <v>144</v>
      </c>
      <c r="J617" t="s">
        <v>12</v>
      </c>
      <c r="K617">
        <v>152</v>
      </c>
      <c r="L617">
        <v>290</v>
      </c>
      <c r="M617" s="1">
        <v>3.6854999999999998</v>
      </c>
      <c r="N617" s="1">
        <v>7.6230000000000002</v>
      </c>
      <c r="O617" s="1">
        <v>10.5105</v>
      </c>
      <c r="P617" s="37">
        <v>2.0265</v>
      </c>
      <c r="Q617">
        <f t="shared" si="39"/>
        <v>0.5625</v>
      </c>
      <c r="R617" t="s">
        <v>1949</v>
      </c>
    </row>
    <row r="618" spans="1:18">
      <c r="A618" s="2">
        <f t="shared" si="36"/>
        <v>9273</v>
      </c>
      <c r="B618" t="str">
        <f t="shared" si="37"/>
        <v>D19273-152</v>
      </c>
      <c r="C618" t="str">
        <f t="shared" si="38"/>
        <v>Misc - White</v>
      </c>
      <c r="D618" s="2">
        <v>9273</v>
      </c>
      <c r="E618" t="s">
        <v>46</v>
      </c>
      <c r="F618" t="s">
        <v>174</v>
      </c>
      <c r="G618" t="s">
        <v>29</v>
      </c>
      <c r="H618" s="3">
        <v>1.125</v>
      </c>
      <c r="I618" s="3" t="s">
        <v>144</v>
      </c>
      <c r="J618" t="s">
        <v>12</v>
      </c>
      <c r="K618">
        <v>152</v>
      </c>
      <c r="L618">
        <v>280</v>
      </c>
      <c r="M618" s="1">
        <v>3.6854999999999998</v>
      </c>
      <c r="N618" s="1">
        <v>7.6230000000000002</v>
      </c>
      <c r="O618" s="1">
        <v>10.5105</v>
      </c>
      <c r="P618" s="37">
        <v>2.0265</v>
      </c>
      <c r="Q618">
        <f t="shared" si="39"/>
        <v>0.5625</v>
      </c>
      <c r="R618" t="s">
        <v>1949</v>
      </c>
    </row>
    <row r="619" spans="1:18">
      <c r="A619" s="2">
        <f t="shared" si="36"/>
        <v>9274</v>
      </c>
      <c r="B619" t="str">
        <f t="shared" si="37"/>
        <v>D19274-152</v>
      </c>
      <c r="C619" t="str">
        <f t="shared" si="38"/>
        <v>Misc - Color</v>
      </c>
      <c r="D619" s="2">
        <v>9274</v>
      </c>
      <c r="E619" t="s">
        <v>39</v>
      </c>
      <c r="F619" t="s">
        <v>174</v>
      </c>
      <c r="G619" t="s">
        <v>32</v>
      </c>
      <c r="H619" s="3">
        <v>1.125</v>
      </c>
      <c r="I619" s="3" t="s">
        <v>144</v>
      </c>
      <c r="J619" t="s">
        <v>12</v>
      </c>
      <c r="K619">
        <v>152</v>
      </c>
      <c r="L619">
        <v>360</v>
      </c>
      <c r="M619" s="1">
        <v>2.5619999999999998</v>
      </c>
      <c r="N619" s="1">
        <v>5.4390000000000001</v>
      </c>
      <c r="O619" s="1">
        <v>7.4969999999999999</v>
      </c>
      <c r="P619" s="37">
        <v>1.4070000000000003</v>
      </c>
      <c r="Q619">
        <f t="shared" si="39"/>
        <v>0.5625</v>
      </c>
      <c r="R619" t="s">
        <v>1949</v>
      </c>
    </row>
    <row r="620" spans="1:18">
      <c r="A620" s="2">
        <f t="shared" si="36"/>
        <v>9278</v>
      </c>
      <c r="B620" t="str">
        <f t="shared" si="37"/>
        <v>D19278-152</v>
      </c>
      <c r="C620" t="str">
        <f t="shared" si="38"/>
        <v>Misc - Color</v>
      </c>
      <c r="D620" s="2">
        <v>9278</v>
      </c>
      <c r="E620" t="s">
        <v>39</v>
      </c>
      <c r="F620" t="s">
        <v>174</v>
      </c>
      <c r="G620" t="s">
        <v>32</v>
      </c>
      <c r="H620" s="3">
        <v>1.125</v>
      </c>
      <c r="I620" s="3" t="s">
        <v>144</v>
      </c>
      <c r="J620" t="s">
        <v>12</v>
      </c>
      <c r="K620">
        <v>152</v>
      </c>
      <c r="L620">
        <v>480</v>
      </c>
      <c r="M620" s="1">
        <v>2.5619999999999998</v>
      </c>
      <c r="N620" s="1">
        <v>5.4390000000000001</v>
      </c>
      <c r="O620" s="1">
        <v>7.4969999999999999</v>
      </c>
      <c r="P620" s="37">
        <v>1.4070000000000003</v>
      </c>
      <c r="Q620">
        <f t="shared" si="39"/>
        <v>0.5625</v>
      </c>
      <c r="R620" t="s">
        <v>1949</v>
      </c>
    </row>
    <row r="621" spans="1:18">
      <c r="A621" s="2">
        <f t="shared" si="36"/>
        <v>9279</v>
      </c>
      <c r="B621" t="str">
        <f t="shared" si="37"/>
        <v>D19279-152</v>
      </c>
      <c r="C621" t="str">
        <f t="shared" si="38"/>
        <v>Misc - Color</v>
      </c>
      <c r="D621" s="2">
        <v>9279</v>
      </c>
      <c r="E621" t="s">
        <v>39</v>
      </c>
      <c r="F621" t="s">
        <v>174</v>
      </c>
      <c r="G621" t="s">
        <v>32</v>
      </c>
      <c r="H621" s="3">
        <v>1.125</v>
      </c>
      <c r="I621" s="3" t="s">
        <v>144</v>
      </c>
      <c r="J621" t="s">
        <v>12</v>
      </c>
      <c r="K621">
        <v>152</v>
      </c>
      <c r="L621">
        <v>360</v>
      </c>
      <c r="M621" s="1">
        <v>2.5619999999999998</v>
      </c>
      <c r="N621" s="1">
        <v>5.4390000000000001</v>
      </c>
      <c r="O621" s="1">
        <v>7.4969999999999999</v>
      </c>
      <c r="P621" s="37">
        <v>1.4070000000000003</v>
      </c>
      <c r="Q621">
        <f t="shared" si="39"/>
        <v>0.5625</v>
      </c>
      <c r="R621" t="s">
        <v>1949</v>
      </c>
    </row>
    <row r="622" spans="1:18">
      <c r="A622" s="2">
        <f t="shared" si="36"/>
        <v>9280</v>
      </c>
      <c r="B622" t="str">
        <f t="shared" si="37"/>
        <v>D19280-136</v>
      </c>
      <c r="C622" t="str">
        <f t="shared" si="38"/>
        <v>Misc - Silver</v>
      </c>
      <c r="D622" s="2">
        <v>9280</v>
      </c>
      <c r="E622" t="s">
        <v>82</v>
      </c>
      <c r="F622" t="s">
        <v>174</v>
      </c>
      <c r="G622" t="s">
        <v>22</v>
      </c>
      <c r="H622" s="3">
        <v>2.75</v>
      </c>
      <c r="I622" s="3" t="s">
        <v>152</v>
      </c>
      <c r="J622" t="s">
        <v>12</v>
      </c>
      <c r="K622">
        <v>136</v>
      </c>
      <c r="L622">
        <v>140</v>
      </c>
      <c r="M622" s="1">
        <v>8.0534999999999997</v>
      </c>
      <c r="N622" s="1">
        <v>14.038499999999999</v>
      </c>
      <c r="O622" s="1">
        <v>18.248999999999999</v>
      </c>
      <c r="P622" s="37">
        <v>4.431</v>
      </c>
      <c r="Q622">
        <f t="shared" si="39"/>
        <v>0.3125</v>
      </c>
      <c r="R622" t="s">
        <v>1949</v>
      </c>
    </row>
    <row r="623" spans="1:18">
      <c r="A623" s="2">
        <f t="shared" si="36"/>
        <v>9281</v>
      </c>
      <c r="B623" t="str">
        <f t="shared" si="37"/>
        <v>D19281-163</v>
      </c>
      <c r="C623" t="str">
        <f t="shared" si="38"/>
        <v>Blacks - Black</v>
      </c>
      <c r="D623" s="2">
        <v>9281</v>
      </c>
      <c r="E623" t="s">
        <v>39</v>
      </c>
      <c r="F623" t="s">
        <v>49</v>
      </c>
      <c r="G623" t="s">
        <v>26</v>
      </c>
      <c r="H623" s="3">
        <v>1</v>
      </c>
      <c r="I623" s="3" t="s">
        <v>160</v>
      </c>
      <c r="J623" t="s">
        <v>12</v>
      </c>
      <c r="K623">
        <v>163</v>
      </c>
      <c r="L623">
        <v>350</v>
      </c>
      <c r="M623" s="1">
        <v>3.5070000000000001</v>
      </c>
      <c r="N623" s="1">
        <v>6.6780000000000008</v>
      </c>
      <c r="O623" s="1">
        <v>9.1244999999999994</v>
      </c>
      <c r="P623" s="37">
        <v>1.9320000000000002</v>
      </c>
      <c r="Q623">
        <f t="shared" si="39"/>
        <v>1.125</v>
      </c>
      <c r="R623" t="s">
        <v>1949</v>
      </c>
    </row>
    <row r="624" spans="1:18">
      <c r="A624" s="2">
        <f t="shared" si="36"/>
        <v>9282</v>
      </c>
      <c r="B624" t="str">
        <f t="shared" si="37"/>
        <v>D19282-163</v>
      </c>
      <c r="C624" t="str">
        <f t="shared" si="38"/>
        <v>Blacks - Black</v>
      </c>
      <c r="D624" s="2">
        <v>9282</v>
      </c>
      <c r="E624" t="s">
        <v>39</v>
      </c>
      <c r="F624" t="s">
        <v>49</v>
      </c>
      <c r="G624" t="s">
        <v>26</v>
      </c>
      <c r="H624" s="3">
        <v>1.5</v>
      </c>
      <c r="I624" s="3" t="s">
        <v>145</v>
      </c>
      <c r="J624" t="s">
        <v>12</v>
      </c>
      <c r="K624">
        <v>163</v>
      </c>
      <c r="L624">
        <v>280</v>
      </c>
      <c r="M624" s="1">
        <v>3.3075000000000001</v>
      </c>
      <c r="N624" s="1">
        <v>6.4680000000000009</v>
      </c>
      <c r="O624" s="1">
        <v>8.7780000000000005</v>
      </c>
      <c r="P624" s="37">
        <v>1.8165</v>
      </c>
      <c r="Q624">
        <f t="shared" si="39"/>
        <v>0.5</v>
      </c>
      <c r="R624" t="s">
        <v>1949</v>
      </c>
    </row>
    <row r="625" spans="1:18">
      <c r="A625" s="2">
        <f t="shared" si="36"/>
        <v>9283</v>
      </c>
      <c r="B625" t="str">
        <f t="shared" si="37"/>
        <v>D19283-163</v>
      </c>
      <c r="C625" t="str">
        <f t="shared" si="38"/>
        <v>Blacks - Black</v>
      </c>
      <c r="D625" s="2">
        <v>9283</v>
      </c>
      <c r="E625" t="s">
        <v>39</v>
      </c>
      <c r="F625" t="s">
        <v>49</v>
      </c>
      <c r="G625" t="s">
        <v>26</v>
      </c>
      <c r="H625" s="3">
        <v>2</v>
      </c>
      <c r="I625" s="3" t="s">
        <v>147</v>
      </c>
      <c r="J625" t="s">
        <v>12</v>
      </c>
      <c r="K625">
        <v>163</v>
      </c>
      <c r="L625">
        <v>210</v>
      </c>
      <c r="M625" s="1">
        <v>4.1685000000000008</v>
      </c>
      <c r="N625" s="1">
        <v>7.8225000000000007</v>
      </c>
      <c r="O625" s="1">
        <v>10.436999999999999</v>
      </c>
      <c r="P625" s="37">
        <v>2.2890000000000001</v>
      </c>
      <c r="Q625">
        <f t="shared" si="39"/>
        <v>0.625</v>
      </c>
      <c r="R625" t="s">
        <v>1949</v>
      </c>
    </row>
    <row r="626" spans="1:18">
      <c r="A626" s="2">
        <f t="shared" si="36"/>
        <v>9301</v>
      </c>
      <c r="B626" t="str">
        <f t="shared" si="37"/>
        <v>D19301-152</v>
      </c>
      <c r="C626" t="str">
        <f t="shared" si="38"/>
        <v>Misc - Black</v>
      </c>
      <c r="D626" s="2">
        <v>9301</v>
      </c>
      <c r="E626" t="s">
        <v>10</v>
      </c>
      <c r="F626" t="s">
        <v>174</v>
      </c>
      <c r="G626" t="s">
        <v>26</v>
      </c>
      <c r="H626" s="3">
        <v>1.25</v>
      </c>
      <c r="I626" s="3" t="s">
        <v>157</v>
      </c>
      <c r="J626" t="s">
        <v>12</v>
      </c>
      <c r="K626">
        <v>152</v>
      </c>
      <c r="L626">
        <v>110</v>
      </c>
      <c r="M626" s="1" t="e">
        <v>#N/A</v>
      </c>
      <c r="N626" s="1" t="e">
        <v>#N/A</v>
      </c>
      <c r="O626" s="1" t="e">
        <v>#N/A</v>
      </c>
      <c r="P626" s="37" t="e">
        <v>#N/A</v>
      </c>
      <c r="Q626">
        <f t="shared" si="39"/>
        <v>1.375</v>
      </c>
      <c r="R626" t="s">
        <v>1949</v>
      </c>
    </row>
    <row r="627" spans="1:18">
      <c r="A627" s="2">
        <f t="shared" si="36"/>
        <v>9311</v>
      </c>
      <c r="B627" t="str">
        <f t="shared" si="37"/>
        <v>D19311-87</v>
      </c>
      <c r="C627" t="str">
        <f t="shared" si="38"/>
        <v>Pyramids - Antique Silver</v>
      </c>
      <c r="D627" s="2">
        <v>9311</v>
      </c>
      <c r="E627" t="s">
        <v>39</v>
      </c>
      <c r="F627" t="s">
        <v>96</v>
      </c>
      <c r="G627" t="s">
        <v>13</v>
      </c>
      <c r="H627" s="3">
        <v>3</v>
      </c>
      <c r="I627" s="3" t="s">
        <v>147</v>
      </c>
      <c r="J627" t="s">
        <v>12</v>
      </c>
      <c r="K627">
        <v>87</v>
      </c>
      <c r="L627">
        <v>140</v>
      </c>
      <c r="M627" s="1" t="e">
        <v>#N/A</v>
      </c>
      <c r="N627" s="1" t="e">
        <v>#N/A</v>
      </c>
      <c r="O627" s="1" t="e">
        <v>#N/A</v>
      </c>
      <c r="P627" s="37" t="e">
        <v>#N/A</v>
      </c>
      <c r="Q627">
        <f t="shared" si="39"/>
        <v>0.625</v>
      </c>
      <c r="R627" t="s">
        <v>1949</v>
      </c>
    </row>
    <row r="628" spans="1:18">
      <c r="A628" s="2">
        <f t="shared" si="36"/>
        <v>9321</v>
      </c>
      <c r="B628" t="str">
        <f t="shared" si="37"/>
        <v>D19321-89</v>
      </c>
      <c r="C628" t="str">
        <f t="shared" si="38"/>
        <v>Misc - Gold</v>
      </c>
      <c r="D628" s="2">
        <v>9321</v>
      </c>
      <c r="E628" t="s">
        <v>10</v>
      </c>
      <c r="F628" t="s">
        <v>174</v>
      </c>
      <c r="G628" t="s">
        <v>11</v>
      </c>
      <c r="H628" s="3">
        <v>0.625</v>
      </c>
      <c r="I628" s="3" t="s">
        <v>149</v>
      </c>
      <c r="J628" t="s">
        <v>12</v>
      </c>
      <c r="K628">
        <v>89</v>
      </c>
      <c r="L628">
        <v>795</v>
      </c>
      <c r="M628" s="1">
        <v>2.6774999999999998</v>
      </c>
      <c r="N628" s="1">
        <v>5.5754999999999999</v>
      </c>
      <c r="O628" s="1">
        <v>7.6545000000000005</v>
      </c>
      <c r="P628" s="37">
        <v>1.47</v>
      </c>
      <c r="Q628">
        <f t="shared" si="39"/>
        <v>0.375</v>
      </c>
      <c r="R628" t="s">
        <v>1949</v>
      </c>
    </row>
    <row r="629" spans="1:18">
      <c r="A629" s="2">
        <f t="shared" si="36"/>
        <v>9322</v>
      </c>
      <c r="B629" t="str">
        <f t="shared" si="37"/>
        <v>D19322-89</v>
      </c>
      <c r="C629" t="str">
        <f t="shared" si="38"/>
        <v>Misc - Silver</v>
      </c>
      <c r="D629" s="2">
        <v>9322</v>
      </c>
      <c r="E629" t="s">
        <v>10</v>
      </c>
      <c r="F629" t="s">
        <v>174</v>
      </c>
      <c r="G629" t="s">
        <v>22</v>
      </c>
      <c r="H629" s="3">
        <v>0.625</v>
      </c>
      <c r="I629" s="3" t="s">
        <v>149</v>
      </c>
      <c r="J629" t="s">
        <v>12</v>
      </c>
      <c r="K629">
        <v>89</v>
      </c>
      <c r="L629">
        <v>690</v>
      </c>
      <c r="M629" s="1">
        <v>2.6774999999999998</v>
      </c>
      <c r="N629" s="1">
        <v>5.5754999999999999</v>
      </c>
      <c r="O629" s="1">
        <v>7.6545000000000005</v>
      </c>
      <c r="P629" s="37">
        <v>1.47</v>
      </c>
      <c r="Q629">
        <f t="shared" si="39"/>
        <v>0.375</v>
      </c>
      <c r="R629" t="s">
        <v>1949</v>
      </c>
    </row>
    <row r="630" spans="1:18">
      <c r="A630" s="2">
        <f t="shared" si="36"/>
        <v>9329</v>
      </c>
      <c r="B630" t="str">
        <f t="shared" si="37"/>
        <v>D19329-89</v>
      </c>
      <c r="C630" t="str">
        <f t="shared" si="38"/>
        <v>Misc - Gold</v>
      </c>
      <c r="D630" s="2">
        <v>9329</v>
      </c>
      <c r="E630" t="s">
        <v>45</v>
      </c>
      <c r="F630" t="s">
        <v>174</v>
      </c>
      <c r="G630" t="s">
        <v>11</v>
      </c>
      <c r="H630" s="3">
        <v>0.75</v>
      </c>
      <c r="I630" s="3" t="s">
        <v>152</v>
      </c>
      <c r="J630" t="s">
        <v>12</v>
      </c>
      <c r="K630">
        <v>89</v>
      </c>
      <c r="L630">
        <v>195</v>
      </c>
      <c r="M630" s="1">
        <v>2.7720000000000002</v>
      </c>
      <c r="N630" s="1">
        <v>5.8170000000000002</v>
      </c>
      <c r="O630" s="1">
        <v>8.0850000000000009</v>
      </c>
      <c r="P630" s="37">
        <v>1.5225</v>
      </c>
      <c r="Q630">
        <f t="shared" si="39"/>
        <v>0.3125</v>
      </c>
      <c r="R630" t="s">
        <v>1949</v>
      </c>
    </row>
    <row r="631" spans="1:18">
      <c r="A631" s="2">
        <f t="shared" si="36"/>
        <v>9330</v>
      </c>
      <c r="B631" t="str">
        <f t="shared" si="37"/>
        <v>D19330-89</v>
      </c>
      <c r="C631" t="str">
        <f t="shared" si="38"/>
        <v>Misc - Silver</v>
      </c>
      <c r="D631" s="2">
        <v>9330</v>
      </c>
      <c r="E631" t="s">
        <v>45</v>
      </c>
      <c r="F631" t="s">
        <v>174</v>
      </c>
      <c r="G631" t="s">
        <v>22</v>
      </c>
      <c r="H631" s="3">
        <v>0.75</v>
      </c>
      <c r="I631" s="3" t="s">
        <v>152</v>
      </c>
      <c r="J631" t="s">
        <v>12</v>
      </c>
      <c r="K631">
        <v>89</v>
      </c>
      <c r="L631">
        <v>670</v>
      </c>
      <c r="M631" s="1">
        <v>2.6985000000000001</v>
      </c>
      <c r="N631" s="1">
        <v>5.7015000000000002</v>
      </c>
      <c r="O631" s="1">
        <v>7.9170000000000007</v>
      </c>
      <c r="P631" s="37">
        <v>1.4804999999999999</v>
      </c>
      <c r="Q631">
        <f t="shared" si="39"/>
        <v>0.3125</v>
      </c>
      <c r="R631" t="s">
        <v>1949</v>
      </c>
    </row>
    <row r="632" spans="1:18">
      <c r="A632" s="2">
        <f t="shared" si="36"/>
        <v>9331</v>
      </c>
      <c r="B632" t="str">
        <f t="shared" si="37"/>
        <v>D19331-89</v>
      </c>
      <c r="C632" t="str">
        <f t="shared" si="38"/>
        <v>Misc - Silver</v>
      </c>
      <c r="D632" s="2">
        <v>9331</v>
      </c>
      <c r="E632" t="s">
        <v>45</v>
      </c>
      <c r="F632" t="s">
        <v>174</v>
      </c>
      <c r="G632" t="s">
        <v>22</v>
      </c>
      <c r="H632" s="3">
        <v>0.75</v>
      </c>
      <c r="I632" s="3" t="s">
        <v>152</v>
      </c>
      <c r="J632" t="s">
        <v>12</v>
      </c>
      <c r="K632">
        <v>89</v>
      </c>
      <c r="L632">
        <v>575</v>
      </c>
      <c r="M632" s="1">
        <v>2.6985000000000001</v>
      </c>
      <c r="N632" s="1">
        <v>5.7015000000000002</v>
      </c>
      <c r="O632" s="1">
        <v>7.9170000000000007</v>
      </c>
      <c r="P632" s="37">
        <v>1.4804999999999999</v>
      </c>
      <c r="Q632">
        <f t="shared" si="39"/>
        <v>0.3125</v>
      </c>
      <c r="R632" t="s">
        <v>1949</v>
      </c>
    </row>
    <row r="633" spans="1:18">
      <c r="A633" s="2">
        <f t="shared" si="36"/>
        <v>9345</v>
      </c>
      <c r="B633" t="str">
        <f t="shared" si="37"/>
        <v>D19345-130</v>
      </c>
      <c r="C633" t="str">
        <f t="shared" si="38"/>
        <v>Real Veneers - Walnut</v>
      </c>
      <c r="D633" s="2">
        <v>9345</v>
      </c>
      <c r="E633" t="s">
        <v>74</v>
      </c>
      <c r="F633" t="s">
        <v>75</v>
      </c>
      <c r="G633" t="s">
        <v>23</v>
      </c>
      <c r="H633" s="3">
        <v>1.5</v>
      </c>
      <c r="I633" s="3" t="s">
        <v>144</v>
      </c>
      <c r="J633" t="s">
        <v>12</v>
      </c>
      <c r="K633">
        <v>130</v>
      </c>
      <c r="L633">
        <v>190</v>
      </c>
      <c r="M633" s="1" t="e">
        <v>#N/A</v>
      </c>
      <c r="N633" s="1" t="e">
        <v>#N/A</v>
      </c>
      <c r="O633" s="1" t="e">
        <v>#N/A</v>
      </c>
      <c r="P633" s="37" t="e">
        <v>#N/A</v>
      </c>
      <c r="Q633">
        <f t="shared" si="39"/>
        <v>0.5625</v>
      </c>
      <c r="R633" t="s">
        <v>1949</v>
      </c>
    </row>
    <row r="634" spans="1:18">
      <c r="A634" s="2">
        <f t="shared" si="36"/>
        <v>9367</v>
      </c>
      <c r="B634" t="str">
        <f t="shared" si="37"/>
        <v>D19367-41</v>
      </c>
      <c r="C634" t="str">
        <f t="shared" si="38"/>
        <v>Catalina - Antique Silver</v>
      </c>
      <c r="D634" s="2">
        <v>9367</v>
      </c>
      <c r="E634" t="s">
        <v>82</v>
      </c>
      <c r="F634" t="s">
        <v>95</v>
      </c>
      <c r="G634" t="s">
        <v>13</v>
      </c>
      <c r="H634" s="3">
        <v>1.875</v>
      </c>
      <c r="I634" s="3" t="s">
        <v>148</v>
      </c>
      <c r="J634" t="s">
        <v>12</v>
      </c>
      <c r="K634">
        <v>41</v>
      </c>
      <c r="L634">
        <v>210</v>
      </c>
      <c r="M634" s="1" t="e">
        <v>#N/A</v>
      </c>
      <c r="N634" s="1" t="e">
        <v>#N/A</v>
      </c>
      <c r="O634" s="1" t="e">
        <v>#N/A</v>
      </c>
      <c r="P634" s="37" t="e">
        <v>#N/A</v>
      </c>
      <c r="Q634">
        <f t="shared" si="39"/>
        <v>0.4375</v>
      </c>
      <c r="R634" t="s">
        <v>1949</v>
      </c>
    </row>
    <row r="635" spans="1:18">
      <c r="A635" s="2">
        <f t="shared" si="36"/>
        <v>9391</v>
      </c>
      <c r="B635" t="str">
        <f t="shared" si="37"/>
        <v>D19391-144</v>
      </c>
      <c r="C635" t="str">
        <f t="shared" si="38"/>
        <v>Misc - Walnut</v>
      </c>
      <c r="D635" s="2">
        <v>9391</v>
      </c>
      <c r="E635" t="s">
        <v>10</v>
      </c>
      <c r="F635" t="s">
        <v>174</v>
      </c>
      <c r="G635" t="s">
        <v>23</v>
      </c>
      <c r="H635" s="3">
        <v>1.75</v>
      </c>
      <c r="I635" s="3" t="s">
        <v>148</v>
      </c>
      <c r="J635" t="s">
        <v>12</v>
      </c>
      <c r="K635">
        <v>144</v>
      </c>
      <c r="L635">
        <v>235</v>
      </c>
      <c r="M635" s="1">
        <v>4.1790000000000003</v>
      </c>
      <c r="N635" s="1">
        <v>7.7910000000000004</v>
      </c>
      <c r="O635" s="1">
        <v>10.3635</v>
      </c>
      <c r="P635" s="37">
        <v>2.2995000000000001</v>
      </c>
      <c r="Q635">
        <f t="shared" si="39"/>
        <v>0.4375</v>
      </c>
      <c r="R635" t="s">
        <v>1949</v>
      </c>
    </row>
    <row r="636" spans="1:18">
      <c r="A636" s="2">
        <f t="shared" si="36"/>
        <v>9392</v>
      </c>
      <c r="B636" t="str">
        <f t="shared" si="37"/>
        <v>D19392-164</v>
      </c>
      <c r="C636" t="str">
        <f t="shared" si="38"/>
        <v>Blacks - Black</v>
      </c>
      <c r="D636" s="2">
        <v>9392</v>
      </c>
      <c r="E636" t="s">
        <v>39</v>
      </c>
      <c r="F636" t="s">
        <v>49</v>
      </c>
      <c r="G636" t="s">
        <v>26</v>
      </c>
      <c r="H636" s="3">
        <v>3.25</v>
      </c>
      <c r="I636" s="3" t="s">
        <v>144</v>
      </c>
      <c r="J636" t="s">
        <v>12</v>
      </c>
      <c r="K636">
        <v>164</v>
      </c>
      <c r="L636">
        <v>110</v>
      </c>
      <c r="M636" s="1">
        <v>5.6594999999999995</v>
      </c>
      <c r="N636" s="1">
        <v>10.395000000000001</v>
      </c>
      <c r="O636" s="1">
        <v>13.608000000000002</v>
      </c>
      <c r="P636" s="37">
        <v>3.1080000000000001</v>
      </c>
      <c r="Q636">
        <f t="shared" si="39"/>
        <v>0.5625</v>
      </c>
      <c r="R636" t="s">
        <v>1949</v>
      </c>
    </row>
    <row r="637" spans="1:18">
      <c r="A637" s="2">
        <f t="shared" si="36"/>
        <v>9405</v>
      </c>
      <c r="B637" t="str">
        <f t="shared" si="37"/>
        <v>D19405-144</v>
      </c>
      <c r="C637" t="str">
        <f t="shared" si="38"/>
        <v>Misc - Cherry</v>
      </c>
      <c r="D637" s="2">
        <v>9405</v>
      </c>
      <c r="E637" t="s">
        <v>10</v>
      </c>
      <c r="F637" t="s">
        <v>174</v>
      </c>
      <c r="G637" t="s">
        <v>36</v>
      </c>
      <c r="H637" s="3">
        <v>1.75</v>
      </c>
      <c r="I637" s="3" t="s">
        <v>148</v>
      </c>
      <c r="J637" t="s">
        <v>12</v>
      </c>
      <c r="K637">
        <v>144</v>
      </c>
      <c r="L637">
        <v>235</v>
      </c>
      <c r="M637" s="1">
        <v>4.1790000000000003</v>
      </c>
      <c r="N637" s="1">
        <v>7.7910000000000004</v>
      </c>
      <c r="O637" s="1">
        <v>10.3635</v>
      </c>
      <c r="P637" s="37">
        <v>2.2995000000000001</v>
      </c>
      <c r="Q637">
        <f t="shared" si="39"/>
        <v>0.4375</v>
      </c>
      <c r="R637" t="s">
        <v>1949</v>
      </c>
    </row>
    <row r="638" spans="1:18">
      <c r="A638" s="2">
        <f t="shared" si="36"/>
        <v>9406</v>
      </c>
      <c r="B638" t="str">
        <f t="shared" si="37"/>
        <v>D19406-85</v>
      </c>
      <c r="C638" t="str">
        <f t="shared" si="38"/>
        <v>Misc - Gold</v>
      </c>
      <c r="D638" s="2">
        <v>9406</v>
      </c>
      <c r="E638" t="s">
        <v>10</v>
      </c>
      <c r="F638" t="s">
        <v>174</v>
      </c>
      <c r="G638" t="s">
        <v>11</v>
      </c>
      <c r="H638" s="3">
        <v>2</v>
      </c>
      <c r="I638" s="3" t="s">
        <v>147</v>
      </c>
      <c r="J638" t="s">
        <v>12</v>
      </c>
      <c r="K638">
        <v>85</v>
      </c>
      <c r="L638">
        <v>120</v>
      </c>
      <c r="M638" s="1">
        <v>5.7750000000000004</v>
      </c>
      <c r="N638" s="1">
        <v>10.804499999999999</v>
      </c>
      <c r="O638" s="1">
        <v>14.007</v>
      </c>
      <c r="P638" s="37">
        <v>3.1814999999999998</v>
      </c>
      <c r="Q638">
        <f t="shared" si="39"/>
        <v>0.625</v>
      </c>
      <c r="R638" t="s">
        <v>1949</v>
      </c>
    </row>
    <row r="639" spans="1:18">
      <c r="A639" s="2">
        <f t="shared" si="36"/>
        <v>9407</v>
      </c>
      <c r="B639" t="str">
        <f t="shared" si="37"/>
        <v>D19407-85</v>
      </c>
      <c r="C639" t="str">
        <f t="shared" si="38"/>
        <v>Misc - Silver</v>
      </c>
      <c r="D639" s="2">
        <v>9407</v>
      </c>
      <c r="E639" t="s">
        <v>10</v>
      </c>
      <c r="F639" t="s">
        <v>174</v>
      </c>
      <c r="G639" t="s">
        <v>22</v>
      </c>
      <c r="H639" s="3">
        <v>2</v>
      </c>
      <c r="I639" s="3" t="s">
        <v>147</v>
      </c>
      <c r="J639" t="s">
        <v>12</v>
      </c>
      <c r="K639">
        <v>85</v>
      </c>
      <c r="L639">
        <v>120</v>
      </c>
      <c r="M639" s="1">
        <v>5.7750000000000004</v>
      </c>
      <c r="N639" s="1">
        <v>10.804499999999999</v>
      </c>
      <c r="O639" s="1">
        <v>14.007</v>
      </c>
      <c r="P639" s="37">
        <v>3.1814999999999998</v>
      </c>
      <c r="Q639">
        <f t="shared" si="39"/>
        <v>0.625</v>
      </c>
      <c r="R639" t="s">
        <v>1949</v>
      </c>
    </row>
    <row r="640" spans="1:18">
      <c r="A640" s="2">
        <f t="shared" si="36"/>
        <v>9410</v>
      </c>
      <c r="B640" t="str">
        <f t="shared" si="37"/>
        <v>D19410-85</v>
      </c>
      <c r="C640" t="str">
        <f t="shared" si="38"/>
        <v>Misc - Antique Gold</v>
      </c>
      <c r="D640" s="2">
        <v>9410</v>
      </c>
      <c r="E640" t="s">
        <v>10</v>
      </c>
      <c r="F640" t="s">
        <v>174</v>
      </c>
      <c r="G640" t="s">
        <v>14</v>
      </c>
      <c r="H640" s="3">
        <v>1.375</v>
      </c>
      <c r="I640" s="3" t="s">
        <v>148</v>
      </c>
      <c r="J640" t="s">
        <v>12</v>
      </c>
      <c r="K640">
        <v>85</v>
      </c>
      <c r="L640">
        <v>350</v>
      </c>
      <c r="M640" s="1">
        <v>3.4859999999999998</v>
      </c>
      <c r="N640" s="1">
        <v>7.1085000000000003</v>
      </c>
      <c r="O640" s="1">
        <v>9.964500000000001</v>
      </c>
      <c r="P640" s="37">
        <v>1.9215000000000002</v>
      </c>
      <c r="Q640">
        <f t="shared" si="39"/>
        <v>0.4375</v>
      </c>
      <c r="R640" t="s">
        <v>1949</v>
      </c>
    </row>
    <row r="641" spans="1:19">
      <c r="A641" s="2">
        <f t="shared" si="36"/>
        <v>9411</v>
      </c>
      <c r="B641" t="str">
        <f t="shared" si="37"/>
        <v>D19411-85</v>
      </c>
      <c r="C641" t="str">
        <f t="shared" si="38"/>
        <v>Misc - Silver</v>
      </c>
      <c r="D641" s="2">
        <v>9411</v>
      </c>
      <c r="E641" t="s">
        <v>10</v>
      </c>
      <c r="F641" t="s">
        <v>174</v>
      </c>
      <c r="G641" t="s">
        <v>22</v>
      </c>
      <c r="H641" s="3">
        <v>1.375</v>
      </c>
      <c r="I641" s="3" t="s">
        <v>148</v>
      </c>
      <c r="J641" t="s">
        <v>12</v>
      </c>
      <c r="K641">
        <v>85</v>
      </c>
      <c r="L641">
        <v>260</v>
      </c>
      <c r="M641" s="1" t="e">
        <v>#N/A</v>
      </c>
      <c r="N641" s="1" t="e">
        <v>#N/A</v>
      </c>
      <c r="O641" s="1" t="e">
        <v>#N/A</v>
      </c>
      <c r="P641" s="37" t="e">
        <v>#N/A</v>
      </c>
      <c r="Q641">
        <f t="shared" si="39"/>
        <v>0.4375</v>
      </c>
      <c r="R641" t="s">
        <v>1949</v>
      </c>
    </row>
    <row r="642" spans="1:19">
      <c r="A642" s="2">
        <f t="shared" ref="A642:A705" si="40">D642</f>
        <v>9412</v>
      </c>
      <c r="B642" t="str">
        <f t="shared" ref="B642:B705" si="41">CONCATENATE("D1",D642,"-",K642)</f>
        <v>D19412-105</v>
      </c>
      <c r="C642" t="str">
        <f t="shared" ref="C642:C705" si="42">CONCATENATE(F642," - ",G642)</f>
        <v>Shadow Boxes - Gold</v>
      </c>
      <c r="D642" s="2">
        <v>9412</v>
      </c>
      <c r="E642" t="s">
        <v>45</v>
      </c>
      <c r="F642" t="s">
        <v>40</v>
      </c>
      <c r="G642" t="s">
        <v>11</v>
      </c>
      <c r="H642" s="3">
        <v>1.125</v>
      </c>
      <c r="I642" s="3" t="s">
        <v>154</v>
      </c>
      <c r="J642" t="s">
        <v>12</v>
      </c>
      <c r="K642">
        <v>105</v>
      </c>
      <c r="L642">
        <v>230</v>
      </c>
      <c r="M642" s="1">
        <v>4.7355</v>
      </c>
      <c r="N642" s="1">
        <v>9.302999999999999</v>
      </c>
      <c r="O642" s="1">
        <v>12.537000000000001</v>
      </c>
      <c r="P642" s="37">
        <v>2.6040000000000001</v>
      </c>
      <c r="Q642">
        <f t="shared" ref="Q642:Q705" si="43">IFERROR(+IF(I642&lt;40000,I642,+((TRIM(+MID(I642,1,+FIND("/",I642,1)-1)))/(+TRIM(+MID(I642,+FIND("/",I642,1)+1,2))))),I642*1)</f>
        <v>1</v>
      </c>
      <c r="R642" t="s">
        <v>1949</v>
      </c>
    </row>
    <row r="643" spans="1:19">
      <c r="A643" s="2">
        <f t="shared" si="40"/>
        <v>9415</v>
      </c>
      <c r="B643" t="str">
        <f t="shared" si="41"/>
        <v>D19415-87</v>
      </c>
      <c r="C643" t="str">
        <f t="shared" si="42"/>
        <v>Pyramids - Gold</v>
      </c>
      <c r="D643" s="2">
        <v>9415</v>
      </c>
      <c r="E643" t="s">
        <v>10</v>
      </c>
      <c r="F643" t="s">
        <v>96</v>
      </c>
      <c r="G643" t="s">
        <v>11</v>
      </c>
      <c r="H643" s="3">
        <v>2.125</v>
      </c>
      <c r="I643" s="3" t="s">
        <v>152</v>
      </c>
      <c r="J643" t="s">
        <v>12</v>
      </c>
      <c r="K643">
        <v>87</v>
      </c>
      <c r="L643">
        <v>190</v>
      </c>
      <c r="M643" s="1">
        <v>6.4050000000000002</v>
      </c>
      <c r="N643" s="1">
        <v>12.138000000000002</v>
      </c>
      <c r="O643" s="1">
        <v>15.792</v>
      </c>
      <c r="P643" s="37">
        <v>3.528</v>
      </c>
      <c r="Q643">
        <f t="shared" si="43"/>
        <v>0.3125</v>
      </c>
      <c r="R643" t="s">
        <v>1949</v>
      </c>
    </row>
    <row r="644" spans="1:19">
      <c r="A644" s="2">
        <f t="shared" si="40"/>
        <v>9416</v>
      </c>
      <c r="B644" t="str">
        <f t="shared" si="41"/>
        <v>D19416-153</v>
      </c>
      <c r="C644" t="str">
        <f t="shared" si="42"/>
        <v>Misc - Silver</v>
      </c>
      <c r="D644" s="2">
        <v>9416</v>
      </c>
      <c r="E644" t="s">
        <v>10</v>
      </c>
      <c r="F644" t="s">
        <v>174</v>
      </c>
      <c r="G644" t="s">
        <v>22</v>
      </c>
      <c r="H644" s="3">
        <v>1.625</v>
      </c>
      <c r="I644" s="3" t="s">
        <v>149</v>
      </c>
      <c r="J644" t="s">
        <v>12</v>
      </c>
      <c r="K644">
        <v>153</v>
      </c>
      <c r="L644">
        <v>285</v>
      </c>
      <c r="M644" s="1" t="e">
        <v>#N/A</v>
      </c>
      <c r="N644" s="1" t="e">
        <v>#N/A</v>
      </c>
      <c r="O644" s="1" t="e">
        <v>#N/A</v>
      </c>
      <c r="P644" s="37" t="e">
        <v>#N/A</v>
      </c>
      <c r="Q644">
        <f t="shared" si="43"/>
        <v>0.375</v>
      </c>
      <c r="R644" t="s">
        <v>1949</v>
      </c>
    </row>
    <row r="645" spans="1:19">
      <c r="A645" s="2">
        <f t="shared" si="40"/>
        <v>9417</v>
      </c>
      <c r="B645" t="str">
        <f t="shared" si="41"/>
        <v>D19417-153</v>
      </c>
      <c r="C645" t="str">
        <f t="shared" si="42"/>
        <v>Misc - Gold</v>
      </c>
      <c r="D645" s="2">
        <v>9417</v>
      </c>
      <c r="E645" t="s">
        <v>10</v>
      </c>
      <c r="F645" t="s">
        <v>174</v>
      </c>
      <c r="G645" t="s">
        <v>11</v>
      </c>
      <c r="H645" s="3">
        <v>1.625</v>
      </c>
      <c r="I645" s="3" t="s">
        <v>149</v>
      </c>
      <c r="J645" t="s">
        <v>12</v>
      </c>
      <c r="K645">
        <v>153</v>
      </c>
      <c r="L645">
        <v>310</v>
      </c>
      <c r="M645" s="1" t="e">
        <v>#N/A</v>
      </c>
      <c r="N645" s="1" t="e">
        <v>#N/A</v>
      </c>
      <c r="O645" s="1" t="e">
        <v>#N/A</v>
      </c>
      <c r="P645" s="37" t="e">
        <v>#N/A</v>
      </c>
      <c r="Q645">
        <f t="shared" si="43"/>
        <v>0.375</v>
      </c>
      <c r="R645" t="s">
        <v>1949</v>
      </c>
    </row>
    <row r="646" spans="1:19">
      <c r="A646" s="2">
        <f t="shared" si="40"/>
        <v>9418</v>
      </c>
      <c r="B646" t="str">
        <f t="shared" si="41"/>
        <v>D19418-153</v>
      </c>
      <c r="C646" t="str">
        <f t="shared" si="42"/>
        <v>Misc - Silver</v>
      </c>
      <c r="D646" s="2">
        <v>9418</v>
      </c>
      <c r="E646" t="s">
        <v>10</v>
      </c>
      <c r="F646" t="s">
        <v>174</v>
      </c>
      <c r="G646" t="s">
        <v>22</v>
      </c>
      <c r="H646" s="3">
        <v>2.25</v>
      </c>
      <c r="I646" s="3" t="s">
        <v>148</v>
      </c>
      <c r="J646" t="s">
        <v>12</v>
      </c>
      <c r="K646">
        <v>153</v>
      </c>
      <c r="L646">
        <v>150</v>
      </c>
      <c r="M646" s="1" t="e">
        <v>#N/A</v>
      </c>
      <c r="N646" s="1" t="e">
        <v>#N/A</v>
      </c>
      <c r="O646" s="1" t="e">
        <v>#N/A</v>
      </c>
      <c r="P646" s="37" t="e">
        <v>#N/A</v>
      </c>
      <c r="Q646">
        <f t="shared" si="43"/>
        <v>0.4375</v>
      </c>
      <c r="R646" t="s">
        <v>1949</v>
      </c>
    </row>
    <row r="647" spans="1:19">
      <c r="A647" s="2">
        <f t="shared" si="40"/>
        <v>9420</v>
      </c>
      <c r="B647" t="str">
        <f t="shared" si="41"/>
        <v>D19420-76</v>
      </c>
      <c r="C647" t="str">
        <f t="shared" si="42"/>
        <v>Misc - Gold</v>
      </c>
      <c r="D647" s="2">
        <v>9420</v>
      </c>
      <c r="E647" t="s">
        <v>10</v>
      </c>
      <c r="F647" t="s">
        <v>174</v>
      </c>
      <c r="G647" t="s">
        <v>11</v>
      </c>
      <c r="H647" s="3">
        <v>2.375</v>
      </c>
      <c r="I647" s="3" t="s">
        <v>149</v>
      </c>
      <c r="J647" t="s">
        <v>12</v>
      </c>
      <c r="K647">
        <v>76</v>
      </c>
      <c r="L647">
        <v>110</v>
      </c>
      <c r="M647" s="1">
        <v>7.8014999999999999</v>
      </c>
      <c r="N647" s="1">
        <v>14.406000000000001</v>
      </c>
      <c r="O647" s="1">
        <v>18.742500000000003</v>
      </c>
      <c r="P647" s="37">
        <v>4.2945000000000002</v>
      </c>
      <c r="Q647">
        <f t="shared" si="43"/>
        <v>0.375</v>
      </c>
      <c r="R647" t="s">
        <v>1949</v>
      </c>
    </row>
    <row r="648" spans="1:19">
      <c r="A648" s="2">
        <f t="shared" si="40"/>
        <v>9426</v>
      </c>
      <c r="B648" t="str">
        <f t="shared" si="41"/>
        <v>D19426-48</v>
      </c>
      <c r="C648" t="str">
        <f t="shared" si="42"/>
        <v>VSOP - Gold</v>
      </c>
      <c r="D648" s="2">
        <v>9426</v>
      </c>
      <c r="E648" t="s">
        <v>82</v>
      </c>
      <c r="F648" t="s">
        <v>94</v>
      </c>
      <c r="G648" t="s">
        <v>11</v>
      </c>
      <c r="H648" s="3">
        <v>2.75</v>
      </c>
      <c r="I648" s="3" t="s">
        <v>154</v>
      </c>
      <c r="J648" t="s">
        <v>12</v>
      </c>
      <c r="K648">
        <v>48</v>
      </c>
      <c r="L648">
        <v>90</v>
      </c>
      <c r="M648" s="1">
        <v>9.1244999999999994</v>
      </c>
      <c r="N648" s="1">
        <v>16.474499999999999</v>
      </c>
      <c r="O648" s="1">
        <v>21.294</v>
      </c>
      <c r="P648" s="37">
        <v>5.0190000000000001</v>
      </c>
      <c r="Q648">
        <f t="shared" si="43"/>
        <v>1</v>
      </c>
      <c r="R648" t="s">
        <v>1949</v>
      </c>
    </row>
    <row r="649" spans="1:19">
      <c r="A649" s="2">
        <f t="shared" si="40"/>
        <v>9436</v>
      </c>
      <c r="B649" t="str">
        <f t="shared" si="41"/>
        <v>D19436-101</v>
      </c>
      <c r="C649" t="str">
        <f t="shared" si="42"/>
        <v>Misc - White Washed</v>
      </c>
      <c r="D649" s="2">
        <v>9436</v>
      </c>
      <c r="E649" t="s">
        <v>82</v>
      </c>
      <c r="F649" t="s">
        <v>174</v>
      </c>
      <c r="G649" t="s">
        <v>47</v>
      </c>
      <c r="H649" s="3">
        <v>4</v>
      </c>
      <c r="I649" s="3" t="s">
        <v>148</v>
      </c>
      <c r="J649" t="s">
        <v>12</v>
      </c>
      <c r="K649">
        <v>101</v>
      </c>
      <c r="L649">
        <v>75</v>
      </c>
      <c r="M649" s="1">
        <v>12.547499999999999</v>
      </c>
      <c r="N649" s="1">
        <v>21.672000000000001</v>
      </c>
      <c r="O649" s="1">
        <v>26.838000000000001</v>
      </c>
      <c r="P649" s="37">
        <v>6.8985000000000003</v>
      </c>
      <c r="Q649">
        <f t="shared" si="43"/>
        <v>0.4375</v>
      </c>
      <c r="R649" t="s">
        <v>1949</v>
      </c>
    </row>
    <row r="650" spans="1:19">
      <c r="A650" s="2">
        <f t="shared" si="40"/>
        <v>9437</v>
      </c>
      <c r="B650" t="str">
        <f t="shared" si="41"/>
        <v>D19437-101</v>
      </c>
      <c r="C650" t="str">
        <f t="shared" si="42"/>
        <v>Misc - Antique Gold</v>
      </c>
      <c r="D650" s="2">
        <v>9437</v>
      </c>
      <c r="E650" t="s">
        <v>82</v>
      </c>
      <c r="F650" t="s">
        <v>174</v>
      </c>
      <c r="G650" t="s">
        <v>14</v>
      </c>
      <c r="H650" s="3">
        <v>4</v>
      </c>
      <c r="I650" s="3" t="s">
        <v>148</v>
      </c>
      <c r="J650" t="s">
        <v>12</v>
      </c>
      <c r="K650">
        <v>101</v>
      </c>
      <c r="L650">
        <v>75</v>
      </c>
      <c r="M650" s="1">
        <v>12.873000000000001</v>
      </c>
      <c r="N650" s="1">
        <v>23.383500000000002</v>
      </c>
      <c r="O650" s="1">
        <v>29.683500000000002</v>
      </c>
      <c r="P650" s="37">
        <v>7.0770000000000008</v>
      </c>
      <c r="Q650">
        <f t="shared" si="43"/>
        <v>0.4375</v>
      </c>
      <c r="R650" t="s">
        <v>1949</v>
      </c>
    </row>
    <row r="651" spans="1:19">
      <c r="A651" s="2">
        <f t="shared" si="40"/>
        <v>9438</v>
      </c>
      <c r="B651" t="str">
        <f t="shared" si="41"/>
        <v>D19438-153</v>
      </c>
      <c r="C651" t="str">
        <f t="shared" si="42"/>
        <v>Misc - Gold</v>
      </c>
      <c r="D651" s="2">
        <v>9438</v>
      </c>
      <c r="E651" t="s">
        <v>10</v>
      </c>
      <c r="F651" t="s">
        <v>174</v>
      </c>
      <c r="G651" t="s">
        <v>11</v>
      </c>
      <c r="H651" s="3">
        <v>0.875</v>
      </c>
      <c r="I651" s="3" t="s">
        <v>149</v>
      </c>
      <c r="J651" t="s">
        <v>12</v>
      </c>
      <c r="K651">
        <v>153</v>
      </c>
      <c r="L651">
        <v>455</v>
      </c>
      <c r="M651" s="1">
        <v>2.5725000000000002</v>
      </c>
      <c r="N651" s="1">
        <v>5.5335000000000001</v>
      </c>
      <c r="O651" s="1">
        <v>7.6230000000000002</v>
      </c>
      <c r="P651" s="37">
        <v>1.4175000000000002</v>
      </c>
      <c r="Q651">
        <f t="shared" si="43"/>
        <v>0.375</v>
      </c>
      <c r="R651" t="s">
        <v>1949</v>
      </c>
    </row>
    <row r="652" spans="1:19">
      <c r="A652" s="2">
        <f t="shared" si="40"/>
        <v>9439</v>
      </c>
      <c r="B652" t="str">
        <f t="shared" si="41"/>
        <v>D19439-153</v>
      </c>
      <c r="C652" t="str">
        <f t="shared" si="42"/>
        <v>Misc - Silver</v>
      </c>
      <c r="D652" s="2">
        <v>9439</v>
      </c>
      <c r="E652" t="s">
        <v>10</v>
      </c>
      <c r="F652" t="s">
        <v>174</v>
      </c>
      <c r="G652" t="s">
        <v>22</v>
      </c>
      <c r="H652" s="3">
        <v>0.875</v>
      </c>
      <c r="I652" s="3" t="s">
        <v>149</v>
      </c>
      <c r="J652" t="s">
        <v>12</v>
      </c>
      <c r="K652">
        <v>153</v>
      </c>
      <c r="L652">
        <v>390</v>
      </c>
      <c r="M652" s="1">
        <v>2.5095000000000001</v>
      </c>
      <c r="N652" s="1">
        <v>5.3970000000000002</v>
      </c>
      <c r="O652" s="1">
        <v>7.4655000000000005</v>
      </c>
      <c r="P652" s="37">
        <v>1.3755000000000002</v>
      </c>
      <c r="Q652">
        <f t="shared" si="43"/>
        <v>0.375</v>
      </c>
      <c r="R652" t="s">
        <v>1949</v>
      </c>
    </row>
    <row r="653" spans="1:19">
      <c r="A653" s="2">
        <f t="shared" si="40"/>
        <v>9440</v>
      </c>
      <c r="B653" t="str">
        <f t="shared" si="41"/>
        <v>D19440-162</v>
      </c>
      <c r="C653" t="str">
        <f t="shared" si="42"/>
        <v>Blacks - Black</v>
      </c>
      <c r="D653" s="2">
        <v>9440</v>
      </c>
      <c r="E653" t="s">
        <v>39</v>
      </c>
      <c r="F653" t="s">
        <v>49</v>
      </c>
      <c r="G653" t="s">
        <v>26</v>
      </c>
      <c r="H653" s="3">
        <v>1</v>
      </c>
      <c r="I653" s="3" t="s">
        <v>156</v>
      </c>
      <c r="J653" t="s">
        <v>12</v>
      </c>
      <c r="K653">
        <v>162</v>
      </c>
      <c r="L653">
        <v>320</v>
      </c>
      <c r="M653" s="1">
        <v>2.7404999999999999</v>
      </c>
      <c r="N653" s="1">
        <v>5.9115000000000002</v>
      </c>
      <c r="O653" s="1">
        <v>8.1795000000000009</v>
      </c>
      <c r="P653" s="37">
        <v>1.512</v>
      </c>
      <c r="Q653">
        <f t="shared" si="43"/>
        <v>0.875</v>
      </c>
      <c r="R653" t="s">
        <v>1949</v>
      </c>
    </row>
    <row r="654" spans="1:19">
      <c r="A654" s="2">
        <f t="shared" si="40"/>
        <v>9447</v>
      </c>
      <c r="B654" t="str">
        <f t="shared" si="41"/>
        <v>D19447-161</v>
      </c>
      <c r="C654" t="str">
        <f t="shared" si="42"/>
        <v>Shadow Boxes - Black</v>
      </c>
      <c r="D654" s="2">
        <v>9447</v>
      </c>
      <c r="E654" t="s">
        <v>39</v>
      </c>
      <c r="F654" t="s">
        <v>40</v>
      </c>
      <c r="G654" t="s">
        <v>26</v>
      </c>
      <c r="H654" s="3">
        <v>0.625</v>
      </c>
      <c r="I654" s="3" t="s">
        <v>164</v>
      </c>
      <c r="J654" t="s">
        <v>41</v>
      </c>
      <c r="K654">
        <v>161</v>
      </c>
      <c r="L654">
        <v>305</v>
      </c>
      <c r="M654" s="1">
        <v>3.7590000000000003</v>
      </c>
      <c r="N654" s="1">
        <v>7.056</v>
      </c>
      <c r="O654" s="1">
        <v>9.5445000000000011</v>
      </c>
      <c r="P654" s="37">
        <v>2.0685000000000002</v>
      </c>
      <c r="Q654">
        <f t="shared" si="43"/>
        <v>1.5</v>
      </c>
      <c r="R654" t="s">
        <v>1949</v>
      </c>
    </row>
    <row r="655" spans="1:19">
      <c r="A655" s="2">
        <f t="shared" si="40"/>
        <v>9448</v>
      </c>
      <c r="B655" t="str">
        <f t="shared" si="41"/>
        <v>D19448-162</v>
      </c>
      <c r="C655" t="str">
        <f t="shared" si="42"/>
        <v>Blacks - Black</v>
      </c>
      <c r="D655" s="2">
        <v>9448</v>
      </c>
      <c r="E655" t="s">
        <v>39</v>
      </c>
      <c r="F655" t="s">
        <v>49</v>
      </c>
      <c r="G655" t="s">
        <v>26</v>
      </c>
      <c r="H655" s="3">
        <v>1</v>
      </c>
      <c r="I655" s="3" t="s">
        <v>169</v>
      </c>
      <c r="J655" t="s">
        <v>12</v>
      </c>
      <c r="K655">
        <v>162</v>
      </c>
      <c r="L655">
        <v>230</v>
      </c>
      <c r="M655" s="1">
        <v>4.2315000000000005</v>
      </c>
      <c r="N655" s="1">
        <v>8.0640000000000001</v>
      </c>
      <c r="O655" s="1">
        <v>10.625999999999999</v>
      </c>
      <c r="P655" s="37">
        <v>2.3310000000000004</v>
      </c>
      <c r="Q655">
        <f t="shared" si="43"/>
        <v>1.3125</v>
      </c>
      <c r="R655" t="s">
        <v>1949</v>
      </c>
      <c r="S655" t="s">
        <v>1934</v>
      </c>
    </row>
    <row r="656" spans="1:19">
      <c r="A656" s="2">
        <f t="shared" si="40"/>
        <v>9449</v>
      </c>
      <c r="B656" t="str">
        <f t="shared" si="41"/>
        <v>D19449-162</v>
      </c>
      <c r="C656" t="str">
        <f t="shared" si="42"/>
        <v>Blacks - Black</v>
      </c>
      <c r="D656" s="2">
        <v>9449</v>
      </c>
      <c r="E656" t="s">
        <v>39</v>
      </c>
      <c r="F656" t="s">
        <v>49</v>
      </c>
      <c r="G656" t="s">
        <v>26</v>
      </c>
      <c r="H656" s="3">
        <v>0.75</v>
      </c>
      <c r="I656" s="3" t="s">
        <v>152</v>
      </c>
      <c r="J656" t="s">
        <v>12</v>
      </c>
      <c r="K656">
        <v>162</v>
      </c>
      <c r="L656">
        <v>850</v>
      </c>
      <c r="M656" s="1">
        <v>1.9005000000000001</v>
      </c>
      <c r="N656" s="1">
        <v>4.2629999999999999</v>
      </c>
      <c r="O656" s="1">
        <v>6.3000000000000007</v>
      </c>
      <c r="P656" s="37">
        <v>1.05</v>
      </c>
      <c r="Q656">
        <f t="shared" si="43"/>
        <v>0.3125</v>
      </c>
      <c r="R656" t="s">
        <v>1949</v>
      </c>
      <c r="S656" t="s">
        <v>1934</v>
      </c>
    </row>
    <row r="657" spans="1:19">
      <c r="A657" s="2">
        <f t="shared" si="40"/>
        <v>9450</v>
      </c>
      <c r="B657" t="str">
        <f t="shared" si="41"/>
        <v>D19450-162</v>
      </c>
      <c r="C657" t="str">
        <f t="shared" si="42"/>
        <v>Blacks - Black</v>
      </c>
      <c r="D657" s="2">
        <v>9450</v>
      </c>
      <c r="E657" t="s">
        <v>39</v>
      </c>
      <c r="F657" t="s">
        <v>49</v>
      </c>
      <c r="G657" t="s">
        <v>26</v>
      </c>
      <c r="H657" s="3">
        <v>0.5625</v>
      </c>
      <c r="I657" s="3" t="s">
        <v>149</v>
      </c>
      <c r="J657" t="s">
        <v>12</v>
      </c>
      <c r="K657">
        <v>162</v>
      </c>
      <c r="L657">
        <v>1045</v>
      </c>
      <c r="M657" s="1">
        <v>1.4385000000000001</v>
      </c>
      <c r="N657" s="1">
        <v>3.2865000000000002</v>
      </c>
      <c r="O657" s="1">
        <v>4.8719999999999999</v>
      </c>
      <c r="P657" s="37">
        <v>0.78750000000000009</v>
      </c>
      <c r="Q657">
        <f t="shared" si="43"/>
        <v>0.375</v>
      </c>
      <c r="R657" t="s">
        <v>1949</v>
      </c>
      <c r="S657" t="s">
        <v>1934</v>
      </c>
    </row>
    <row r="658" spans="1:19">
      <c r="A658" s="2">
        <f t="shared" si="40"/>
        <v>9452</v>
      </c>
      <c r="B658" t="str">
        <f t="shared" si="41"/>
        <v>D19452-42</v>
      </c>
      <c r="C658" t="str">
        <f t="shared" si="42"/>
        <v>Catalina - Antique Gold</v>
      </c>
      <c r="D658" s="2">
        <v>9452</v>
      </c>
      <c r="E658" t="s">
        <v>45</v>
      </c>
      <c r="F658" t="s">
        <v>95</v>
      </c>
      <c r="G658" t="s">
        <v>14</v>
      </c>
      <c r="H658" s="3">
        <v>2.5</v>
      </c>
      <c r="I658" s="3" t="s">
        <v>149</v>
      </c>
      <c r="J658" t="s">
        <v>12</v>
      </c>
      <c r="K658">
        <v>42</v>
      </c>
      <c r="L658">
        <v>120</v>
      </c>
      <c r="M658" s="1" t="e">
        <v>#N/A</v>
      </c>
      <c r="N658" s="1" t="e">
        <v>#N/A</v>
      </c>
      <c r="O658" s="1" t="e">
        <v>#N/A</v>
      </c>
      <c r="P658" s="37" t="e">
        <v>#N/A</v>
      </c>
      <c r="Q658">
        <f t="shared" si="43"/>
        <v>0.375</v>
      </c>
      <c r="R658" t="s">
        <v>1949</v>
      </c>
    </row>
    <row r="659" spans="1:19">
      <c r="A659" s="2">
        <f t="shared" si="40"/>
        <v>9463</v>
      </c>
      <c r="B659" t="str">
        <f t="shared" si="41"/>
        <v>D19463-137</v>
      </c>
      <c r="C659" t="str">
        <f t="shared" si="42"/>
        <v>Canyons - Other Wood Tones</v>
      </c>
      <c r="D659" s="2">
        <v>9463</v>
      </c>
      <c r="E659" t="s">
        <v>20</v>
      </c>
      <c r="F659" t="s">
        <v>91</v>
      </c>
      <c r="G659" t="s">
        <v>21</v>
      </c>
      <c r="H659" s="3">
        <v>1.5</v>
      </c>
      <c r="I659" s="3" t="s">
        <v>145</v>
      </c>
      <c r="J659" t="s">
        <v>12</v>
      </c>
      <c r="K659">
        <v>137</v>
      </c>
      <c r="L659">
        <v>215</v>
      </c>
      <c r="M659" s="1" t="e">
        <v>#N/A</v>
      </c>
      <c r="N659" s="1" t="e">
        <v>#N/A</v>
      </c>
      <c r="O659" s="1" t="e">
        <v>#N/A</v>
      </c>
      <c r="P659" s="37" t="e">
        <v>#N/A</v>
      </c>
      <c r="Q659">
        <f t="shared" si="43"/>
        <v>0.5</v>
      </c>
      <c r="R659" t="s">
        <v>1949</v>
      </c>
    </row>
    <row r="660" spans="1:19">
      <c r="A660" s="2">
        <f t="shared" si="40"/>
        <v>9465</v>
      </c>
      <c r="B660" t="str">
        <f t="shared" si="41"/>
        <v>D19465-137</v>
      </c>
      <c r="C660" t="str">
        <f t="shared" si="42"/>
        <v>Canyons - Other Wood Tones</v>
      </c>
      <c r="D660" s="2">
        <v>9465</v>
      </c>
      <c r="E660" t="s">
        <v>20</v>
      </c>
      <c r="F660" t="s">
        <v>91</v>
      </c>
      <c r="G660" t="s">
        <v>21</v>
      </c>
      <c r="H660" s="3">
        <v>1.5</v>
      </c>
      <c r="I660" s="3" t="s">
        <v>145</v>
      </c>
      <c r="J660" t="s">
        <v>12</v>
      </c>
      <c r="K660">
        <v>137</v>
      </c>
      <c r="L660">
        <v>215</v>
      </c>
      <c r="M660" s="1" t="e">
        <v>#N/A</v>
      </c>
      <c r="N660" s="1" t="e">
        <v>#N/A</v>
      </c>
      <c r="O660" s="1" t="e">
        <v>#N/A</v>
      </c>
      <c r="P660" s="37" t="e">
        <v>#N/A</v>
      </c>
      <c r="Q660">
        <f t="shared" si="43"/>
        <v>0.5</v>
      </c>
      <c r="R660" t="s">
        <v>1949</v>
      </c>
    </row>
    <row r="661" spans="1:19">
      <c r="A661" s="2">
        <f t="shared" si="40"/>
        <v>9469</v>
      </c>
      <c r="B661" t="str">
        <f t="shared" si="41"/>
        <v>D19469-78</v>
      </c>
      <c r="C661" t="str">
        <f t="shared" si="42"/>
        <v>Misc - Antique Gold</v>
      </c>
      <c r="D661" s="2">
        <v>9469</v>
      </c>
      <c r="E661" t="s">
        <v>45</v>
      </c>
      <c r="F661" t="s">
        <v>174</v>
      </c>
      <c r="G661" t="s">
        <v>14</v>
      </c>
      <c r="H661" s="3">
        <v>4</v>
      </c>
      <c r="I661" s="3" t="s">
        <v>159</v>
      </c>
      <c r="J661" t="s">
        <v>12</v>
      </c>
      <c r="K661">
        <v>78</v>
      </c>
      <c r="L661">
        <v>90</v>
      </c>
      <c r="M661" s="1">
        <v>10.752000000000001</v>
      </c>
      <c r="N661" s="1">
        <v>18.868500000000001</v>
      </c>
      <c r="O661" s="1">
        <v>23.950499999999998</v>
      </c>
      <c r="P661" s="37">
        <v>5.9115000000000002</v>
      </c>
      <c r="Q661">
        <f t="shared" si="43"/>
        <v>1.0625</v>
      </c>
      <c r="R661" t="s">
        <v>1949</v>
      </c>
    </row>
    <row r="662" spans="1:19">
      <c r="A662" s="2">
        <f t="shared" si="40"/>
        <v>9471</v>
      </c>
      <c r="B662" t="str">
        <f t="shared" si="41"/>
        <v>D19471-76</v>
      </c>
      <c r="C662" t="str">
        <f t="shared" si="42"/>
        <v>Misc - Black</v>
      </c>
      <c r="D662" s="2">
        <v>9471</v>
      </c>
      <c r="E662" t="s">
        <v>45</v>
      </c>
      <c r="F662" t="s">
        <v>174</v>
      </c>
      <c r="G662" t="s">
        <v>26</v>
      </c>
      <c r="H662" s="3">
        <v>3.375</v>
      </c>
      <c r="I662" s="3" t="s">
        <v>149</v>
      </c>
      <c r="J662" t="s">
        <v>12</v>
      </c>
      <c r="K662">
        <v>76</v>
      </c>
      <c r="L662">
        <v>85</v>
      </c>
      <c r="M662" s="1">
        <v>7.1715</v>
      </c>
      <c r="N662" s="1">
        <v>12.999000000000001</v>
      </c>
      <c r="O662" s="1">
        <v>16.695</v>
      </c>
      <c r="P662" s="37">
        <v>3.948</v>
      </c>
      <c r="Q662">
        <f t="shared" si="43"/>
        <v>0.375</v>
      </c>
      <c r="R662" t="s">
        <v>1949</v>
      </c>
    </row>
    <row r="663" spans="1:19">
      <c r="A663" s="2">
        <f t="shared" si="40"/>
        <v>9472</v>
      </c>
      <c r="B663" t="str">
        <f t="shared" si="41"/>
        <v>D19472-76</v>
      </c>
      <c r="C663" t="str">
        <f t="shared" si="42"/>
        <v>Misc - Antique Gold</v>
      </c>
      <c r="D663" s="2">
        <v>9472</v>
      </c>
      <c r="E663" t="s">
        <v>45</v>
      </c>
      <c r="F663" t="s">
        <v>174</v>
      </c>
      <c r="G663" t="s">
        <v>14</v>
      </c>
      <c r="H663" s="3">
        <v>3.375</v>
      </c>
      <c r="I663" s="3" t="s">
        <v>149</v>
      </c>
      <c r="J663" t="s">
        <v>12</v>
      </c>
      <c r="K663">
        <v>76</v>
      </c>
      <c r="L663">
        <v>90</v>
      </c>
      <c r="M663" s="1">
        <v>7.3605</v>
      </c>
      <c r="N663" s="1">
        <v>13.125</v>
      </c>
      <c r="O663" s="1">
        <v>16.947000000000003</v>
      </c>
      <c r="P663" s="37">
        <v>4.0529999999999999</v>
      </c>
      <c r="Q663">
        <f t="shared" si="43"/>
        <v>0.375</v>
      </c>
      <c r="R663" t="s">
        <v>1949</v>
      </c>
    </row>
    <row r="664" spans="1:19">
      <c r="A664" s="2">
        <f t="shared" si="40"/>
        <v>9477</v>
      </c>
      <c r="B664" t="str">
        <f t="shared" si="41"/>
        <v>D19477-124</v>
      </c>
      <c r="C664" t="str">
        <f t="shared" si="42"/>
        <v>Bamboo - Gold</v>
      </c>
      <c r="D664" s="2">
        <v>9477</v>
      </c>
      <c r="E664" t="s">
        <v>48</v>
      </c>
      <c r="F664" t="s">
        <v>48</v>
      </c>
      <c r="G664" t="s">
        <v>11</v>
      </c>
      <c r="H664" s="3">
        <v>2.75</v>
      </c>
      <c r="I664" s="3" t="s">
        <v>147</v>
      </c>
      <c r="J664" t="s">
        <v>12</v>
      </c>
      <c r="K664">
        <v>124</v>
      </c>
      <c r="L664">
        <v>140</v>
      </c>
      <c r="M664" s="1" t="e">
        <v>#N/A</v>
      </c>
      <c r="N664" s="1" t="e">
        <v>#N/A</v>
      </c>
      <c r="O664" s="1" t="e">
        <v>#N/A</v>
      </c>
      <c r="P664" s="37" t="e">
        <v>#N/A</v>
      </c>
      <c r="Q664">
        <f t="shared" si="43"/>
        <v>0.625</v>
      </c>
      <c r="R664" t="s">
        <v>1949</v>
      </c>
    </row>
    <row r="665" spans="1:19">
      <c r="A665" s="2">
        <f t="shared" si="40"/>
        <v>9478</v>
      </c>
      <c r="B665" t="str">
        <f t="shared" si="41"/>
        <v>D19478-124</v>
      </c>
      <c r="C665" t="str">
        <f t="shared" si="42"/>
        <v>Bamboo - Other Wood Tones</v>
      </c>
      <c r="D665" s="2">
        <v>9478</v>
      </c>
      <c r="E665" t="s">
        <v>48</v>
      </c>
      <c r="F665" t="s">
        <v>48</v>
      </c>
      <c r="G665" t="s">
        <v>21</v>
      </c>
      <c r="H665" s="3">
        <v>2.75</v>
      </c>
      <c r="I665" s="3" t="s">
        <v>147</v>
      </c>
      <c r="J665" t="s">
        <v>12</v>
      </c>
      <c r="K665">
        <v>124</v>
      </c>
      <c r="L665">
        <v>140</v>
      </c>
      <c r="M665" s="1">
        <v>5.9954999999999998</v>
      </c>
      <c r="N665" s="1">
        <v>11.077500000000001</v>
      </c>
      <c r="O665" s="1">
        <v>14.269500000000001</v>
      </c>
      <c r="P665" s="37">
        <v>3.2970000000000002</v>
      </c>
      <c r="Q665">
        <f t="shared" si="43"/>
        <v>0.625</v>
      </c>
      <c r="R665" t="s">
        <v>1949</v>
      </c>
      <c r="S665" t="s">
        <v>1934</v>
      </c>
    </row>
    <row r="666" spans="1:19">
      <c r="A666" s="2">
        <f t="shared" si="40"/>
        <v>9479</v>
      </c>
      <c r="B666" t="str">
        <f t="shared" si="41"/>
        <v>D19479-124</v>
      </c>
      <c r="C666" t="str">
        <f t="shared" si="42"/>
        <v>Bamboo - Black</v>
      </c>
      <c r="D666" s="2">
        <v>9479</v>
      </c>
      <c r="E666" t="s">
        <v>48</v>
      </c>
      <c r="F666" t="s">
        <v>48</v>
      </c>
      <c r="G666" t="s">
        <v>26</v>
      </c>
      <c r="H666" s="3">
        <v>2.75</v>
      </c>
      <c r="I666" s="3" t="s">
        <v>147</v>
      </c>
      <c r="J666" t="s">
        <v>12</v>
      </c>
      <c r="K666">
        <v>124</v>
      </c>
      <c r="L666">
        <v>150</v>
      </c>
      <c r="M666" s="1">
        <v>5.9954999999999998</v>
      </c>
      <c r="N666" s="1">
        <v>11.077500000000001</v>
      </c>
      <c r="O666" s="1">
        <v>14.269500000000001</v>
      </c>
      <c r="P666" s="37">
        <v>3.2970000000000002</v>
      </c>
      <c r="Q666">
        <f t="shared" si="43"/>
        <v>0.625</v>
      </c>
      <c r="R666" t="s">
        <v>1949</v>
      </c>
    </row>
    <row r="667" spans="1:19">
      <c r="A667" s="2">
        <f t="shared" si="40"/>
        <v>9482</v>
      </c>
      <c r="B667" t="str">
        <f t="shared" si="41"/>
        <v>D19482-136</v>
      </c>
      <c r="C667" t="str">
        <f t="shared" si="42"/>
        <v>Misc - Gold</v>
      </c>
      <c r="D667" s="2">
        <v>9482</v>
      </c>
      <c r="E667" t="s">
        <v>82</v>
      </c>
      <c r="F667" t="s">
        <v>174</v>
      </c>
      <c r="G667" t="s">
        <v>11</v>
      </c>
      <c r="H667" s="3">
        <v>1.25</v>
      </c>
      <c r="I667" s="3" t="s">
        <v>149</v>
      </c>
      <c r="J667" t="s">
        <v>12</v>
      </c>
      <c r="K667">
        <v>136</v>
      </c>
      <c r="L667">
        <v>250</v>
      </c>
      <c r="M667" s="1">
        <v>3.4020000000000006</v>
      </c>
      <c r="N667" s="1">
        <v>6.9930000000000003</v>
      </c>
      <c r="O667" s="1">
        <v>9.6285000000000007</v>
      </c>
      <c r="P667" s="37">
        <v>1.8690000000000002</v>
      </c>
      <c r="Q667">
        <f t="shared" si="43"/>
        <v>0.375</v>
      </c>
      <c r="R667" t="s">
        <v>1949</v>
      </c>
    </row>
    <row r="668" spans="1:19">
      <c r="A668" s="2">
        <f t="shared" si="40"/>
        <v>9483</v>
      </c>
      <c r="B668" t="str">
        <f t="shared" si="41"/>
        <v>D19483-136</v>
      </c>
      <c r="C668" t="str">
        <f t="shared" si="42"/>
        <v>Misc - Silver</v>
      </c>
      <c r="D668" s="2">
        <v>9483</v>
      </c>
      <c r="E668" t="s">
        <v>82</v>
      </c>
      <c r="F668" t="s">
        <v>174</v>
      </c>
      <c r="G668" t="s">
        <v>22</v>
      </c>
      <c r="H668" s="3">
        <v>1.25</v>
      </c>
      <c r="I668" s="3" t="s">
        <v>149</v>
      </c>
      <c r="J668" t="s">
        <v>12</v>
      </c>
      <c r="K668">
        <v>136</v>
      </c>
      <c r="L668">
        <v>280</v>
      </c>
      <c r="M668" s="1">
        <v>3.4965000000000002</v>
      </c>
      <c r="N668" s="1">
        <v>7.0245000000000006</v>
      </c>
      <c r="O668" s="1">
        <v>9.6810000000000009</v>
      </c>
      <c r="P668" s="37">
        <v>1.9215000000000002</v>
      </c>
      <c r="Q668">
        <f t="shared" si="43"/>
        <v>0.375</v>
      </c>
      <c r="R668" t="s">
        <v>1949</v>
      </c>
    </row>
    <row r="669" spans="1:19">
      <c r="A669" s="2">
        <f t="shared" si="40"/>
        <v>9486</v>
      </c>
      <c r="B669" t="str">
        <f t="shared" si="41"/>
        <v>D19486-48</v>
      </c>
      <c r="C669" t="str">
        <f t="shared" si="42"/>
        <v>VSOP - White</v>
      </c>
      <c r="D669" s="2">
        <v>9486</v>
      </c>
      <c r="E669" t="s">
        <v>82</v>
      </c>
      <c r="F669" t="s">
        <v>94</v>
      </c>
      <c r="G669" t="s">
        <v>29</v>
      </c>
      <c r="H669" s="3">
        <v>1.25</v>
      </c>
      <c r="I669" s="3" t="s">
        <v>152</v>
      </c>
      <c r="J669" t="s">
        <v>12</v>
      </c>
      <c r="K669">
        <v>48</v>
      </c>
      <c r="L669">
        <v>360</v>
      </c>
      <c r="M669" s="1" t="e">
        <v>#N/A</v>
      </c>
      <c r="N669" s="1" t="e">
        <v>#N/A</v>
      </c>
      <c r="O669" s="1" t="e">
        <v>#N/A</v>
      </c>
      <c r="P669" s="37" t="e">
        <v>#N/A</v>
      </c>
      <c r="Q669">
        <f t="shared" si="43"/>
        <v>0.3125</v>
      </c>
      <c r="R669" t="s">
        <v>1949</v>
      </c>
    </row>
    <row r="670" spans="1:19">
      <c r="A670" s="2">
        <f t="shared" si="40"/>
        <v>9487</v>
      </c>
      <c r="B670" t="str">
        <f t="shared" si="41"/>
        <v>D19487-48</v>
      </c>
      <c r="C670" t="str">
        <f t="shared" si="42"/>
        <v>VSOP - Black</v>
      </c>
      <c r="D670" s="2">
        <v>9487</v>
      </c>
      <c r="E670" t="s">
        <v>82</v>
      </c>
      <c r="F670" t="s">
        <v>94</v>
      </c>
      <c r="G670" t="s">
        <v>26</v>
      </c>
      <c r="H670" s="3">
        <v>1.25</v>
      </c>
      <c r="I670" s="3" t="s">
        <v>152</v>
      </c>
      <c r="J670" t="s">
        <v>12</v>
      </c>
      <c r="K670">
        <v>48</v>
      </c>
      <c r="L670">
        <v>270</v>
      </c>
      <c r="M670" s="1">
        <v>3.444</v>
      </c>
      <c r="N670" s="1">
        <v>6.8250000000000002</v>
      </c>
      <c r="O670" s="1">
        <v>9.2505000000000006</v>
      </c>
      <c r="P670" s="37">
        <v>1.8900000000000001</v>
      </c>
      <c r="Q670">
        <f t="shared" si="43"/>
        <v>0.3125</v>
      </c>
      <c r="R670" t="s">
        <v>1949</v>
      </c>
    </row>
    <row r="671" spans="1:19">
      <c r="A671" s="2">
        <f t="shared" si="40"/>
        <v>9491</v>
      </c>
      <c r="B671" t="str">
        <f t="shared" si="41"/>
        <v>D19491-48</v>
      </c>
      <c r="C671" t="str">
        <f t="shared" si="42"/>
        <v>VSOP - Black</v>
      </c>
      <c r="D671" s="2">
        <v>9491</v>
      </c>
      <c r="E671" t="s">
        <v>82</v>
      </c>
      <c r="F671" t="s">
        <v>94</v>
      </c>
      <c r="G671" t="s">
        <v>26</v>
      </c>
      <c r="H671" s="3">
        <v>2.375</v>
      </c>
      <c r="I671" s="3" t="s">
        <v>147</v>
      </c>
      <c r="J671" t="s">
        <v>12</v>
      </c>
      <c r="K671">
        <v>48</v>
      </c>
      <c r="L671">
        <v>190</v>
      </c>
      <c r="M671" s="1" t="e">
        <v>#N/A</v>
      </c>
      <c r="N671" s="1" t="e">
        <v>#N/A</v>
      </c>
      <c r="O671" s="1" t="e">
        <v>#N/A</v>
      </c>
      <c r="P671" s="37" t="e">
        <v>#N/A</v>
      </c>
      <c r="Q671">
        <f t="shared" si="43"/>
        <v>0.625</v>
      </c>
      <c r="R671" t="s">
        <v>1949</v>
      </c>
    </row>
    <row r="672" spans="1:19">
      <c r="A672" s="2">
        <f t="shared" si="40"/>
        <v>9501</v>
      </c>
      <c r="B672" t="str">
        <f t="shared" si="41"/>
        <v>D19501-48</v>
      </c>
      <c r="C672" t="str">
        <f t="shared" si="42"/>
        <v>VSOP - Black</v>
      </c>
      <c r="D672" s="2">
        <v>9501</v>
      </c>
      <c r="E672" t="s">
        <v>82</v>
      </c>
      <c r="F672" t="s">
        <v>94</v>
      </c>
      <c r="G672" t="s">
        <v>26</v>
      </c>
      <c r="H672" s="3">
        <v>3</v>
      </c>
      <c r="I672" s="3" t="s">
        <v>154</v>
      </c>
      <c r="J672" t="s">
        <v>12</v>
      </c>
      <c r="K672">
        <v>48</v>
      </c>
      <c r="L672">
        <v>85</v>
      </c>
      <c r="M672" s="1" t="e">
        <v>#N/A</v>
      </c>
      <c r="N672" s="1" t="e">
        <v>#N/A</v>
      </c>
      <c r="O672" s="1" t="e">
        <v>#N/A</v>
      </c>
      <c r="P672" s="37" t="e">
        <v>#N/A</v>
      </c>
      <c r="Q672">
        <f t="shared" si="43"/>
        <v>1</v>
      </c>
      <c r="R672" t="s">
        <v>1949</v>
      </c>
    </row>
    <row r="673" spans="1:19">
      <c r="A673" s="2">
        <f t="shared" si="40"/>
        <v>9503</v>
      </c>
      <c r="B673" t="str">
        <f t="shared" si="41"/>
        <v>D19503-48</v>
      </c>
      <c r="C673" t="str">
        <f t="shared" si="42"/>
        <v>VSOP - Black</v>
      </c>
      <c r="D673" s="2">
        <v>9503</v>
      </c>
      <c r="E673" t="s">
        <v>82</v>
      </c>
      <c r="F673" t="s">
        <v>94</v>
      </c>
      <c r="G673" t="s">
        <v>26</v>
      </c>
      <c r="H673" s="3">
        <v>4.25</v>
      </c>
      <c r="I673" s="3" t="s">
        <v>153</v>
      </c>
      <c r="J673" t="s">
        <v>12</v>
      </c>
      <c r="K673">
        <v>48</v>
      </c>
      <c r="L673">
        <v>55</v>
      </c>
      <c r="M673" s="1" t="e">
        <v>#N/A</v>
      </c>
      <c r="N673" s="1" t="e">
        <v>#N/A</v>
      </c>
      <c r="O673" s="1" t="e">
        <v>#N/A</v>
      </c>
      <c r="P673" s="37" t="e">
        <v>#N/A</v>
      </c>
      <c r="Q673">
        <f t="shared" si="43"/>
        <v>1.25</v>
      </c>
      <c r="R673" t="s">
        <v>1949</v>
      </c>
    </row>
    <row r="674" spans="1:19">
      <c r="A674" s="2">
        <f t="shared" si="40"/>
        <v>9507</v>
      </c>
      <c r="B674" t="str">
        <f t="shared" si="41"/>
        <v>D19507-135</v>
      </c>
      <c r="C674" t="str">
        <f t="shared" si="42"/>
        <v>Occasions - Mahogany</v>
      </c>
      <c r="D674" s="2">
        <v>9507</v>
      </c>
      <c r="E674" t="s">
        <v>10</v>
      </c>
      <c r="F674" t="s">
        <v>93</v>
      </c>
      <c r="G674" t="s">
        <v>25</v>
      </c>
      <c r="H674" s="3">
        <v>1</v>
      </c>
      <c r="I674" s="3" t="s">
        <v>145</v>
      </c>
      <c r="J674" t="s">
        <v>42</v>
      </c>
      <c r="K674">
        <v>135</v>
      </c>
      <c r="L674">
        <v>250</v>
      </c>
      <c r="M674" s="1" t="e">
        <v>#N/A</v>
      </c>
      <c r="N674" s="1" t="e">
        <v>#N/A</v>
      </c>
      <c r="O674" s="1" t="e">
        <v>#N/A</v>
      </c>
      <c r="P674" s="37" t="e">
        <v>#N/A</v>
      </c>
      <c r="Q674">
        <f t="shared" si="43"/>
        <v>0.5</v>
      </c>
      <c r="R674" t="s">
        <v>1949</v>
      </c>
    </row>
    <row r="675" spans="1:19">
      <c r="A675" s="2">
        <f t="shared" si="40"/>
        <v>9511</v>
      </c>
      <c r="B675" t="str">
        <f t="shared" si="41"/>
        <v>D19511-135</v>
      </c>
      <c r="C675" t="str">
        <f t="shared" si="42"/>
        <v>Occasions - Honey Pecan</v>
      </c>
      <c r="D675" s="2">
        <v>9511</v>
      </c>
      <c r="E675" t="s">
        <v>10</v>
      </c>
      <c r="F675" t="s">
        <v>93</v>
      </c>
      <c r="G675" t="s">
        <v>35</v>
      </c>
      <c r="H675" s="3">
        <v>1</v>
      </c>
      <c r="I675" s="3" t="s">
        <v>145</v>
      </c>
      <c r="J675" t="s">
        <v>42</v>
      </c>
      <c r="K675">
        <v>135</v>
      </c>
      <c r="L675">
        <v>210</v>
      </c>
      <c r="M675" s="1" t="e">
        <v>#N/A</v>
      </c>
      <c r="N675" s="1" t="e">
        <v>#N/A</v>
      </c>
      <c r="O675" s="1" t="e">
        <v>#N/A</v>
      </c>
      <c r="P675" s="37" t="e">
        <v>#N/A</v>
      </c>
      <c r="Q675">
        <f t="shared" si="43"/>
        <v>0.5</v>
      </c>
      <c r="R675" t="s">
        <v>1949</v>
      </c>
    </row>
    <row r="676" spans="1:19">
      <c r="A676" s="2">
        <f t="shared" si="40"/>
        <v>9512</v>
      </c>
      <c r="B676" t="str">
        <f t="shared" si="41"/>
        <v>D19512-135</v>
      </c>
      <c r="C676" t="str">
        <f t="shared" si="42"/>
        <v>Occasions - Cherry</v>
      </c>
      <c r="D676" s="2">
        <v>9512</v>
      </c>
      <c r="E676" t="s">
        <v>10</v>
      </c>
      <c r="F676" t="s">
        <v>93</v>
      </c>
      <c r="G676" t="s">
        <v>36</v>
      </c>
      <c r="H676" s="3">
        <v>1</v>
      </c>
      <c r="I676" s="3" t="s">
        <v>145</v>
      </c>
      <c r="J676" t="s">
        <v>42</v>
      </c>
      <c r="K676">
        <v>135</v>
      </c>
      <c r="L676">
        <v>230</v>
      </c>
      <c r="M676" s="1" t="e">
        <v>#N/A</v>
      </c>
      <c r="N676" s="1" t="e">
        <v>#N/A</v>
      </c>
      <c r="O676" s="1" t="e">
        <v>#N/A</v>
      </c>
      <c r="P676" s="37" t="e">
        <v>#N/A</v>
      </c>
      <c r="Q676">
        <f t="shared" si="43"/>
        <v>0.5</v>
      </c>
      <c r="R676" t="s">
        <v>1949</v>
      </c>
    </row>
    <row r="677" spans="1:19">
      <c r="A677" s="2">
        <f t="shared" si="40"/>
        <v>9515</v>
      </c>
      <c r="B677" t="str">
        <f t="shared" si="41"/>
        <v>D19515-12</v>
      </c>
      <c r="C677" t="str">
        <f t="shared" si="42"/>
        <v>Pinstripes - Black</v>
      </c>
      <c r="D677" s="2">
        <v>9515</v>
      </c>
      <c r="E677" t="s">
        <v>39</v>
      </c>
      <c r="F677" t="s">
        <v>54</v>
      </c>
      <c r="G677" t="s">
        <v>26</v>
      </c>
      <c r="H677" s="3">
        <v>1.25</v>
      </c>
      <c r="I677" s="3" t="s">
        <v>147</v>
      </c>
      <c r="J677" t="s">
        <v>42</v>
      </c>
      <c r="K677">
        <v>12</v>
      </c>
      <c r="L677">
        <v>290</v>
      </c>
      <c r="M677" s="1">
        <v>3.0975000000000001</v>
      </c>
      <c r="N677" s="1">
        <v>6.2790000000000008</v>
      </c>
      <c r="O677" s="1">
        <v>8.599499999999999</v>
      </c>
      <c r="P677" s="37">
        <v>1.7010000000000003</v>
      </c>
      <c r="Q677">
        <f t="shared" si="43"/>
        <v>0.625</v>
      </c>
      <c r="R677" t="s">
        <v>1949</v>
      </c>
    </row>
    <row r="678" spans="1:19">
      <c r="A678" s="2">
        <f t="shared" si="40"/>
        <v>9529</v>
      </c>
      <c r="B678" t="str">
        <f t="shared" si="41"/>
        <v>D19529-76</v>
      </c>
      <c r="C678" t="str">
        <f t="shared" si="42"/>
        <v>Misc - Mahogany</v>
      </c>
      <c r="D678" s="2">
        <v>9529</v>
      </c>
      <c r="E678" t="s">
        <v>45</v>
      </c>
      <c r="F678" t="s">
        <v>174</v>
      </c>
      <c r="G678" t="s">
        <v>25</v>
      </c>
      <c r="H678" s="3">
        <v>2.5</v>
      </c>
      <c r="I678" s="3" t="s">
        <v>149</v>
      </c>
      <c r="J678" t="s">
        <v>42</v>
      </c>
      <c r="K678">
        <v>76</v>
      </c>
      <c r="L678">
        <v>110</v>
      </c>
      <c r="M678" s="1">
        <v>6.7934999999999999</v>
      </c>
      <c r="N678" s="1">
        <v>13.272000000000002</v>
      </c>
      <c r="O678" s="1">
        <v>17.408999999999999</v>
      </c>
      <c r="P678" s="37">
        <v>3.7380000000000004</v>
      </c>
      <c r="Q678">
        <f t="shared" si="43"/>
        <v>0.375</v>
      </c>
      <c r="R678" t="s">
        <v>1949</v>
      </c>
    </row>
    <row r="679" spans="1:19">
      <c r="A679" s="2">
        <f t="shared" si="40"/>
        <v>9530</v>
      </c>
      <c r="B679" t="str">
        <f t="shared" si="41"/>
        <v>D19530-76</v>
      </c>
      <c r="C679" t="str">
        <f t="shared" si="42"/>
        <v>Misc - Mahogany</v>
      </c>
      <c r="D679" s="2">
        <v>9530</v>
      </c>
      <c r="E679" t="s">
        <v>45</v>
      </c>
      <c r="F679" t="s">
        <v>174</v>
      </c>
      <c r="G679" t="s">
        <v>25</v>
      </c>
      <c r="H679" s="3">
        <v>2.5</v>
      </c>
      <c r="I679" s="3" t="s">
        <v>149</v>
      </c>
      <c r="J679" t="s">
        <v>42</v>
      </c>
      <c r="K679">
        <v>76</v>
      </c>
      <c r="L679">
        <v>110</v>
      </c>
      <c r="M679" s="1">
        <v>6.7934999999999999</v>
      </c>
      <c r="N679" s="1">
        <v>12.789</v>
      </c>
      <c r="O679" s="1">
        <v>16.758000000000003</v>
      </c>
      <c r="P679" s="37">
        <v>3.7380000000000004</v>
      </c>
      <c r="Q679">
        <f t="shared" si="43"/>
        <v>0.375</v>
      </c>
      <c r="R679" t="s">
        <v>1949</v>
      </c>
    </row>
    <row r="680" spans="1:19">
      <c r="A680" s="2">
        <f t="shared" si="40"/>
        <v>9531</v>
      </c>
      <c r="B680" t="str">
        <f t="shared" si="41"/>
        <v>D19531-158</v>
      </c>
      <c r="C680" t="str">
        <f t="shared" si="42"/>
        <v>Stackers - Black</v>
      </c>
      <c r="D680" s="2">
        <v>9531</v>
      </c>
      <c r="E680" t="s">
        <v>86</v>
      </c>
      <c r="F680" t="s">
        <v>86</v>
      </c>
      <c r="G680" t="s">
        <v>26</v>
      </c>
      <c r="H680" s="3">
        <v>0.75</v>
      </c>
      <c r="I680" s="3" t="s">
        <v>153</v>
      </c>
      <c r="J680" t="s">
        <v>87</v>
      </c>
      <c r="K680">
        <v>158</v>
      </c>
      <c r="L680">
        <v>370</v>
      </c>
      <c r="M680" s="1">
        <v>3.423</v>
      </c>
      <c r="N680" s="1">
        <v>6.5940000000000003</v>
      </c>
      <c r="O680" s="1">
        <v>8.9250000000000007</v>
      </c>
      <c r="P680" s="37">
        <v>1.8795000000000002</v>
      </c>
      <c r="Q680">
        <f t="shared" si="43"/>
        <v>1.25</v>
      </c>
      <c r="R680" t="s">
        <v>1949</v>
      </c>
    </row>
    <row r="681" spans="1:19">
      <c r="A681" s="2">
        <f t="shared" si="40"/>
        <v>9532</v>
      </c>
      <c r="B681" t="str">
        <f t="shared" si="41"/>
        <v>D19532-158</v>
      </c>
      <c r="C681" t="str">
        <f t="shared" si="42"/>
        <v>Stackers - Black</v>
      </c>
      <c r="D681" s="2">
        <v>9532</v>
      </c>
      <c r="E681" t="s">
        <v>86</v>
      </c>
      <c r="F681" t="s">
        <v>86</v>
      </c>
      <c r="G681" t="s">
        <v>26</v>
      </c>
      <c r="H681" s="3">
        <v>0.75</v>
      </c>
      <c r="I681" s="3" t="s">
        <v>158</v>
      </c>
      <c r="J681" t="s">
        <v>87</v>
      </c>
      <c r="K681">
        <v>158</v>
      </c>
      <c r="L681">
        <v>200</v>
      </c>
      <c r="M681" s="1">
        <v>4.9980000000000002</v>
      </c>
      <c r="N681" s="1">
        <v>9.3134999999999994</v>
      </c>
      <c r="O681" s="1">
        <v>12.400500000000001</v>
      </c>
      <c r="P681" s="37">
        <v>2.7510000000000003</v>
      </c>
      <c r="Q681">
        <f t="shared" si="43"/>
        <v>2.5</v>
      </c>
      <c r="R681" t="s">
        <v>1949</v>
      </c>
    </row>
    <row r="682" spans="1:19">
      <c r="A682" s="2">
        <f t="shared" si="40"/>
        <v>9533</v>
      </c>
      <c r="B682" t="str">
        <f t="shared" si="41"/>
        <v>D19533-158</v>
      </c>
      <c r="C682" t="str">
        <f t="shared" si="42"/>
        <v>Stackers - Black</v>
      </c>
      <c r="D682" s="2">
        <v>9533</v>
      </c>
      <c r="E682" t="s">
        <v>86</v>
      </c>
      <c r="F682" t="s">
        <v>86</v>
      </c>
      <c r="G682" t="s">
        <v>26</v>
      </c>
      <c r="H682" s="3">
        <v>0.75</v>
      </c>
      <c r="I682" s="3" t="s">
        <v>164</v>
      </c>
      <c r="J682" t="s">
        <v>87</v>
      </c>
      <c r="K682">
        <v>158</v>
      </c>
      <c r="L682">
        <v>315</v>
      </c>
      <c r="M682" s="1">
        <v>3.2760000000000002</v>
      </c>
      <c r="N682" s="1">
        <v>6.4680000000000009</v>
      </c>
      <c r="O682" s="1">
        <v>8.7780000000000005</v>
      </c>
      <c r="P682" s="37">
        <v>1.806</v>
      </c>
      <c r="Q682">
        <f t="shared" si="43"/>
        <v>1.5</v>
      </c>
      <c r="R682" t="s">
        <v>1949</v>
      </c>
    </row>
    <row r="683" spans="1:19">
      <c r="A683" s="2">
        <f t="shared" si="40"/>
        <v>9534</v>
      </c>
      <c r="B683" t="str">
        <f t="shared" si="41"/>
        <v>D19534-40</v>
      </c>
      <c r="C683" t="str">
        <f t="shared" si="42"/>
        <v>Medici - Antique Silver</v>
      </c>
      <c r="D683" s="2">
        <v>9534</v>
      </c>
      <c r="E683" t="s">
        <v>45</v>
      </c>
      <c r="F683" t="s">
        <v>92</v>
      </c>
      <c r="G683" t="s">
        <v>13</v>
      </c>
      <c r="H683" s="3">
        <v>1.375</v>
      </c>
      <c r="I683" s="3" t="s">
        <v>148</v>
      </c>
      <c r="J683" t="s">
        <v>42</v>
      </c>
      <c r="K683">
        <v>40</v>
      </c>
      <c r="L683">
        <v>340</v>
      </c>
      <c r="M683" s="1" t="e">
        <v>#N/A</v>
      </c>
      <c r="N683" s="1" t="e">
        <v>#N/A</v>
      </c>
      <c r="O683" s="1" t="e">
        <v>#N/A</v>
      </c>
      <c r="P683" s="37" t="e">
        <v>#N/A</v>
      </c>
      <c r="Q683">
        <f t="shared" si="43"/>
        <v>0.4375</v>
      </c>
      <c r="R683" t="s">
        <v>1949</v>
      </c>
    </row>
    <row r="684" spans="1:19">
      <c r="A684" s="2">
        <f t="shared" si="40"/>
        <v>9535</v>
      </c>
      <c r="B684" t="str">
        <f t="shared" si="41"/>
        <v>D19535-40</v>
      </c>
      <c r="C684" t="str">
        <f t="shared" si="42"/>
        <v>Medici - Mahogany</v>
      </c>
      <c r="D684" s="2">
        <v>9535</v>
      </c>
      <c r="E684" t="s">
        <v>45</v>
      </c>
      <c r="F684" t="s">
        <v>92</v>
      </c>
      <c r="G684" t="s">
        <v>25</v>
      </c>
      <c r="H684" s="3">
        <v>1.375</v>
      </c>
      <c r="I684" s="3" t="s">
        <v>148</v>
      </c>
      <c r="J684" t="s">
        <v>42</v>
      </c>
      <c r="K684">
        <v>40</v>
      </c>
      <c r="L684">
        <v>360</v>
      </c>
      <c r="M684" s="1">
        <v>3.8325</v>
      </c>
      <c r="N684" s="1">
        <v>7.2030000000000003</v>
      </c>
      <c r="O684" s="1">
        <v>9.7439999999999998</v>
      </c>
      <c r="P684" s="37">
        <v>2.1105</v>
      </c>
      <c r="Q684">
        <f t="shared" si="43"/>
        <v>0.4375</v>
      </c>
      <c r="R684" t="s">
        <v>1949</v>
      </c>
    </row>
    <row r="685" spans="1:19">
      <c r="A685" s="2">
        <f t="shared" si="40"/>
        <v>9538</v>
      </c>
      <c r="B685" t="str">
        <f t="shared" si="41"/>
        <v>D19538-40</v>
      </c>
      <c r="C685" t="str">
        <f t="shared" si="42"/>
        <v>Medici - Antique Gold</v>
      </c>
      <c r="D685" s="2">
        <v>9538</v>
      </c>
      <c r="E685" t="s">
        <v>45</v>
      </c>
      <c r="F685" t="s">
        <v>92</v>
      </c>
      <c r="G685" t="s">
        <v>14</v>
      </c>
      <c r="H685" s="3">
        <v>3.25</v>
      </c>
      <c r="I685" s="3" t="s">
        <v>159</v>
      </c>
      <c r="J685" t="s">
        <v>42</v>
      </c>
      <c r="K685">
        <v>40</v>
      </c>
      <c r="L685">
        <v>85</v>
      </c>
      <c r="M685" s="1" t="e">
        <v>#N/A</v>
      </c>
      <c r="N685" s="1" t="e">
        <v>#N/A</v>
      </c>
      <c r="O685" s="1" t="e">
        <v>#N/A</v>
      </c>
      <c r="P685" s="37" t="e">
        <v>#N/A</v>
      </c>
      <c r="Q685">
        <f t="shared" si="43"/>
        <v>1.0625</v>
      </c>
      <c r="R685" t="s">
        <v>1949</v>
      </c>
    </row>
    <row r="686" spans="1:19">
      <c r="A686" s="2">
        <f t="shared" si="40"/>
        <v>9561</v>
      </c>
      <c r="B686" t="str">
        <f t="shared" si="41"/>
        <v>D19561-137</v>
      </c>
      <c r="C686" t="str">
        <f t="shared" si="42"/>
        <v>Canyons - Other Wood Tones</v>
      </c>
      <c r="D686" s="2">
        <v>9561</v>
      </c>
      <c r="E686" t="s">
        <v>20</v>
      </c>
      <c r="F686" t="s">
        <v>91</v>
      </c>
      <c r="G686" t="s">
        <v>21</v>
      </c>
      <c r="H686" s="3">
        <v>1.75</v>
      </c>
      <c r="I686" s="3" t="s">
        <v>148</v>
      </c>
      <c r="J686" t="s">
        <v>12</v>
      </c>
      <c r="K686">
        <v>137</v>
      </c>
      <c r="L686">
        <v>200</v>
      </c>
      <c r="M686" s="1" t="e">
        <v>#N/A</v>
      </c>
      <c r="N686" s="1" t="e">
        <v>#N/A</v>
      </c>
      <c r="O686" s="1" t="e">
        <v>#N/A</v>
      </c>
      <c r="P686" s="37" t="e">
        <v>#N/A</v>
      </c>
      <c r="Q686">
        <f t="shared" si="43"/>
        <v>0.4375</v>
      </c>
      <c r="R686" t="s">
        <v>1949</v>
      </c>
    </row>
    <row r="687" spans="1:19">
      <c r="A687" s="2">
        <f t="shared" si="40"/>
        <v>9565</v>
      </c>
      <c r="B687" t="str">
        <f t="shared" si="41"/>
        <v>D19565-152</v>
      </c>
      <c r="C687" t="str">
        <f t="shared" si="42"/>
        <v>Misc - Color</v>
      </c>
      <c r="D687" s="2">
        <v>9565</v>
      </c>
      <c r="E687" t="s">
        <v>45</v>
      </c>
      <c r="F687" t="s">
        <v>174</v>
      </c>
      <c r="G687" t="s">
        <v>32</v>
      </c>
      <c r="H687" s="3">
        <v>2.25</v>
      </c>
      <c r="I687" s="3" t="s">
        <v>145</v>
      </c>
      <c r="J687" t="s">
        <v>12</v>
      </c>
      <c r="K687">
        <v>152</v>
      </c>
      <c r="L687">
        <v>190</v>
      </c>
      <c r="M687" s="1">
        <v>5.3655000000000008</v>
      </c>
      <c r="N687" s="1">
        <v>9.6810000000000009</v>
      </c>
      <c r="O687" s="1">
        <v>13.041</v>
      </c>
      <c r="P687" s="37">
        <v>2.9505000000000003</v>
      </c>
      <c r="Q687">
        <f t="shared" si="43"/>
        <v>0.5</v>
      </c>
      <c r="R687" t="s">
        <v>1949</v>
      </c>
      <c r="S687" t="s">
        <v>1934</v>
      </c>
    </row>
    <row r="688" spans="1:19">
      <c r="A688" s="2">
        <f t="shared" si="40"/>
        <v>9574</v>
      </c>
      <c r="B688" t="str">
        <f t="shared" si="41"/>
        <v>D19574-116</v>
      </c>
      <c r="C688" t="str">
        <f t="shared" si="42"/>
        <v>Misc - Silver</v>
      </c>
      <c r="D688" s="2">
        <v>9574</v>
      </c>
      <c r="E688" t="s">
        <v>39</v>
      </c>
      <c r="F688" t="s">
        <v>174</v>
      </c>
      <c r="G688" t="s">
        <v>22</v>
      </c>
      <c r="H688" s="3">
        <v>1.5</v>
      </c>
      <c r="I688" s="3" t="s">
        <v>145</v>
      </c>
      <c r="J688" t="s">
        <v>12</v>
      </c>
      <c r="K688">
        <v>116</v>
      </c>
      <c r="L688">
        <v>260</v>
      </c>
      <c r="M688" s="1" t="e">
        <v>#N/A</v>
      </c>
      <c r="N688" s="1" t="e">
        <v>#N/A</v>
      </c>
      <c r="O688" s="1" t="e">
        <v>#N/A</v>
      </c>
      <c r="P688" s="37" t="e">
        <v>#N/A</v>
      </c>
      <c r="Q688">
        <f t="shared" si="43"/>
        <v>0.5</v>
      </c>
      <c r="R688" t="s">
        <v>1949</v>
      </c>
    </row>
    <row r="689" spans="1:19">
      <c r="A689" s="2">
        <f t="shared" si="40"/>
        <v>9577</v>
      </c>
      <c r="B689" t="str">
        <f t="shared" si="41"/>
        <v>D19577-134</v>
      </c>
      <c r="C689" t="str">
        <f t="shared" si="42"/>
        <v>Berkshires - Black</v>
      </c>
      <c r="D689" s="2">
        <v>9577</v>
      </c>
      <c r="E689" t="s">
        <v>39</v>
      </c>
      <c r="F689" t="s">
        <v>101</v>
      </c>
      <c r="G689" t="s">
        <v>26</v>
      </c>
      <c r="H689" s="3">
        <v>0.75</v>
      </c>
      <c r="I689" s="3" t="s">
        <v>149</v>
      </c>
      <c r="J689" t="s">
        <v>12</v>
      </c>
      <c r="K689">
        <v>134</v>
      </c>
      <c r="L689">
        <v>950</v>
      </c>
      <c r="M689" s="1">
        <v>1.9844999999999999</v>
      </c>
      <c r="N689" s="1">
        <v>4.4729999999999999</v>
      </c>
      <c r="O689" s="1">
        <v>6.3420000000000005</v>
      </c>
      <c r="P689" s="37">
        <v>1.0920000000000001</v>
      </c>
      <c r="Q689">
        <f t="shared" si="43"/>
        <v>0.375</v>
      </c>
      <c r="R689" t="s">
        <v>1949</v>
      </c>
      <c r="S689" t="s">
        <v>1934</v>
      </c>
    </row>
    <row r="690" spans="1:19">
      <c r="A690" s="2">
        <f t="shared" si="40"/>
        <v>9578</v>
      </c>
      <c r="B690" t="str">
        <f t="shared" si="41"/>
        <v>D19578-161</v>
      </c>
      <c r="C690" t="str">
        <f t="shared" si="42"/>
        <v>Blacks - Black</v>
      </c>
      <c r="D690" s="2">
        <v>9578</v>
      </c>
      <c r="E690" t="s">
        <v>39</v>
      </c>
      <c r="F690" t="s">
        <v>49</v>
      </c>
      <c r="G690" t="s">
        <v>26</v>
      </c>
      <c r="H690" s="3">
        <v>0.75</v>
      </c>
      <c r="I690" s="3" t="s">
        <v>146</v>
      </c>
      <c r="J690" t="s">
        <v>12</v>
      </c>
      <c r="K690">
        <v>161</v>
      </c>
      <c r="L690">
        <v>260</v>
      </c>
      <c r="M690" s="1">
        <v>2.4045000000000001</v>
      </c>
      <c r="N690" s="1">
        <v>5.1239999999999997</v>
      </c>
      <c r="O690" s="1">
        <v>7.1505000000000001</v>
      </c>
      <c r="P690" s="37">
        <v>1.3230000000000002</v>
      </c>
      <c r="Q690">
        <f t="shared" si="43"/>
        <v>0.6875</v>
      </c>
      <c r="R690" t="s">
        <v>1949</v>
      </c>
    </row>
    <row r="691" spans="1:19">
      <c r="A691" s="2">
        <f t="shared" si="40"/>
        <v>9579</v>
      </c>
      <c r="B691" t="str">
        <f t="shared" si="41"/>
        <v>D19579-161</v>
      </c>
      <c r="C691" t="str">
        <f t="shared" si="42"/>
        <v>Blacks - Black</v>
      </c>
      <c r="D691" s="2">
        <v>9579</v>
      </c>
      <c r="E691" t="s">
        <v>39</v>
      </c>
      <c r="F691" t="s">
        <v>49</v>
      </c>
      <c r="G691" t="s">
        <v>26</v>
      </c>
      <c r="H691" s="3">
        <v>1</v>
      </c>
      <c r="I691" s="3" t="s">
        <v>148</v>
      </c>
      <c r="J691" t="s">
        <v>12</v>
      </c>
      <c r="K691">
        <v>161</v>
      </c>
      <c r="L691">
        <v>490</v>
      </c>
      <c r="M691" s="1">
        <v>2.2680000000000002</v>
      </c>
      <c r="N691" s="1">
        <v>4.8719999999999999</v>
      </c>
      <c r="O691" s="1">
        <v>6.8145000000000007</v>
      </c>
      <c r="P691" s="37">
        <v>1.2495000000000001</v>
      </c>
      <c r="Q691">
        <f t="shared" si="43"/>
        <v>0.4375</v>
      </c>
      <c r="R691" t="s">
        <v>1949</v>
      </c>
    </row>
    <row r="692" spans="1:19">
      <c r="A692" s="2">
        <f t="shared" si="40"/>
        <v>9580</v>
      </c>
      <c r="B692" t="str">
        <f t="shared" si="41"/>
        <v>D19580-161</v>
      </c>
      <c r="C692" t="str">
        <f t="shared" si="42"/>
        <v>Blacks - Black</v>
      </c>
      <c r="D692" s="2">
        <v>9580</v>
      </c>
      <c r="E692" t="s">
        <v>39</v>
      </c>
      <c r="F692" t="s">
        <v>49</v>
      </c>
      <c r="G692" t="s">
        <v>26</v>
      </c>
      <c r="H692" s="3">
        <v>1.25</v>
      </c>
      <c r="I692" s="3" t="s">
        <v>145</v>
      </c>
      <c r="J692" t="s">
        <v>12</v>
      </c>
      <c r="K692">
        <v>161</v>
      </c>
      <c r="L692">
        <v>395</v>
      </c>
      <c r="M692" s="1">
        <v>2.7720000000000002</v>
      </c>
      <c r="N692" s="1">
        <v>5.859</v>
      </c>
      <c r="O692" s="1">
        <v>8.1165000000000003</v>
      </c>
      <c r="P692" s="37">
        <v>1.5225</v>
      </c>
      <c r="Q692">
        <f t="shared" si="43"/>
        <v>0.5</v>
      </c>
      <c r="R692" t="s">
        <v>1949</v>
      </c>
    </row>
    <row r="693" spans="1:19">
      <c r="A693" s="2">
        <f t="shared" si="40"/>
        <v>9581</v>
      </c>
      <c r="B693" t="str">
        <f t="shared" si="41"/>
        <v>D19581-161</v>
      </c>
      <c r="C693" t="str">
        <f t="shared" si="42"/>
        <v>Blacks - Black</v>
      </c>
      <c r="D693" s="2">
        <v>9581</v>
      </c>
      <c r="E693" t="s">
        <v>39</v>
      </c>
      <c r="F693" t="s">
        <v>49</v>
      </c>
      <c r="G693" t="s">
        <v>26</v>
      </c>
      <c r="H693" s="3">
        <v>0.75</v>
      </c>
      <c r="I693" s="3" t="s">
        <v>150</v>
      </c>
      <c r="J693" t="s">
        <v>12</v>
      </c>
      <c r="K693">
        <v>161</v>
      </c>
      <c r="L693">
        <v>530</v>
      </c>
      <c r="M693" s="1">
        <v>2.2050000000000001</v>
      </c>
      <c r="N693" s="1">
        <v>4.7774999999999999</v>
      </c>
      <c r="O693" s="1">
        <v>6.4785000000000004</v>
      </c>
      <c r="P693" s="37">
        <v>1.218</v>
      </c>
      <c r="Q693">
        <f t="shared" si="43"/>
        <v>0.75</v>
      </c>
      <c r="R693" t="s">
        <v>1949</v>
      </c>
    </row>
    <row r="694" spans="1:19">
      <c r="A694" s="2">
        <f t="shared" si="40"/>
        <v>9582</v>
      </c>
      <c r="B694" t="str">
        <f t="shared" si="41"/>
        <v>D19582-161</v>
      </c>
      <c r="C694" t="str">
        <f t="shared" si="42"/>
        <v>Blacks - Black</v>
      </c>
      <c r="D694" s="2">
        <v>9582</v>
      </c>
      <c r="E694" t="s">
        <v>39</v>
      </c>
      <c r="F694" t="s">
        <v>49</v>
      </c>
      <c r="G694" t="s">
        <v>26</v>
      </c>
      <c r="H694" s="3">
        <v>1.5</v>
      </c>
      <c r="I694" s="3" t="s">
        <v>147</v>
      </c>
      <c r="J694" t="s">
        <v>12</v>
      </c>
      <c r="K694">
        <v>161</v>
      </c>
      <c r="L694">
        <v>320</v>
      </c>
      <c r="M694" s="1">
        <v>3.2654999999999998</v>
      </c>
      <c r="N694" s="1">
        <v>6.541500000000001</v>
      </c>
      <c r="O694" s="1">
        <v>8.8935000000000013</v>
      </c>
      <c r="P694" s="37">
        <v>1.7955000000000001</v>
      </c>
      <c r="Q694">
        <f t="shared" si="43"/>
        <v>0.625</v>
      </c>
      <c r="R694" t="s">
        <v>1949</v>
      </c>
      <c r="S694" t="s">
        <v>1934</v>
      </c>
    </row>
    <row r="695" spans="1:19">
      <c r="A695" s="2">
        <f t="shared" si="40"/>
        <v>9583</v>
      </c>
      <c r="B695" t="str">
        <f t="shared" si="41"/>
        <v>D19583-161</v>
      </c>
      <c r="C695" t="str">
        <f t="shared" si="42"/>
        <v>Blacks - Black</v>
      </c>
      <c r="D695" s="2">
        <v>9583</v>
      </c>
      <c r="E695" t="s">
        <v>39</v>
      </c>
      <c r="F695" t="s">
        <v>49</v>
      </c>
      <c r="G695" t="s">
        <v>26</v>
      </c>
      <c r="H695" s="3">
        <v>1.25</v>
      </c>
      <c r="I695" s="3" t="s">
        <v>148</v>
      </c>
      <c r="J695" t="s">
        <v>12</v>
      </c>
      <c r="K695">
        <v>161</v>
      </c>
      <c r="L695">
        <v>330</v>
      </c>
      <c r="M695" s="1">
        <v>2.9085000000000001</v>
      </c>
      <c r="N695" s="1">
        <v>5.9010000000000007</v>
      </c>
      <c r="O695" s="1">
        <v>8.2319999999999993</v>
      </c>
      <c r="P695" s="37">
        <v>1.5960000000000001</v>
      </c>
      <c r="Q695">
        <f t="shared" si="43"/>
        <v>0.4375</v>
      </c>
      <c r="R695" t="s">
        <v>1949</v>
      </c>
      <c r="S695" t="s">
        <v>1934</v>
      </c>
    </row>
    <row r="696" spans="1:19">
      <c r="A696" s="2">
        <f t="shared" si="40"/>
        <v>9588</v>
      </c>
      <c r="B696" t="str">
        <f t="shared" si="41"/>
        <v>D19588-164</v>
      </c>
      <c r="C696" t="str">
        <f t="shared" si="42"/>
        <v>Blacks - Black</v>
      </c>
      <c r="D696" s="2">
        <v>9588</v>
      </c>
      <c r="E696" t="s">
        <v>39</v>
      </c>
      <c r="F696" t="s">
        <v>49</v>
      </c>
      <c r="G696" t="s">
        <v>26</v>
      </c>
      <c r="H696" s="3">
        <v>2</v>
      </c>
      <c r="I696" s="3" t="s">
        <v>147</v>
      </c>
      <c r="J696" t="s">
        <v>12</v>
      </c>
      <c r="K696">
        <v>164</v>
      </c>
      <c r="L696">
        <v>220</v>
      </c>
      <c r="M696" s="1">
        <v>3.2654999999999998</v>
      </c>
      <c r="N696" s="1">
        <v>6.3315000000000001</v>
      </c>
      <c r="O696" s="1">
        <v>8.6624999999999996</v>
      </c>
      <c r="P696" s="37">
        <v>1.7955000000000001</v>
      </c>
      <c r="Q696">
        <f t="shared" si="43"/>
        <v>0.625</v>
      </c>
      <c r="R696" t="s">
        <v>1949</v>
      </c>
    </row>
    <row r="697" spans="1:19">
      <c r="A697" s="2">
        <f t="shared" si="40"/>
        <v>9589</v>
      </c>
      <c r="B697" t="str">
        <f t="shared" si="41"/>
        <v>D19589-144</v>
      </c>
      <c r="C697" t="str">
        <f t="shared" si="42"/>
        <v>Misc - Walnut</v>
      </c>
      <c r="D697" s="2">
        <v>9589</v>
      </c>
      <c r="E697" t="s">
        <v>10</v>
      </c>
      <c r="F697" t="s">
        <v>174</v>
      </c>
      <c r="G697" t="s">
        <v>23</v>
      </c>
      <c r="H697" s="3">
        <v>1.5</v>
      </c>
      <c r="I697" s="3" t="s">
        <v>145</v>
      </c>
      <c r="J697" t="s">
        <v>12</v>
      </c>
      <c r="K697">
        <v>144</v>
      </c>
      <c r="L697">
        <v>285</v>
      </c>
      <c r="M697" s="1">
        <v>3.8325</v>
      </c>
      <c r="N697" s="1">
        <v>7.4130000000000003</v>
      </c>
      <c r="O697" s="1">
        <v>10.038</v>
      </c>
      <c r="P697" s="37">
        <v>2.1105</v>
      </c>
      <c r="Q697">
        <f t="shared" si="43"/>
        <v>0.5</v>
      </c>
      <c r="R697" t="s">
        <v>1949</v>
      </c>
    </row>
    <row r="698" spans="1:19">
      <c r="A698" s="2">
        <f t="shared" si="40"/>
        <v>9590</v>
      </c>
      <c r="B698" t="str">
        <f t="shared" si="41"/>
        <v>D19590-144</v>
      </c>
      <c r="C698" t="str">
        <f t="shared" si="42"/>
        <v>Misc - Mahogany</v>
      </c>
      <c r="D698" s="2">
        <v>9590</v>
      </c>
      <c r="E698" t="s">
        <v>10</v>
      </c>
      <c r="F698" t="s">
        <v>174</v>
      </c>
      <c r="G698" t="s">
        <v>25</v>
      </c>
      <c r="H698" s="3">
        <v>1.5</v>
      </c>
      <c r="I698" s="3" t="s">
        <v>145</v>
      </c>
      <c r="J698" t="s">
        <v>12</v>
      </c>
      <c r="K698">
        <v>144</v>
      </c>
      <c r="L698">
        <v>230</v>
      </c>
      <c r="M698" s="1">
        <v>3.8325</v>
      </c>
      <c r="N698" s="1">
        <v>7.4130000000000003</v>
      </c>
      <c r="O698" s="1">
        <v>10.038</v>
      </c>
      <c r="P698" s="37">
        <v>2.1105</v>
      </c>
      <c r="Q698">
        <f t="shared" si="43"/>
        <v>0.5</v>
      </c>
      <c r="R698" t="s">
        <v>1949</v>
      </c>
    </row>
    <row r="699" spans="1:19">
      <c r="A699" s="2">
        <f t="shared" si="40"/>
        <v>9596</v>
      </c>
      <c r="B699" t="str">
        <f t="shared" si="41"/>
        <v>D19596-142</v>
      </c>
      <c r="C699" t="str">
        <f t="shared" si="42"/>
        <v>Misc - Black</v>
      </c>
      <c r="D699" s="2">
        <v>9596</v>
      </c>
      <c r="E699" t="s">
        <v>39</v>
      </c>
      <c r="F699" t="s">
        <v>174</v>
      </c>
      <c r="G699" t="s">
        <v>26</v>
      </c>
      <c r="H699" s="3">
        <v>1.125</v>
      </c>
      <c r="I699" s="3" t="s">
        <v>144</v>
      </c>
      <c r="J699" t="s">
        <v>12</v>
      </c>
      <c r="K699">
        <v>142</v>
      </c>
      <c r="L699">
        <v>415</v>
      </c>
      <c r="M699" s="1">
        <v>2.4779999999999998</v>
      </c>
      <c r="N699" s="1">
        <v>5.5335000000000001</v>
      </c>
      <c r="O699" s="1">
        <v>7.6230000000000002</v>
      </c>
      <c r="P699" s="37">
        <v>1.3650000000000002</v>
      </c>
      <c r="Q699">
        <f t="shared" si="43"/>
        <v>0.5625</v>
      </c>
      <c r="R699" t="s">
        <v>1949</v>
      </c>
    </row>
    <row r="700" spans="1:19">
      <c r="A700" s="2">
        <f t="shared" si="40"/>
        <v>9599</v>
      </c>
      <c r="B700" t="str">
        <f t="shared" si="41"/>
        <v>D19599-136</v>
      </c>
      <c r="C700" t="str">
        <f t="shared" si="42"/>
        <v>Misc - Gold</v>
      </c>
      <c r="D700" s="2">
        <v>9599</v>
      </c>
      <c r="E700" t="s">
        <v>82</v>
      </c>
      <c r="F700" t="s">
        <v>174</v>
      </c>
      <c r="G700" t="s">
        <v>11</v>
      </c>
      <c r="H700" s="3">
        <v>1.75</v>
      </c>
      <c r="I700" s="3" t="s">
        <v>149</v>
      </c>
      <c r="J700" t="s">
        <v>12</v>
      </c>
      <c r="K700">
        <v>136</v>
      </c>
      <c r="L700">
        <v>215</v>
      </c>
      <c r="M700" s="1">
        <v>5.229000000000001</v>
      </c>
      <c r="N700" s="1">
        <v>9.7650000000000006</v>
      </c>
      <c r="O700" s="1">
        <v>13.061999999999999</v>
      </c>
      <c r="P700" s="37">
        <v>2.8770000000000002</v>
      </c>
      <c r="Q700">
        <f t="shared" si="43"/>
        <v>0.375</v>
      </c>
      <c r="R700" t="s">
        <v>1949</v>
      </c>
    </row>
    <row r="701" spans="1:19">
      <c r="A701" s="2">
        <f t="shared" si="40"/>
        <v>9600</v>
      </c>
      <c r="B701" t="str">
        <f t="shared" si="41"/>
        <v>D19600-136</v>
      </c>
      <c r="C701" t="str">
        <f t="shared" si="42"/>
        <v>Misc - Silver</v>
      </c>
      <c r="D701" s="2">
        <v>9600</v>
      </c>
      <c r="E701" t="s">
        <v>82</v>
      </c>
      <c r="F701" t="s">
        <v>174</v>
      </c>
      <c r="G701" t="s">
        <v>22</v>
      </c>
      <c r="H701" s="3">
        <v>1.75</v>
      </c>
      <c r="I701" s="3" t="s">
        <v>149</v>
      </c>
      <c r="J701" t="s">
        <v>12</v>
      </c>
      <c r="K701">
        <v>136</v>
      </c>
      <c r="L701">
        <v>215</v>
      </c>
      <c r="M701" s="1">
        <v>5.229000000000001</v>
      </c>
      <c r="N701" s="1">
        <v>9.7650000000000006</v>
      </c>
      <c r="O701" s="1">
        <v>13.061999999999999</v>
      </c>
      <c r="P701" s="37">
        <v>2.8770000000000002</v>
      </c>
      <c r="Q701">
        <f t="shared" si="43"/>
        <v>0.375</v>
      </c>
      <c r="R701" t="s">
        <v>1949</v>
      </c>
    </row>
    <row r="702" spans="1:19">
      <c r="A702" s="2">
        <f t="shared" si="40"/>
        <v>9604</v>
      </c>
      <c r="B702" t="str">
        <f t="shared" si="41"/>
        <v>D19604-134</v>
      </c>
      <c r="C702" t="str">
        <f t="shared" si="42"/>
        <v>Berkshires - Honey Pecan</v>
      </c>
      <c r="D702" s="2">
        <v>9604</v>
      </c>
      <c r="E702" t="s">
        <v>10</v>
      </c>
      <c r="F702" t="s">
        <v>101</v>
      </c>
      <c r="G702" t="s">
        <v>35</v>
      </c>
      <c r="H702" s="3">
        <v>0.75</v>
      </c>
      <c r="I702" s="3" t="s">
        <v>149</v>
      </c>
      <c r="J702" t="s">
        <v>12</v>
      </c>
      <c r="K702">
        <v>134</v>
      </c>
      <c r="L702">
        <v>415</v>
      </c>
      <c r="M702" s="1" t="e">
        <v>#N/A</v>
      </c>
      <c r="N702" s="1" t="e">
        <v>#N/A</v>
      </c>
      <c r="O702" s="1" t="e">
        <v>#N/A</v>
      </c>
      <c r="P702" s="37" t="e">
        <v>#N/A</v>
      </c>
      <c r="Q702">
        <f t="shared" si="43"/>
        <v>0.375</v>
      </c>
      <c r="R702" t="s">
        <v>1949</v>
      </c>
    </row>
    <row r="703" spans="1:19">
      <c r="A703" s="2">
        <f t="shared" si="40"/>
        <v>9605</v>
      </c>
      <c r="B703" t="str">
        <f t="shared" si="41"/>
        <v>D19605-134</v>
      </c>
      <c r="C703" t="str">
        <f t="shared" si="42"/>
        <v>Berkshires - Walnut</v>
      </c>
      <c r="D703" s="2">
        <v>9605</v>
      </c>
      <c r="E703" t="s">
        <v>10</v>
      </c>
      <c r="F703" t="s">
        <v>101</v>
      </c>
      <c r="G703" t="s">
        <v>23</v>
      </c>
      <c r="H703" s="3">
        <v>0.75</v>
      </c>
      <c r="I703" s="3" t="s">
        <v>149</v>
      </c>
      <c r="J703" t="s">
        <v>12</v>
      </c>
      <c r="K703">
        <v>134</v>
      </c>
      <c r="L703">
        <v>440</v>
      </c>
      <c r="M703" s="1">
        <v>2.3939999999999997</v>
      </c>
      <c r="N703" s="1">
        <v>5.2080000000000002</v>
      </c>
      <c r="O703" s="1">
        <v>7.2240000000000002</v>
      </c>
      <c r="P703" s="37">
        <v>1.3125</v>
      </c>
      <c r="Q703">
        <f t="shared" si="43"/>
        <v>0.375</v>
      </c>
      <c r="R703" t="s">
        <v>1949</v>
      </c>
    </row>
    <row r="704" spans="1:19">
      <c r="A704" s="2">
        <f t="shared" si="40"/>
        <v>9606</v>
      </c>
      <c r="B704" t="str">
        <f t="shared" si="41"/>
        <v>D19606-134</v>
      </c>
      <c r="C704" t="str">
        <f t="shared" si="42"/>
        <v>Berkshires - Mahogany</v>
      </c>
      <c r="D704" s="2">
        <v>9606</v>
      </c>
      <c r="E704" t="s">
        <v>10</v>
      </c>
      <c r="F704" t="s">
        <v>101</v>
      </c>
      <c r="G704" t="s">
        <v>25</v>
      </c>
      <c r="H704" s="3">
        <v>0.75</v>
      </c>
      <c r="I704" s="3" t="s">
        <v>149</v>
      </c>
      <c r="J704" t="s">
        <v>12</v>
      </c>
      <c r="K704">
        <v>134</v>
      </c>
      <c r="L704">
        <v>370</v>
      </c>
      <c r="M704" s="1">
        <v>2.3939999999999997</v>
      </c>
      <c r="N704" s="1">
        <v>5.2080000000000002</v>
      </c>
      <c r="O704" s="1">
        <v>7.2240000000000002</v>
      </c>
      <c r="P704" s="37">
        <v>1.3125</v>
      </c>
      <c r="Q704">
        <f t="shared" si="43"/>
        <v>0.375</v>
      </c>
      <c r="R704" t="s">
        <v>1949</v>
      </c>
    </row>
    <row r="705" spans="1:19">
      <c r="A705" s="2">
        <f t="shared" si="40"/>
        <v>9609</v>
      </c>
      <c r="B705" t="str">
        <f t="shared" si="41"/>
        <v>D19609-134</v>
      </c>
      <c r="C705" t="str">
        <f t="shared" si="42"/>
        <v>Berkshires - Black</v>
      </c>
      <c r="D705" s="2">
        <v>9609</v>
      </c>
      <c r="E705" t="s">
        <v>10</v>
      </c>
      <c r="F705" t="s">
        <v>101</v>
      </c>
      <c r="G705" t="s">
        <v>26</v>
      </c>
      <c r="H705" s="3">
        <v>0.75</v>
      </c>
      <c r="I705" s="3" t="s">
        <v>149</v>
      </c>
      <c r="J705" t="s">
        <v>12</v>
      </c>
      <c r="K705">
        <v>134</v>
      </c>
      <c r="L705">
        <v>510</v>
      </c>
      <c r="M705" s="1">
        <v>2.3939999999999997</v>
      </c>
      <c r="N705" s="1">
        <v>5.2080000000000002</v>
      </c>
      <c r="O705" s="1">
        <v>7.2240000000000002</v>
      </c>
      <c r="P705" s="37">
        <v>1.3125</v>
      </c>
      <c r="Q705">
        <f t="shared" si="43"/>
        <v>0.375</v>
      </c>
      <c r="R705" t="s">
        <v>1949</v>
      </c>
    </row>
    <row r="706" spans="1:19">
      <c r="A706" s="2">
        <f t="shared" ref="A706:A769" si="44">D706</f>
        <v>9610</v>
      </c>
      <c r="B706" t="str">
        <f t="shared" ref="B706:B769" si="45">CONCATENATE("D1",D706,"-",K706)</f>
        <v>D19610-134</v>
      </c>
      <c r="C706" t="str">
        <f t="shared" ref="C706:C769" si="46">CONCATENATE(F706," - ",G706)</f>
        <v>Berkshires - Natural</v>
      </c>
      <c r="D706" s="2">
        <v>9610</v>
      </c>
      <c r="E706" t="s">
        <v>10</v>
      </c>
      <c r="F706" t="s">
        <v>101</v>
      </c>
      <c r="G706" t="s">
        <v>44</v>
      </c>
      <c r="H706" s="3">
        <v>0.75</v>
      </c>
      <c r="I706" s="3" t="s">
        <v>149</v>
      </c>
      <c r="J706" t="s">
        <v>12</v>
      </c>
      <c r="K706">
        <v>134</v>
      </c>
      <c r="L706">
        <v>505</v>
      </c>
      <c r="M706" s="1">
        <v>2.6670000000000003</v>
      </c>
      <c r="N706" s="1">
        <v>5.6700000000000008</v>
      </c>
      <c r="O706" s="1">
        <v>7.875</v>
      </c>
      <c r="P706" s="37">
        <v>1.47</v>
      </c>
      <c r="Q706">
        <f t="shared" ref="Q706:Q769" si="47">IFERROR(+IF(I706&lt;40000,I706,+((TRIM(+MID(I706,1,+FIND("/",I706,1)-1)))/(+TRIM(+MID(I706,+FIND("/",I706,1)+1,2))))),I706*1)</f>
        <v>0.375</v>
      </c>
      <c r="R706" t="s">
        <v>1949</v>
      </c>
    </row>
    <row r="707" spans="1:19">
      <c r="A707" s="2">
        <f t="shared" si="44"/>
        <v>9629</v>
      </c>
      <c r="B707" t="str">
        <f t="shared" si="45"/>
        <v>D19629-86</v>
      </c>
      <c r="C707" t="str">
        <f t="shared" si="46"/>
        <v>Misc - Gold</v>
      </c>
      <c r="D707" s="2">
        <v>9629</v>
      </c>
      <c r="E707" t="s">
        <v>45</v>
      </c>
      <c r="F707" t="s">
        <v>174</v>
      </c>
      <c r="G707" t="s">
        <v>11</v>
      </c>
      <c r="H707" s="3">
        <v>2</v>
      </c>
      <c r="I707" s="3" t="s">
        <v>148</v>
      </c>
      <c r="J707" t="s">
        <v>12</v>
      </c>
      <c r="K707">
        <v>86</v>
      </c>
      <c r="L707">
        <v>150</v>
      </c>
      <c r="M707" s="1">
        <v>5.9850000000000003</v>
      </c>
      <c r="N707" s="1">
        <v>11.591999999999999</v>
      </c>
      <c r="O707" s="1">
        <v>15.466500000000002</v>
      </c>
      <c r="P707" s="37">
        <v>3.2970000000000002</v>
      </c>
      <c r="Q707">
        <f t="shared" si="47"/>
        <v>0.4375</v>
      </c>
      <c r="R707" t="s">
        <v>1949</v>
      </c>
    </row>
    <row r="708" spans="1:19">
      <c r="A708" s="2">
        <f t="shared" si="44"/>
        <v>9630</v>
      </c>
      <c r="B708" t="str">
        <f t="shared" si="45"/>
        <v>D19630-86</v>
      </c>
      <c r="C708" t="str">
        <f t="shared" si="46"/>
        <v>Misc - Silver</v>
      </c>
      <c r="D708" s="2">
        <v>9630</v>
      </c>
      <c r="E708" t="s">
        <v>45</v>
      </c>
      <c r="F708" t="s">
        <v>174</v>
      </c>
      <c r="G708" t="s">
        <v>22</v>
      </c>
      <c r="H708" s="3">
        <v>2</v>
      </c>
      <c r="I708" s="3" t="s">
        <v>148</v>
      </c>
      <c r="J708" t="s">
        <v>12</v>
      </c>
      <c r="K708">
        <v>86</v>
      </c>
      <c r="L708">
        <v>150</v>
      </c>
      <c r="M708" s="1">
        <v>5.9850000000000003</v>
      </c>
      <c r="N708" s="1">
        <v>11.591999999999999</v>
      </c>
      <c r="O708" s="1">
        <v>15.466500000000002</v>
      </c>
      <c r="P708" s="37">
        <v>3.2970000000000002</v>
      </c>
      <c r="Q708">
        <f t="shared" si="47"/>
        <v>0.4375</v>
      </c>
      <c r="R708" t="s">
        <v>1949</v>
      </c>
    </row>
    <row r="709" spans="1:19">
      <c r="A709" s="2">
        <f t="shared" si="44"/>
        <v>9631</v>
      </c>
      <c r="B709" t="str">
        <f t="shared" si="45"/>
        <v>D19631-86</v>
      </c>
      <c r="C709" t="str">
        <f t="shared" si="46"/>
        <v>Misc - Gold</v>
      </c>
      <c r="D709" s="2">
        <v>9631</v>
      </c>
      <c r="E709" t="s">
        <v>45</v>
      </c>
      <c r="F709" t="s">
        <v>174</v>
      </c>
      <c r="G709" t="s">
        <v>11</v>
      </c>
      <c r="H709" s="3">
        <v>2</v>
      </c>
      <c r="I709" s="3" t="s">
        <v>147</v>
      </c>
      <c r="J709" t="s">
        <v>12</v>
      </c>
      <c r="K709">
        <v>86</v>
      </c>
      <c r="L709">
        <v>150</v>
      </c>
      <c r="M709" s="1" t="e">
        <v>#N/A</v>
      </c>
      <c r="N709" s="1" t="e">
        <v>#N/A</v>
      </c>
      <c r="O709" s="1" t="e">
        <v>#N/A</v>
      </c>
      <c r="P709" s="37" t="e">
        <v>#N/A</v>
      </c>
      <c r="Q709">
        <f t="shared" si="47"/>
        <v>0.625</v>
      </c>
      <c r="R709" t="s">
        <v>1949</v>
      </c>
    </row>
    <row r="710" spans="1:19">
      <c r="A710" s="2">
        <f t="shared" si="44"/>
        <v>9633</v>
      </c>
      <c r="B710" t="str">
        <f t="shared" si="45"/>
        <v>D19633-65</v>
      </c>
      <c r="C710" t="str">
        <f t="shared" si="46"/>
        <v>Fire &amp; Ice - Gold</v>
      </c>
      <c r="D710" s="2">
        <v>9633</v>
      </c>
      <c r="E710" t="s">
        <v>10</v>
      </c>
      <c r="F710" t="s">
        <v>90</v>
      </c>
      <c r="G710" t="s">
        <v>11</v>
      </c>
      <c r="H710" s="3">
        <v>2</v>
      </c>
      <c r="I710" s="3" t="s">
        <v>149</v>
      </c>
      <c r="J710" t="s">
        <v>12</v>
      </c>
      <c r="K710">
        <v>65</v>
      </c>
      <c r="L710">
        <v>190</v>
      </c>
      <c r="M710" s="1">
        <v>5.3760000000000003</v>
      </c>
      <c r="N710" s="1">
        <v>10.6995</v>
      </c>
      <c r="O710" s="1">
        <v>14.4375</v>
      </c>
      <c r="P710" s="37">
        <v>2.9609999999999999</v>
      </c>
      <c r="Q710">
        <f t="shared" si="47"/>
        <v>0.375</v>
      </c>
      <c r="R710" t="s">
        <v>1949</v>
      </c>
    </row>
    <row r="711" spans="1:19">
      <c r="A711" s="2">
        <f t="shared" si="44"/>
        <v>9634</v>
      </c>
      <c r="B711" t="str">
        <f t="shared" si="45"/>
        <v>D19634-65</v>
      </c>
      <c r="C711" t="str">
        <f t="shared" si="46"/>
        <v>Fire &amp; Ice - Silver</v>
      </c>
      <c r="D711" s="2">
        <v>9634</v>
      </c>
      <c r="E711" t="s">
        <v>10</v>
      </c>
      <c r="F711" t="s">
        <v>90</v>
      </c>
      <c r="G711" t="s">
        <v>22</v>
      </c>
      <c r="H711" s="3">
        <v>2</v>
      </c>
      <c r="I711" s="3" t="s">
        <v>149</v>
      </c>
      <c r="J711" t="s">
        <v>12</v>
      </c>
      <c r="K711">
        <v>65</v>
      </c>
      <c r="L711">
        <v>190</v>
      </c>
      <c r="M711" s="1">
        <v>5.3864999999999998</v>
      </c>
      <c r="N711" s="1">
        <v>10.7835</v>
      </c>
      <c r="O711" s="1">
        <v>14.553000000000001</v>
      </c>
      <c r="P711" s="37">
        <v>2.9609999999999999</v>
      </c>
      <c r="Q711">
        <f t="shared" si="47"/>
        <v>0.375</v>
      </c>
      <c r="R711" t="s">
        <v>1949</v>
      </c>
    </row>
    <row r="712" spans="1:19">
      <c r="A712" s="2">
        <f t="shared" si="44"/>
        <v>9635</v>
      </c>
      <c r="B712" t="str">
        <f t="shared" si="45"/>
        <v>D19635-65</v>
      </c>
      <c r="C712" t="str">
        <f t="shared" si="46"/>
        <v>Fire &amp; Ice - Gold</v>
      </c>
      <c r="D712" s="2">
        <v>9635</v>
      </c>
      <c r="E712" t="s">
        <v>10</v>
      </c>
      <c r="F712" t="s">
        <v>90</v>
      </c>
      <c r="G712" t="s">
        <v>11</v>
      </c>
      <c r="H712" s="3">
        <v>3</v>
      </c>
      <c r="I712" s="3" t="s">
        <v>144</v>
      </c>
      <c r="J712" t="s">
        <v>12</v>
      </c>
      <c r="K712">
        <v>65</v>
      </c>
      <c r="L712">
        <v>110</v>
      </c>
      <c r="M712" s="1">
        <v>8.2949999999999999</v>
      </c>
      <c r="N712" s="1">
        <v>15.036000000000001</v>
      </c>
      <c r="O712" s="1">
        <v>19.488</v>
      </c>
      <c r="P712" s="37">
        <v>4.5674999999999999</v>
      </c>
      <c r="Q712">
        <f t="shared" si="47"/>
        <v>0.5625</v>
      </c>
      <c r="R712" t="s">
        <v>1949</v>
      </c>
    </row>
    <row r="713" spans="1:19">
      <c r="A713" s="2">
        <f t="shared" si="44"/>
        <v>9636</v>
      </c>
      <c r="B713" t="str">
        <f t="shared" si="45"/>
        <v>D19636-65</v>
      </c>
      <c r="C713" t="str">
        <f t="shared" si="46"/>
        <v>Fire &amp; Ice - Silver</v>
      </c>
      <c r="D713" s="2">
        <v>9636</v>
      </c>
      <c r="E713" t="s">
        <v>10</v>
      </c>
      <c r="F713" t="s">
        <v>90</v>
      </c>
      <c r="G713" t="s">
        <v>22</v>
      </c>
      <c r="H713" s="3">
        <v>3</v>
      </c>
      <c r="I713" s="3" t="s">
        <v>144</v>
      </c>
      <c r="J713" t="s">
        <v>12</v>
      </c>
      <c r="K713">
        <v>65</v>
      </c>
      <c r="L713">
        <v>110</v>
      </c>
      <c r="M713" s="1">
        <v>8.2949999999999999</v>
      </c>
      <c r="N713" s="1">
        <v>15.109500000000001</v>
      </c>
      <c r="O713" s="1">
        <v>19.5825</v>
      </c>
      <c r="P713" s="37">
        <v>4.5674999999999999</v>
      </c>
      <c r="Q713">
        <f t="shared" si="47"/>
        <v>0.5625</v>
      </c>
      <c r="R713" t="s">
        <v>1949</v>
      </c>
    </row>
    <row r="714" spans="1:19">
      <c r="A714" s="2">
        <f t="shared" si="44"/>
        <v>9637</v>
      </c>
      <c r="B714" t="str">
        <f t="shared" si="45"/>
        <v>D19637-65</v>
      </c>
      <c r="C714" t="str">
        <f t="shared" si="46"/>
        <v>Fire &amp; Ice - Gold</v>
      </c>
      <c r="D714" s="2">
        <v>9637</v>
      </c>
      <c r="E714" t="s">
        <v>10</v>
      </c>
      <c r="F714" t="s">
        <v>90</v>
      </c>
      <c r="G714" t="s">
        <v>11</v>
      </c>
      <c r="H714" s="3">
        <v>4</v>
      </c>
      <c r="I714" s="3" t="s">
        <v>145</v>
      </c>
      <c r="J714" t="s">
        <v>12</v>
      </c>
      <c r="K714">
        <v>65</v>
      </c>
      <c r="L714">
        <v>75</v>
      </c>
      <c r="M714" s="1">
        <v>12.4215</v>
      </c>
      <c r="N714" s="1">
        <v>20.737500000000001</v>
      </c>
      <c r="O714" s="1">
        <v>25.987500000000001</v>
      </c>
      <c r="P714" s="37">
        <v>6.8354999999999997</v>
      </c>
      <c r="Q714">
        <f t="shared" si="47"/>
        <v>0.5</v>
      </c>
      <c r="R714" t="s">
        <v>1949</v>
      </c>
    </row>
    <row r="715" spans="1:19">
      <c r="A715" s="2">
        <f t="shared" si="44"/>
        <v>9638</v>
      </c>
      <c r="B715" t="str">
        <f t="shared" si="45"/>
        <v>D19638-65</v>
      </c>
      <c r="C715" t="str">
        <f t="shared" si="46"/>
        <v>Fire &amp; Ice - Silver</v>
      </c>
      <c r="D715" s="2">
        <v>9638</v>
      </c>
      <c r="E715" t="s">
        <v>10</v>
      </c>
      <c r="F715" t="s">
        <v>90</v>
      </c>
      <c r="G715" t="s">
        <v>22</v>
      </c>
      <c r="H715" s="3">
        <v>4</v>
      </c>
      <c r="I715" s="3" t="s">
        <v>145</v>
      </c>
      <c r="J715" t="s">
        <v>12</v>
      </c>
      <c r="K715">
        <v>65</v>
      </c>
      <c r="L715">
        <v>75</v>
      </c>
      <c r="M715" s="1" t="e">
        <v>#N/A</v>
      </c>
      <c r="N715" s="1" t="e">
        <v>#N/A</v>
      </c>
      <c r="O715" s="1" t="e">
        <v>#N/A</v>
      </c>
      <c r="P715" s="37" t="e">
        <v>#N/A</v>
      </c>
      <c r="Q715">
        <f t="shared" si="47"/>
        <v>0.5</v>
      </c>
      <c r="R715" t="s">
        <v>1949</v>
      </c>
    </row>
    <row r="716" spans="1:19">
      <c r="A716" s="2">
        <f t="shared" si="44"/>
        <v>9639</v>
      </c>
      <c r="B716" t="str">
        <f t="shared" si="45"/>
        <v>D19639-117</v>
      </c>
      <c r="C716" t="str">
        <f t="shared" si="46"/>
        <v>Linen Liners - White</v>
      </c>
      <c r="D716" s="2">
        <v>9639</v>
      </c>
      <c r="E716" t="s">
        <v>16</v>
      </c>
      <c r="F716" t="s">
        <v>17</v>
      </c>
      <c r="G716" t="s">
        <v>29</v>
      </c>
      <c r="H716" s="3">
        <v>2.5</v>
      </c>
      <c r="I716" s="3" t="s">
        <v>152</v>
      </c>
      <c r="J716" t="s">
        <v>19</v>
      </c>
      <c r="K716">
        <v>117</v>
      </c>
      <c r="L716">
        <v>110</v>
      </c>
      <c r="M716" s="1">
        <v>3.9585000000000004</v>
      </c>
      <c r="N716" s="1">
        <v>8.0745000000000005</v>
      </c>
      <c r="O716" s="1">
        <v>11.035500000000001</v>
      </c>
      <c r="P716" s="37">
        <v>2.1734999999999998</v>
      </c>
      <c r="Q716">
        <f t="shared" si="47"/>
        <v>0.3125</v>
      </c>
      <c r="R716" t="s">
        <v>1949</v>
      </c>
    </row>
    <row r="717" spans="1:19">
      <c r="A717" s="2">
        <f t="shared" si="44"/>
        <v>9640</v>
      </c>
      <c r="B717" t="str">
        <f t="shared" si="45"/>
        <v>D19640-117</v>
      </c>
      <c r="C717" t="str">
        <f t="shared" si="46"/>
        <v>Linen Liners - Black</v>
      </c>
      <c r="D717" s="2">
        <v>9640</v>
      </c>
      <c r="E717" t="s">
        <v>16</v>
      </c>
      <c r="F717" t="s">
        <v>17</v>
      </c>
      <c r="G717" t="s">
        <v>26</v>
      </c>
      <c r="H717" s="3">
        <v>2.5</v>
      </c>
      <c r="I717" s="3" t="s">
        <v>152</v>
      </c>
      <c r="J717" t="s">
        <v>19</v>
      </c>
      <c r="K717">
        <v>117</v>
      </c>
      <c r="L717">
        <v>110</v>
      </c>
      <c r="M717" s="1">
        <v>4.0635000000000003</v>
      </c>
      <c r="N717" s="1">
        <v>8.0114999999999998</v>
      </c>
      <c r="O717" s="1">
        <v>10.899000000000001</v>
      </c>
      <c r="P717" s="37">
        <v>2.2364999999999999</v>
      </c>
      <c r="Q717">
        <f t="shared" si="47"/>
        <v>0.3125</v>
      </c>
      <c r="R717" t="s">
        <v>1949</v>
      </c>
    </row>
    <row r="718" spans="1:19">
      <c r="A718" s="2">
        <f t="shared" si="44"/>
        <v>9654</v>
      </c>
      <c r="B718" t="str">
        <f t="shared" si="45"/>
        <v>D19654-124</v>
      </c>
      <c r="C718" t="str">
        <f t="shared" si="46"/>
        <v>Bamboo - Silver</v>
      </c>
      <c r="D718" s="2">
        <v>9654</v>
      </c>
      <c r="E718" t="s">
        <v>48</v>
      </c>
      <c r="F718" t="s">
        <v>48</v>
      </c>
      <c r="G718" t="s">
        <v>22</v>
      </c>
      <c r="H718" s="3">
        <v>2.75</v>
      </c>
      <c r="I718" s="3" t="s">
        <v>147</v>
      </c>
      <c r="J718" t="s">
        <v>12</v>
      </c>
      <c r="K718">
        <v>124</v>
      </c>
      <c r="L718">
        <v>140</v>
      </c>
      <c r="M718" s="1">
        <v>6.3735000000000008</v>
      </c>
      <c r="N718" s="1">
        <v>11.927999999999999</v>
      </c>
      <c r="O718" s="1">
        <v>15.603</v>
      </c>
      <c r="P718" s="37">
        <v>3.5070000000000001</v>
      </c>
      <c r="Q718">
        <f t="shared" si="47"/>
        <v>0.625</v>
      </c>
      <c r="R718" t="s">
        <v>1949</v>
      </c>
      <c r="S718" t="s">
        <v>1934</v>
      </c>
    </row>
    <row r="719" spans="1:19">
      <c r="A719" s="2">
        <f t="shared" si="44"/>
        <v>9657</v>
      </c>
      <c r="B719" t="str">
        <f t="shared" si="45"/>
        <v>D19657-117</v>
      </c>
      <c r="C719" t="str">
        <f t="shared" si="46"/>
        <v>Linen Liners - Wheat/Oatmeal</v>
      </c>
      <c r="D719" s="2">
        <v>9657</v>
      </c>
      <c r="E719" t="s">
        <v>16</v>
      </c>
      <c r="F719" t="s">
        <v>17</v>
      </c>
      <c r="G719" t="s">
        <v>18</v>
      </c>
      <c r="H719" s="3">
        <v>2</v>
      </c>
      <c r="I719" s="3" t="s">
        <v>163</v>
      </c>
      <c r="J719" t="s">
        <v>19</v>
      </c>
      <c r="K719">
        <v>117</v>
      </c>
      <c r="L719">
        <v>360</v>
      </c>
      <c r="M719" s="1">
        <v>3.0555000000000003</v>
      </c>
      <c r="N719" s="1">
        <v>6.4995000000000003</v>
      </c>
      <c r="O719" s="1">
        <v>8.9775000000000009</v>
      </c>
      <c r="P719" s="37">
        <v>1.6800000000000002</v>
      </c>
      <c r="Q719">
        <f t="shared" si="47"/>
        <v>0.25</v>
      </c>
      <c r="R719" t="s">
        <v>1949</v>
      </c>
    </row>
    <row r="720" spans="1:19">
      <c r="A720" s="2">
        <f t="shared" si="44"/>
        <v>9658</v>
      </c>
      <c r="B720" t="str">
        <f t="shared" si="45"/>
        <v>D19658-125</v>
      </c>
      <c r="C720" t="str">
        <f t="shared" si="46"/>
        <v>Bamboo - Walnut</v>
      </c>
      <c r="D720" s="2">
        <v>9658</v>
      </c>
      <c r="E720" t="s">
        <v>48</v>
      </c>
      <c r="F720" t="s">
        <v>48</v>
      </c>
      <c r="G720" t="s">
        <v>23</v>
      </c>
      <c r="H720" s="3">
        <v>2.875</v>
      </c>
      <c r="I720" s="3" t="s">
        <v>147</v>
      </c>
      <c r="J720" t="s">
        <v>12</v>
      </c>
      <c r="K720">
        <v>125</v>
      </c>
      <c r="L720">
        <v>130</v>
      </c>
      <c r="M720" s="1">
        <v>7.056</v>
      </c>
      <c r="N720" s="1">
        <v>13.345500000000001</v>
      </c>
      <c r="O720" s="1">
        <v>17.283000000000001</v>
      </c>
      <c r="P720" s="37">
        <v>3.8850000000000002</v>
      </c>
      <c r="Q720">
        <f t="shared" si="47"/>
        <v>0.625</v>
      </c>
      <c r="R720" t="s">
        <v>1949</v>
      </c>
      <c r="S720" t="s">
        <v>1934</v>
      </c>
    </row>
    <row r="721" spans="1:19">
      <c r="A721" s="2">
        <f t="shared" si="44"/>
        <v>9663</v>
      </c>
      <c r="B721" t="str">
        <f t="shared" si="45"/>
        <v>D19663-16</v>
      </c>
      <c r="C721" t="str">
        <f t="shared" si="46"/>
        <v>Brushed Steel - Pewter</v>
      </c>
      <c r="D721" s="2">
        <v>9663</v>
      </c>
      <c r="E721" t="s">
        <v>39</v>
      </c>
      <c r="F721" t="s">
        <v>84</v>
      </c>
      <c r="G721" t="s">
        <v>28</v>
      </c>
      <c r="H721" s="3">
        <v>1.125</v>
      </c>
      <c r="I721" s="3" t="s">
        <v>144</v>
      </c>
      <c r="J721" t="s">
        <v>12</v>
      </c>
      <c r="K721">
        <v>16</v>
      </c>
      <c r="L721">
        <v>350</v>
      </c>
      <c r="M721" s="1">
        <v>2.9819999999999998</v>
      </c>
      <c r="N721" s="1">
        <v>6.237000000000001</v>
      </c>
      <c r="O721" s="1">
        <v>8.557500000000001</v>
      </c>
      <c r="P721" s="37">
        <v>1.6380000000000001</v>
      </c>
      <c r="Q721">
        <f t="shared" si="47"/>
        <v>0.5625</v>
      </c>
      <c r="R721" t="s">
        <v>1949</v>
      </c>
    </row>
    <row r="722" spans="1:19">
      <c r="A722" s="2">
        <f t="shared" si="44"/>
        <v>9664</v>
      </c>
      <c r="B722" t="str">
        <f t="shared" si="45"/>
        <v>D19664-16</v>
      </c>
      <c r="C722" t="str">
        <f t="shared" si="46"/>
        <v>Brushed Steel - Pewter</v>
      </c>
      <c r="D722" s="2">
        <v>9664</v>
      </c>
      <c r="E722" t="s">
        <v>39</v>
      </c>
      <c r="F722" t="s">
        <v>84</v>
      </c>
      <c r="G722" t="s">
        <v>28</v>
      </c>
      <c r="H722" s="3">
        <v>1.5</v>
      </c>
      <c r="I722" s="3" t="s">
        <v>144</v>
      </c>
      <c r="J722" t="s">
        <v>12</v>
      </c>
      <c r="K722">
        <v>16</v>
      </c>
      <c r="L722">
        <v>260</v>
      </c>
      <c r="M722" s="1">
        <v>3.7275</v>
      </c>
      <c r="N722" s="1">
        <v>7.3079999999999998</v>
      </c>
      <c r="O722" s="1">
        <v>9.911999999999999</v>
      </c>
      <c r="P722" s="37">
        <v>2.0474999999999999</v>
      </c>
      <c r="Q722">
        <f t="shared" si="47"/>
        <v>0.5625</v>
      </c>
      <c r="R722" t="s">
        <v>1949</v>
      </c>
    </row>
    <row r="723" spans="1:19">
      <c r="A723" s="2">
        <f t="shared" si="44"/>
        <v>9665</v>
      </c>
      <c r="B723" t="str">
        <f t="shared" si="45"/>
        <v>D19665-124</v>
      </c>
      <c r="C723" t="str">
        <f t="shared" si="46"/>
        <v>Bamboo - Gold</v>
      </c>
      <c r="D723" s="2">
        <v>9665</v>
      </c>
      <c r="E723" t="s">
        <v>48</v>
      </c>
      <c r="F723" t="s">
        <v>48</v>
      </c>
      <c r="G723" t="s">
        <v>11</v>
      </c>
      <c r="H723" s="3">
        <v>1.5</v>
      </c>
      <c r="I723" s="3" t="s">
        <v>148</v>
      </c>
      <c r="J723" t="s">
        <v>12</v>
      </c>
      <c r="K723">
        <v>124</v>
      </c>
      <c r="L723">
        <v>300</v>
      </c>
      <c r="M723" s="1">
        <v>3.1395000000000004</v>
      </c>
      <c r="N723" s="1">
        <v>6.4575000000000005</v>
      </c>
      <c r="O723" s="1">
        <v>8.9040000000000017</v>
      </c>
      <c r="P723" s="37">
        <v>1.722</v>
      </c>
      <c r="Q723">
        <f t="shared" si="47"/>
        <v>0.4375</v>
      </c>
      <c r="R723" t="s">
        <v>1949</v>
      </c>
    </row>
    <row r="724" spans="1:19">
      <c r="A724" s="2">
        <f t="shared" si="44"/>
        <v>9666</v>
      </c>
      <c r="B724" t="str">
        <f t="shared" si="45"/>
        <v>D19666-124</v>
      </c>
      <c r="C724" t="str">
        <f t="shared" si="46"/>
        <v>Bamboo - Silver</v>
      </c>
      <c r="D724" s="2">
        <v>9666</v>
      </c>
      <c r="E724" t="s">
        <v>48</v>
      </c>
      <c r="F724" t="s">
        <v>48</v>
      </c>
      <c r="G724" t="s">
        <v>22</v>
      </c>
      <c r="H724" s="3">
        <v>1.5</v>
      </c>
      <c r="I724" s="3" t="s">
        <v>148</v>
      </c>
      <c r="J724" t="s">
        <v>12</v>
      </c>
      <c r="K724">
        <v>124</v>
      </c>
      <c r="L724">
        <v>340</v>
      </c>
      <c r="M724" s="1">
        <v>3.1395000000000004</v>
      </c>
      <c r="N724" s="1">
        <v>6.4575000000000005</v>
      </c>
      <c r="O724" s="1">
        <v>8.9040000000000017</v>
      </c>
      <c r="P724" s="37">
        <v>1.722</v>
      </c>
      <c r="Q724">
        <f t="shared" si="47"/>
        <v>0.4375</v>
      </c>
      <c r="R724" t="s">
        <v>1949</v>
      </c>
    </row>
    <row r="725" spans="1:19">
      <c r="A725" s="2">
        <f t="shared" si="44"/>
        <v>9667</v>
      </c>
      <c r="B725" t="str">
        <f t="shared" si="45"/>
        <v>D19667-124</v>
      </c>
      <c r="C725" t="str">
        <f t="shared" si="46"/>
        <v>Bamboo - Other Wood Tones</v>
      </c>
      <c r="D725" s="2">
        <v>9667</v>
      </c>
      <c r="E725" t="s">
        <v>48</v>
      </c>
      <c r="F725" t="s">
        <v>48</v>
      </c>
      <c r="G725" t="s">
        <v>21</v>
      </c>
      <c r="H725" s="3">
        <v>1.5</v>
      </c>
      <c r="I725" s="3" t="s">
        <v>148</v>
      </c>
      <c r="J725" t="s">
        <v>12</v>
      </c>
      <c r="K725">
        <v>124</v>
      </c>
      <c r="L725">
        <v>340</v>
      </c>
      <c r="M725" s="1">
        <v>2.8770000000000002</v>
      </c>
      <c r="N725" s="1">
        <v>5.7540000000000004</v>
      </c>
      <c r="O725" s="1">
        <v>8.0640000000000001</v>
      </c>
      <c r="P725" s="37">
        <v>1.5855000000000001</v>
      </c>
      <c r="Q725">
        <f t="shared" si="47"/>
        <v>0.4375</v>
      </c>
      <c r="R725" t="s">
        <v>1949</v>
      </c>
    </row>
    <row r="726" spans="1:19">
      <c r="A726" s="2">
        <f t="shared" si="44"/>
        <v>9668</v>
      </c>
      <c r="B726" t="str">
        <f t="shared" si="45"/>
        <v>D19668-124</v>
      </c>
      <c r="C726" t="str">
        <f t="shared" si="46"/>
        <v>Bamboo - Black</v>
      </c>
      <c r="D726" s="2">
        <v>9668</v>
      </c>
      <c r="E726" t="s">
        <v>48</v>
      </c>
      <c r="F726" t="s">
        <v>48</v>
      </c>
      <c r="G726" t="s">
        <v>26</v>
      </c>
      <c r="H726" s="3">
        <v>1.5</v>
      </c>
      <c r="I726" s="3" t="s">
        <v>148</v>
      </c>
      <c r="J726" t="s">
        <v>12</v>
      </c>
      <c r="K726">
        <v>124</v>
      </c>
      <c r="L726">
        <v>340</v>
      </c>
      <c r="M726" s="1">
        <v>2.8770000000000002</v>
      </c>
      <c r="N726" s="1">
        <v>5.7435</v>
      </c>
      <c r="O726" s="1">
        <v>8.0954999999999995</v>
      </c>
      <c r="P726" s="37">
        <v>1.5855000000000001</v>
      </c>
      <c r="Q726">
        <f t="shared" si="47"/>
        <v>0.4375</v>
      </c>
      <c r="R726" t="s">
        <v>1949</v>
      </c>
      <c r="S726" t="s">
        <v>1934</v>
      </c>
    </row>
    <row r="727" spans="1:19">
      <c r="A727" s="2">
        <f t="shared" si="44"/>
        <v>9669</v>
      </c>
      <c r="B727" t="str">
        <f t="shared" si="45"/>
        <v>D19669-124</v>
      </c>
      <c r="C727" t="str">
        <f t="shared" si="46"/>
        <v>Bamboo - Other Wood Tones</v>
      </c>
      <c r="D727" s="2">
        <v>9669</v>
      </c>
      <c r="E727" t="s">
        <v>48</v>
      </c>
      <c r="F727" t="s">
        <v>48</v>
      </c>
      <c r="G727" t="s">
        <v>21</v>
      </c>
      <c r="H727" s="3">
        <v>1.5</v>
      </c>
      <c r="I727" s="3" t="s">
        <v>148</v>
      </c>
      <c r="J727" t="s">
        <v>12</v>
      </c>
      <c r="K727">
        <v>124</v>
      </c>
      <c r="L727">
        <v>340</v>
      </c>
      <c r="M727" s="1">
        <v>2.8770000000000002</v>
      </c>
      <c r="N727" s="1">
        <v>5.7540000000000004</v>
      </c>
      <c r="O727" s="1">
        <v>8.0640000000000001</v>
      </c>
      <c r="P727" s="37">
        <v>1.5855000000000001</v>
      </c>
      <c r="Q727">
        <f t="shared" si="47"/>
        <v>0.4375</v>
      </c>
      <c r="R727" t="s">
        <v>1949</v>
      </c>
      <c r="S727" t="s">
        <v>1934</v>
      </c>
    </row>
    <row r="728" spans="1:19">
      <c r="A728" s="2">
        <f t="shared" si="44"/>
        <v>9671</v>
      </c>
      <c r="B728" t="str">
        <f t="shared" si="45"/>
        <v>D19671-62</v>
      </c>
      <c r="C728" t="str">
        <f t="shared" si="46"/>
        <v>Impressions - Antique Gold</v>
      </c>
      <c r="D728" s="2">
        <v>9671</v>
      </c>
      <c r="E728" t="s">
        <v>10</v>
      </c>
      <c r="F728" t="s">
        <v>58</v>
      </c>
      <c r="G728" t="s">
        <v>14</v>
      </c>
      <c r="H728" s="3">
        <v>2.125</v>
      </c>
      <c r="I728" s="3" t="s">
        <v>145</v>
      </c>
      <c r="J728" t="s">
        <v>12</v>
      </c>
      <c r="K728">
        <v>62</v>
      </c>
      <c r="L728">
        <v>190</v>
      </c>
      <c r="M728" s="1">
        <v>4.3680000000000003</v>
      </c>
      <c r="N728" s="1">
        <v>8.3370000000000015</v>
      </c>
      <c r="O728" s="1">
        <v>10.920000000000002</v>
      </c>
      <c r="P728" s="37">
        <v>2.4045000000000001</v>
      </c>
      <c r="Q728">
        <f t="shared" si="47"/>
        <v>0.5</v>
      </c>
      <c r="R728" t="s">
        <v>1949</v>
      </c>
    </row>
    <row r="729" spans="1:19">
      <c r="A729" s="2">
        <f t="shared" si="44"/>
        <v>9672</v>
      </c>
      <c r="B729" t="str">
        <f t="shared" si="45"/>
        <v>D19672-62</v>
      </c>
      <c r="C729" t="str">
        <f t="shared" si="46"/>
        <v>Impressions - Antique Gold</v>
      </c>
      <c r="D729" s="2">
        <v>9672</v>
      </c>
      <c r="E729" t="s">
        <v>10</v>
      </c>
      <c r="F729" t="s">
        <v>58</v>
      </c>
      <c r="G729" t="s">
        <v>14</v>
      </c>
      <c r="H729" s="3">
        <v>2.875</v>
      </c>
      <c r="I729" s="3" t="s">
        <v>147</v>
      </c>
      <c r="J729" t="s">
        <v>12</v>
      </c>
      <c r="K729">
        <v>62</v>
      </c>
      <c r="L729">
        <v>140</v>
      </c>
      <c r="M729" s="1" t="e">
        <v>#N/A</v>
      </c>
      <c r="N729" s="1" t="e">
        <v>#N/A</v>
      </c>
      <c r="O729" s="1" t="e">
        <v>#N/A</v>
      </c>
      <c r="P729" s="37" t="e">
        <v>#N/A</v>
      </c>
      <c r="Q729">
        <f t="shared" si="47"/>
        <v>0.625</v>
      </c>
      <c r="R729" t="s">
        <v>1949</v>
      </c>
    </row>
    <row r="730" spans="1:19">
      <c r="A730" s="2">
        <f t="shared" si="44"/>
        <v>9674</v>
      </c>
      <c r="B730" t="str">
        <f t="shared" si="45"/>
        <v>D19674-161</v>
      </c>
      <c r="C730" t="str">
        <f t="shared" si="46"/>
        <v>Shadow Boxes - Black</v>
      </c>
      <c r="D730" s="2">
        <v>9674</v>
      </c>
      <c r="E730" t="s">
        <v>39</v>
      </c>
      <c r="F730" t="s">
        <v>40</v>
      </c>
      <c r="G730" t="s">
        <v>26</v>
      </c>
      <c r="H730" s="3">
        <v>1.5</v>
      </c>
      <c r="I730" s="3" t="s">
        <v>151</v>
      </c>
      <c r="J730" t="s">
        <v>41</v>
      </c>
      <c r="K730">
        <v>161</v>
      </c>
      <c r="L730">
        <v>130</v>
      </c>
      <c r="M730" s="1">
        <v>7.1924999999999999</v>
      </c>
      <c r="N730" s="1">
        <v>12.936000000000002</v>
      </c>
      <c r="O730" s="1">
        <v>16.695</v>
      </c>
      <c r="P730" s="37">
        <v>3.9585000000000004</v>
      </c>
      <c r="Q730">
        <f t="shared" si="47"/>
        <v>2</v>
      </c>
      <c r="R730" t="s">
        <v>1949</v>
      </c>
    </row>
    <row r="731" spans="1:19">
      <c r="A731" s="2">
        <f t="shared" si="44"/>
        <v>9678</v>
      </c>
      <c r="B731" t="str">
        <f t="shared" si="45"/>
        <v>D19678-159</v>
      </c>
      <c r="C731" t="str">
        <f t="shared" si="46"/>
        <v>Blacks - Black</v>
      </c>
      <c r="D731" s="2">
        <v>9678</v>
      </c>
      <c r="E731" t="s">
        <v>46</v>
      </c>
      <c r="F731" t="s">
        <v>49</v>
      </c>
      <c r="G731" t="s">
        <v>26</v>
      </c>
      <c r="H731" s="3">
        <v>1.25</v>
      </c>
      <c r="I731" s="3" t="s">
        <v>147</v>
      </c>
      <c r="J731" t="s">
        <v>12</v>
      </c>
      <c r="K731">
        <v>159</v>
      </c>
      <c r="L731">
        <v>270</v>
      </c>
      <c r="M731" s="1" t="e">
        <v>#N/A</v>
      </c>
      <c r="N731" s="1" t="e">
        <v>#N/A</v>
      </c>
      <c r="O731" s="1" t="e">
        <v>#N/A</v>
      </c>
      <c r="P731" s="37" t="e">
        <v>#N/A</v>
      </c>
      <c r="Q731">
        <f t="shared" si="47"/>
        <v>0.625</v>
      </c>
      <c r="R731" t="s">
        <v>1949</v>
      </c>
    </row>
    <row r="732" spans="1:19">
      <c r="A732" s="2">
        <f t="shared" si="44"/>
        <v>9679</v>
      </c>
      <c r="B732" t="str">
        <f t="shared" si="45"/>
        <v>D19679-159</v>
      </c>
      <c r="C732" t="str">
        <f t="shared" si="46"/>
        <v>Blacks - Black</v>
      </c>
      <c r="D732" s="2">
        <v>9679</v>
      </c>
      <c r="E732" t="s">
        <v>39</v>
      </c>
      <c r="F732" t="s">
        <v>49</v>
      </c>
      <c r="G732" t="s">
        <v>26</v>
      </c>
      <c r="H732" s="3">
        <v>0.625</v>
      </c>
      <c r="I732" s="3" t="s">
        <v>148</v>
      </c>
      <c r="J732" t="s">
        <v>12</v>
      </c>
      <c r="K732">
        <v>159</v>
      </c>
      <c r="L732">
        <v>850</v>
      </c>
      <c r="M732" s="1" t="e">
        <v>#N/A</v>
      </c>
      <c r="N732" s="1" t="e">
        <v>#N/A</v>
      </c>
      <c r="O732" s="1" t="e">
        <v>#N/A</v>
      </c>
      <c r="P732" s="37" t="e">
        <v>#N/A</v>
      </c>
      <c r="Q732">
        <f t="shared" si="47"/>
        <v>0.4375</v>
      </c>
      <c r="R732" t="s">
        <v>1949</v>
      </c>
    </row>
    <row r="733" spans="1:19">
      <c r="A733" s="2">
        <f t="shared" si="44"/>
        <v>9681</v>
      </c>
      <c r="B733" t="str">
        <f t="shared" si="45"/>
        <v>D19681-159</v>
      </c>
      <c r="C733" t="str">
        <f t="shared" si="46"/>
        <v>Blacks - Black</v>
      </c>
      <c r="D733" s="2">
        <v>9681</v>
      </c>
      <c r="E733" t="s">
        <v>46</v>
      </c>
      <c r="F733" t="s">
        <v>49</v>
      </c>
      <c r="G733" t="s">
        <v>26</v>
      </c>
      <c r="H733" s="3">
        <v>0.75</v>
      </c>
      <c r="I733" s="3" t="s">
        <v>150</v>
      </c>
      <c r="J733" t="s">
        <v>12</v>
      </c>
      <c r="K733">
        <v>159</v>
      </c>
      <c r="L733">
        <v>320</v>
      </c>
      <c r="M733" s="1">
        <v>3.0975000000000001</v>
      </c>
      <c r="N733" s="1">
        <v>6.2475000000000005</v>
      </c>
      <c r="O733" s="1">
        <v>8.557500000000001</v>
      </c>
      <c r="P733" s="37">
        <v>1.7010000000000003</v>
      </c>
      <c r="Q733">
        <f t="shared" si="47"/>
        <v>0.75</v>
      </c>
      <c r="R733" t="s">
        <v>1949</v>
      </c>
    </row>
    <row r="734" spans="1:19">
      <c r="A734" s="2">
        <f t="shared" si="44"/>
        <v>9684</v>
      </c>
      <c r="B734" t="str">
        <f t="shared" si="45"/>
        <v>D19684-159</v>
      </c>
      <c r="C734" t="str">
        <f t="shared" si="46"/>
        <v>Blacks - Black</v>
      </c>
      <c r="D734" s="2">
        <v>9684</v>
      </c>
      <c r="E734" t="s">
        <v>46</v>
      </c>
      <c r="F734" t="s">
        <v>49</v>
      </c>
      <c r="G734" t="s">
        <v>26</v>
      </c>
      <c r="H734" s="3">
        <v>1.25</v>
      </c>
      <c r="I734" s="3" t="s">
        <v>145</v>
      </c>
      <c r="J734" t="s">
        <v>12</v>
      </c>
      <c r="K734">
        <v>159</v>
      </c>
      <c r="L734">
        <v>175</v>
      </c>
      <c r="M734" s="1">
        <v>4.4520000000000008</v>
      </c>
      <c r="N734" s="1">
        <v>8.5259999999999998</v>
      </c>
      <c r="O734" s="1">
        <v>11.55</v>
      </c>
      <c r="P734" s="37">
        <v>2.4465000000000003</v>
      </c>
      <c r="Q734">
        <f t="shared" si="47"/>
        <v>0.5</v>
      </c>
      <c r="R734" t="s">
        <v>1949</v>
      </c>
    </row>
    <row r="735" spans="1:19">
      <c r="A735" s="2">
        <f t="shared" si="44"/>
        <v>9688</v>
      </c>
      <c r="B735" t="str">
        <f t="shared" si="45"/>
        <v>D19688-161</v>
      </c>
      <c r="C735" t="str">
        <f t="shared" si="46"/>
        <v>Blacks - Satin</v>
      </c>
      <c r="D735" s="2">
        <v>9688</v>
      </c>
      <c r="E735" t="s">
        <v>39</v>
      </c>
      <c r="F735" t="s">
        <v>49</v>
      </c>
      <c r="G735" t="s">
        <v>89</v>
      </c>
      <c r="H735" s="3">
        <v>1.5</v>
      </c>
      <c r="I735" s="3" t="s">
        <v>156</v>
      </c>
      <c r="J735" t="s">
        <v>12</v>
      </c>
      <c r="K735">
        <v>161</v>
      </c>
      <c r="L735">
        <v>190</v>
      </c>
      <c r="M735" s="1">
        <v>3.7800000000000002</v>
      </c>
      <c r="N735" s="1">
        <v>7.3920000000000003</v>
      </c>
      <c r="O735" s="1">
        <v>9.964500000000001</v>
      </c>
      <c r="P735" s="37">
        <v>2.0790000000000002</v>
      </c>
      <c r="Q735">
        <f t="shared" si="47"/>
        <v>0.875</v>
      </c>
      <c r="R735" t="s">
        <v>1949</v>
      </c>
    </row>
    <row r="736" spans="1:19">
      <c r="A736" s="2">
        <f t="shared" si="44"/>
        <v>9690</v>
      </c>
      <c r="B736" t="str">
        <f t="shared" si="45"/>
        <v>D19690-159</v>
      </c>
      <c r="C736" t="str">
        <f t="shared" si="46"/>
        <v>Blacks - Black</v>
      </c>
      <c r="D736" s="2">
        <v>9690</v>
      </c>
      <c r="E736" t="s">
        <v>46</v>
      </c>
      <c r="F736" t="s">
        <v>49</v>
      </c>
      <c r="G736" t="s">
        <v>26</v>
      </c>
      <c r="H736" s="3">
        <v>2.125</v>
      </c>
      <c r="I736" s="3" t="s">
        <v>146</v>
      </c>
      <c r="J736" t="s">
        <v>12</v>
      </c>
      <c r="K736">
        <v>159</v>
      </c>
      <c r="L736">
        <v>190</v>
      </c>
      <c r="M736" s="1" t="e">
        <v>#N/A</v>
      </c>
      <c r="N736" s="1" t="e">
        <v>#N/A</v>
      </c>
      <c r="O736" s="1" t="e">
        <v>#N/A</v>
      </c>
      <c r="P736" s="37" t="e">
        <v>#N/A</v>
      </c>
      <c r="Q736">
        <f t="shared" si="47"/>
        <v>0.6875</v>
      </c>
      <c r="R736" t="s">
        <v>1949</v>
      </c>
    </row>
    <row r="737" spans="1:19">
      <c r="A737" s="2">
        <f t="shared" si="44"/>
        <v>9692</v>
      </c>
      <c r="B737" t="str">
        <f t="shared" si="45"/>
        <v>D19692-159</v>
      </c>
      <c r="C737" t="str">
        <f t="shared" si="46"/>
        <v>Blacks - Black</v>
      </c>
      <c r="D737" s="2">
        <v>9692</v>
      </c>
      <c r="E737" t="s">
        <v>39</v>
      </c>
      <c r="F737" t="s">
        <v>49</v>
      </c>
      <c r="G737" t="s">
        <v>26</v>
      </c>
      <c r="H737" s="3">
        <v>2.125</v>
      </c>
      <c r="I737" s="3" t="s">
        <v>146</v>
      </c>
      <c r="J737" t="s">
        <v>12</v>
      </c>
      <c r="K737">
        <v>159</v>
      </c>
      <c r="L737">
        <v>200</v>
      </c>
      <c r="M737" s="1">
        <v>5.3129999999999997</v>
      </c>
      <c r="N737" s="1">
        <v>10.006499999999999</v>
      </c>
      <c r="O737" s="1">
        <v>13.0725</v>
      </c>
      <c r="P737" s="37">
        <v>2.919</v>
      </c>
      <c r="Q737">
        <f t="shared" si="47"/>
        <v>0.6875</v>
      </c>
      <c r="R737" t="s">
        <v>1949</v>
      </c>
    </row>
    <row r="738" spans="1:19">
      <c r="A738" s="2">
        <f t="shared" si="44"/>
        <v>9693</v>
      </c>
      <c r="B738" t="str">
        <f t="shared" si="45"/>
        <v>D19693-159</v>
      </c>
      <c r="C738" t="str">
        <f t="shared" si="46"/>
        <v>Blacks - Satin</v>
      </c>
      <c r="D738" s="2">
        <v>9693</v>
      </c>
      <c r="E738" t="s">
        <v>39</v>
      </c>
      <c r="F738" t="s">
        <v>49</v>
      </c>
      <c r="G738" t="s">
        <v>89</v>
      </c>
      <c r="H738" s="3">
        <v>1</v>
      </c>
      <c r="I738" s="3" t="s">
        <v>150</v>
      </c>
      <c r="J738" t="s">
        <v>12</v>
      </c>
      <c r="K738">
        <v>159</v>
      </c>
      <c r="L738">
        <v>300</v>
      </c>
      <c r="M738" s="1">
        <v>2.8454999999999999</v>
      </c>
      <c r="N738" s="1">
        <v>5.7540000000000004</v>
      </c>
      <c r="O738" s="1">
        <v>8.0640000000000001</v>
      </c>
      <c r="P738" s="37">
        <v>1.5645</v>
      </c>
      <c r="Q738">
        <f t="shared" si="47"/>
        <v>0.75</v>
      </c>
      <c r="R738" t="s">
        <v>1949</v>
      </c>
    </row>
    <row r="739" spans="1:19">
      <c r="A739" s="2">
        <f t="shared" si="44"/>
        <v>9698</v>
      </c>
      <c r="B739" t="str">
        <f t="shared" si="45"/>
        <v>D19698-55</v>
      </c>
      <c r="C739" t="str">
        <f t="shared" si="46"/>
        <v>Steeplechase - Gold</v>
      </c>
      <c r="D739" s="2">
        <v>9698</v>
      </c>
      <c r="E739" t="s">
        <v>82</v>
      </c>
      <c r="F739" t="s">
        <v>88</v>
      </c>
      <c r="G739" t="s">
        <v>11</v>
      </c>
      <c r="H739" s="3">
        <v>1.375</v>
      </c>
      <c r="I739" s="3" t="s">
        <v>149</v>
      </c>
      <c r="J739" t="s">
        <v>12</v>
      </c>
      <c r="K739">
        <v>55</v>
      </c>
      <c r="L739">
        <v>300</v>
      </c>
      <c r="M739" s="1" t="e">
        <v>#N/A</v>
      </c>
      <c r="N739" s="1" t="e">
        <v>#N/A</v>
      </c>
      <c r="O739" s="1" t="e">
        <v>#N/A</v>
      </c>
      <c r="P739" s="37" t="e">
        <v>#N/A</v>
      </c>
      <c r="Q739">
        <f t="shared" si="47"/>
        <v>0.375</v>
      </c>
      <c r="R739" t="s">
        <v>1949</v>
      </c>
    </row>
    <row r="740" spans="1:19">
      <c r="A740" s="2">
        <f t="shared" si="44"/>
        <v>9700</v>
      </c>
      <c r="B740" t="str">
        <f t="shared" si="45"/>
        <v>D19700-55</v>
      </c>
      <c r="C740" t="str">
        <f t="shared" si="46"/>
        <v>Steeplechase - Antique Gold</v>
      </c>
      <c r="D740" s="2">
        <v>9700</v>
      </c>
      <c r="E740" t="s">
        <v>82</v>
      </c>
      <c r="F740" t="s">
        <v>88</v>
      </c>
      <c r="G740" t="s">
        <v>14</v>
      </c>
      <c r="H740" s="3">
        <v>1.375</v>
      </c>
      <c r="I740" s="3" t="s">
        <v>149</v>
      </c>
      <c r="J740" t="s">
        <v>12</v>
      </c>
      <c r="K740">
        <v>55</v>
      </c>
      <c r="L740">
        <v>340</v>
      </c>
      <c r="M740" s="1" t="e">
        <v>#N/A</v>
      </c>
      <c r="N740" s="1" t="e">
        <v>#N/A</v>
      </c>
      <c r="O740" s="1" t="e">
        <v>#N/A</v>
      </c>
      <c r="P740" s="37" t="e">
        <v>#N/A</v>
      </c>
      <c r="Q740">
        <f t="shared" si="47"/>
        <v>0.375</v>
      </c>
      <c r="R740" t="s">
        <v>1949</v>
      </c>
    </row>
    <row r="741" spans="1:19">
      <c r="A741" s="2">
        <f t="shared" si="44"/>
        <v>9702</v>
      </c>
      <c r="B741" t="str">
        <f t="shared" si="45"/>
        <v>D19702-55</v>
      </c>
      <c r="C741" t="str">
        <f t="shared" si="46"/>
        <v>Steeplechase - Silver</v>
      </c>
      <c r="D741" s="2">
        <v>9702</v>
      </c>
      <c r="E741" t="s">
        <v>82</v>
      </c>
      <c r="F741" t="s">
        <v>88</v>
      </c>
      <c r="G741" t="s">
        <v>22</v>
      </c>
      <c r="H741" s="3">
        <v>2.125</v>
      </c>
      <c r="I741" s="3" t="s">
        <v>145</v>
      </c>
      <c r="J741" t="s">
        <v>12</v>
      </c>
      <c r="K741">
        <v>55</v>
      </c>
      <c r="L741">
        <v>190</v>
      </c>
      <c r="M741" s="1" t="e">
        <v>#N/A</v>
      </c>
      <c r="N741" s="1" t="e">
        <v>#N/A</v>
      </c>
      <c r="O741" s="1" t="e">
        <v>#N/A</v>
      </c>
      <c r="P741" s="37" t="e">
        <v>#N/A</v>
      </c>
      <c r="Q741">
        <f t="shared" si="47"/>
        <v>0.5</v>
      </c>
      <c r="R741" t="s">
        <v>1949</v>
      </c>
    </row>
    <row r="742" spans="1:19">
      <c r="A742" s="2">
        <f t="shared" si="44"/>
        <v>9703</v>
      </c>
      <c r="B742" t="str">
        <f t="shared" si="45"/>
        <v>D19703-55</v>
      </c>
      <c r="C742" t="str">
        <f t="shared" si="46"/>
        <v>Steeplechase - Antique Gold</v>
      </c>
      <c r="D742" s="2">
        <v>9703</v>
      </c>
      <c r="E742" t="s">
        <v>82</v>
      </c>
      <c r="F742" t="s">
        <v>88</v>
      </c>
      <c r="G742" t="s">
        <v>14</v>
      </c>
      <c r="H742" s="3">
        <v>2.125</v>
      </c>
      <c r="I742" s="3" t="s">
        <v>145</v>
      </c>
      <c r="J742" t="s">
        <v>12</v>
      </c>
      <c r="K742">
        <v>55</v>
      </c>
      <c r="L742">
        <v>190</v>
      </c>
      <c r="M742" s="1" t="e">
        <v>#N/A</v>
      </c>
      <c r="N742" s="1" t="e">
        <v>#N/A</v>
      </c>
      <c r="O742" s="1" t="e">
        <v>#N/A</v>
      </c>
      <c r="P742" s="37" t="e">
        <v>#N/A</v>
      </c>
      <c r="Q742">
        <f t="shared" si="47"/>
        <v>0.5</v>
      </c>
      <c r="R742" t="s">
        <v>1949</v>
      </c>
    </row>
    <row r="743" spans="1:19">
      <c r="A743" s="2">
        <f t="shared" si="44"/>
        <v>9704</v>
      </c>
      <c r="B743" t="str">
        <f t="shared" si="45"/>
        <v>D19704-122</v>
      </c>
      <c r="C743" t="str">
        <f t="shared" si="46"/>
        <v>Steeplechase - Antique Gold</v>
      </c>
      <c r="D743" s="2">
        <v>9704</v>
      </c>
      <c r="E743" t="s">
        <v>42</v>
      </c>
      <c r="F743" t="s">
        <v>88</v>
      </c>
      <c r="G743" t="s">
        <v>14</v>
      </c>
      <c r="H743" s="3">
        <v>0.5</v>
      </c>
      <c r="J743" t="s">
        <v>42</v>
      </c>
      <c r="K743">
        <v>122</v>
      </c>
      <c r="L743">
        <v>2370</v>
      </c>
      <c r="M743" s="1">
        <v>1.7010000000000003</v>
      </c>
      <c r="N743" s="1">
        <v>3.8640000000000003</v>
      </c>
      <c r="O743" s="1">
        <v>0</v>
      </c>
      <c r="P743" s="37">
        <v>0.93450000000000011</v>
      </c>
      <c r="Q743">
        <f t="shared" si="47"/>
        <v>0</v>
      </c>
      <c r="R743" t="s">
        <v>1949</v>
      </c>
    </row>
    <row r="744" spans="1:19">
      <c r="A744" s="2">
        <f t="shared" si="44"/>
        <v>9706</v>
      </c>
      <c r="B744" t="str">
        <f t="shared" si="45"/>
        <v>D19706-122</v>
      </c>
      <c r="C744" t="str">
        <f t="shared" si="46"/>
        <v>Steeplechase - Antique Gold</v>
      </c>
      <c r="D744" s="2">
        <v>9706</v>
      </c>
      <c r="E744" t="s">
        <v>42</v>
      </c>
      <c r="F744" t="s">
        <v>88</v>
      </c>
      <c r="G744" t="s">
        <v>14</v>
      </c>
      <c r="H744" s="3">
        <v>0.5</v>
      </c>
      <c r="J744" t="s">
        <v>42</v>
      </c>
      <c r="K744">
        <v>122</v>
      </c>
      <c r="L744">
        <v>2300</v>
      </c>
      <c r="M744" s="1" t="e">
        <v>#N/A</v>
      </c>
      <c r="N744" s="1" t="e">
        <v>#N/A</v>
      </c>
      <c r="O744" s="1" t="e">
        <v>#N/A</v>
      </c>
      <c r="P744" s="37" t="e">
        <v>#N/A</v>
      </c>
      <c r="Q744">
        <f t="shared" si="47"/>
        <v>0</v>
      </c>
      <c r="R744" t="s">
        <v>1949</v>
      </c>
    </row>
    <row r="745" spans="1:19">
      <c r="A745" s="2">
        <f t="shared" si="44"/>
        <v>9707</v>
      </c>
      <c r="B745" t="str">
        <f t="shared" si="45"/>
        <v>D19707-62</v>
      </c>
      <c r="C745" t="str">
        <f t="shared" si="46"/>
        <v>Impressions - Acid</v>
      </c>
      <c r="D745" s="2">
        <v>9707</v>
      </c>
      <c r="E745" t="s">
        <v>10</v>
      </c>
      <c r="F745" t="s">
        <v>58</v>
      </c>
      <c r="G745" t="s">
        <v>73</v>
      </c>
      <c r="H745" s="3">
        <v>2.125</v>
      </c>
      <c r="I745" s="3" t="s">
        <v>145</v>
      </c>
      <c r="J745" t="s">
        <v>12</v>
      </c>
      <c r="K745">
        <v>62</v>
      </c>
      <c r="L745">
        <v>190</v>
      </c>
      <c r="M745" s="1">
        <v>4.3680000000000003</v>
      </c>
      <c r="N745" s="1">
        <v>8.2949999999999999</v>
      </c>
      <c r="O745" s="1">
        <v>10.920000000000002</v>
      </c>
      <c r="P745" s="37">
        <v>2.4045000000000001</v>
      </c>
      <c r="Q745">
        <f t="shared" si="47"/>
        <v>0.5</v>
      </c>
      <c r="R745" t="s">
        <v>1949</v>
      </c>
    </row>
    <row r="746" spans="1:19">
      <c r="A746" s="2">
        <f t="shared" si="44"/>
        <v>9708</v>
      </c>
      <c r="B746" t="str">
        <f t="shared" si="45"/>
        <v>D19708-62</v>
      </c>
      <c r="C746" t="str">
        <f t="shared" si="46"/>
        <v>Impressions - Acid</v>
      </c>
      <c r="D746" s="2">
        <v>9708</v>
      </c>
      <c r="E746" t="s">
        <v>10</v>
      </c>
      <c r="F746" t="s">
        <v>58</v>
      </c>
      <c r="G746" t="s">
        <v>73</v>
      </c>
      <c r="H746" s="3">
        <v>2.875</v>
      </c>
      <c r="I746" s="3" t="s">
        <v>147</v>
      </c>
      <c r="J746" t="s">
        <v>12</v>
      </c>
      <c r="K746">
        <v>62</v>
      </c>
      <c r="L746">
        <v>140</v>
      </c>
      <c r="M746" s="1" t="e">
        <v>#N/A</v>
      </c>
      <c r="N746" s="1" t="e">
        <v>#N/A</v>
      </c>
      <c r="O746" s="1" t="e">
        <v>#N/A</v>
      </c>
      <c r="P746" s="37" t="e">
        <v>#N/A</v>
      </c>
      <c r="Q746">
        <f t="shared" si="47"/>
        <v>0.625</v>
      </c>
      <c r="R746" t="s">
        <v>1949</v>
      </c>
    </row>
    <row r="747" spans="1:19">
      <c r="A747" s="2">
        <f t="shared" si="44"/>
        <v>9709</v>
      </c>
      <c r="B747" t="str">
        <f t="shared" si="45"/>
        <v>D19709-62</v>
      </c>
      <c r="C747" t="str">
        <f t="shared" si="46"/>
        <v>Impressions - Acid</v>
      </c>
      <c r="D747" s="2">
        <v>9709</v>
      </c>
      <c r="E747" t="s">
        <v>10</v>
      </c>
      <c r="F747" t="s">
        <v>58</v>
      </c>
      <c r="G747" t="s">
        <v>73</v>
      </c>
      <c r="H747" s="3">
        <v>2.125</v>
      </c>
      <c r="I747" s="3" t="s">
        <v>145</v>
      </c>
      <c r="J747" t="s">
        <v>12</v>
      </c>
      <c r="K747">
        <v>62</v>
      </c>
      <c r="L747">
        <v>170</v>
      </c>
      <c r="M747" s="1" t="e">
        <v>#N/A</v>
      </c>
      <c r="N747" s="1" t="e">
        <v>#N/A</v>
      </c>
      <c r="O747" s="1" t="e">
        <v>#N/A</v>
      </c>
      <c r="P747" s="37" t="e">
        <v>#N/A</v>
      </c>
      <c r="Q747">
        <f t="shared" si="47"/>
        <v>0.5</v>
      </c>
      <c r="R747" t="s">
        <v>1949</v>
      </c>
    </row>
    <row r="748" spans="1:19">
      <c r="A748" s="2">
        <f t="shared" si="44"/>
        <v>9711</v>
      </c>
      <c r="B748" t="str">
        <f t="shared" si="45"/>
        <v>D19711-100</v>
      </c>
      <c r="C748" t="str">
        <f t="shared" si="46"/>
        <v>Misc - White Washed</v>
      </c>
      <c r="D748" s="2">
        <v>9711</v>
      </c>
      <c r="E748" t="s">
        <v>45</v>
      </c>
      <c r="F748" t="s">
        <v>174</v>
      </c>
      <c r="G748" t="s">
        <v>47</v>
      </c>
      <c r="H748" s="3">
        <v>1.375</v>
      </c>
      <c r="I748" s="3" t="s">
        <v>148</v>
      </c>
      <c r="J748" t="s">
        <v>12</v>
      </c>
      <c r="K748">
        <v>100</v>
      </c>
      <c r="L748">
        <v>285</v>
      </c>
      <c r="M748" s="1">
        <v>3.5910000000000002</v>
      </c>
      <c r="N748" s="1">
        <v>7.1190000000000007</v>
      </c>
      <c r="O748" s="1">
        <v>9.7439999999999998</v>
      </c>
      <c r="P748" s="37">
        <v>1.974</v>
      </c>
      <c r="Q748">
        <f t="shared" si="47"/>
        <v>0.4375</v>
      </c>
      <c r="R748" t="s">
        <v>1949</v>
      </c>
      <c r="S748" t="s">
        <v>1934</v>
      </c>
    </row>
    <row r="749" spans="1:19">
      <c r="A749" s="2">
        <f t="shared" si="44"/>
        <v>9722</v>
      </c>
      <c r="B749" t="str">
        <f t="shared" si="45"/>
        <v>D19722-187</v>
      </c>
      <c r="C749" t="str">
        <f t="shared" si="46"/>
        <v>Decor Polystyrenes - Mahogany</v>
      </c>
      <c r="D749" s="2">
        <v>9722</v>
      </c>
      <c r="E749" t="s">
        <v>10</v>
      </c>
      <c r="F749" t="s">
        <v>31</v>
      </c>
      <c r="G749" t="s">
        <v>25</v>
      </c>
      <c r="H749" s="3">
        <v>1.75</v>
      </c>
      <c r="I749" s="3" t="s">
        <v>149</v>
      </c>
      <c r="J749" t="s">
        <v>12</v>
      </c>
      <c r="K749">
        <v>187</v>
      </c>
      <c r="L749">
        <v>220</v>
      </c>
      <c r="M749" s="1">
        <v>3.5489999999999999</v>
      </c>
      <c r="N749" s="1">
        <v>6.8145000000000007</v>
      </c>
      <c r="O749" s="1">
        <v>9.2505000000000006</v>
      </c>
      <c r="P749" s="37">
        <v>1.9530000000000003</v>
      </c>
      <c r="Q749">
        <f t="shared" si="47"/>
        <v>0.375</v>
      </c>
      <c r="R749" t="s">
        <v>1949</v>
      </c>
    </row>
    <row r="750" spans="1:19">
      <c r="A750" s="2">
        <f t="shared" si="44"/>
        <v>9725</v>
      </c>
      <c r="B750" t="str">
        <f t="shared" si="45"/>
        <v>D19725-49</v>
      </c>
      <c r="C750" t="str">
        <f t="shared" si="46"/>
        <v>Shadow Boxes - Antique Silver</v>
      </c>
      <c r="D750" s="2">
        <v>9725</v>
      </c>
      <c r="E750" t="s">
        <v>39</v>
      </c>
      <c r="F750" t="s">
        <v>40</v>
      </c>
      <c r="G750" t="s">
        <v>13</v>
      </c>
      <c r="H750" s="3">
        <v>1.75</v>
      </c>
      <c r="I750" s="3" t="s">
        <v>166</v>
      </c>
      <c r="J750" t="s">
        <v>41</v>
      </c>
      <c r="K750">
        <v>49</v>
      </c>
      <c r="L750">
        <v>95</v>
      </c>
      <c r="M750" s="1" t="e">
        <v>#N/A</v>
      </c>
      <c r="N750" s="1" t="e">
        <v>#N/A</v>
      </c>
      <c r="O750" s="1" t="e">
        <v>#N/A</v>
      </c>
      <c r="P750" s="37" t="e">
        <v>#N/A</v>
      </c>
      <c r="Q750">
        <f t="shared" si="47"/>
        <v>2.25</v>
      </c>
      <c r="R750" t="s">
        <v>1949</v>
      </c>
    </row>
    <row r="751" spans="1:19">
      <c r="A751" s="2">
        <f t="shared" si="44"/>
        <v>9728</v>
      </c>
      <c r="B751" t="str">
        <f t="shared" si="45"/>
        <v>D19728-201</v>
      </c>
      <c r="C751" t="str">
        <f t="shared" si="46"/>
        <v>Misc - Walnut</v>
      </c>
      <c r="D751" s="2">
        <v>9728</v>
      </c>
      <c r="E751" t="s">
        <v>10</v>
      </c>
      <c r="F751" t="s">
        <v>174</v>
      </c>
      <c r="G751" t="s">
        <v>23</v>
      </c>
      <c r="H751" s="3">
        <v>3.25</v>
      </c>
      <c r="I751" s="3" t="s">
        <v>147</v>
      </c>
      <c r="J751" t="s">
        <v>12</v>
      </c>
      <c r="K751">
        <v>201</v>
      </c>
      <c r="L751">
        <v>85</v>
      </c>
      <c r="M751" s="1" t="e">
        <v>#N/A</v>
      </c>
      <c r="N751" s="1" t="e">
        <v>#N/A</v>
      </c>
      <c r="O751" s="1" t="e">
        <v>#N/A</v>
      </c>
      <c r="P751" s="37" t="e">
        <v>#N/A</v>
      </c>
      <c r="Q751">
        <f t="shared" si="47"/>
        <v>0.625</v>
      </c>
      <c r="R751" t="s">
        <v>1949</v>
      </c>
    </row>
    <row r="752" spans="1:19">
      <c r="A752" s="2">
        <f t="shared" si="44"/>
        <v>9729</v>
      </c>
      <c r="B752" t="str">
        <f t="shared" si="45"/>
        <v>D19729-62</v>
      </c>
      <c r="C752" t="str">
        <f t="shared" si="46"/>
        <v>Impressions - Copper</v>
      </c>
      <c r="D752" s="2">
        <v>9729</v>
      </c>
      <c r="E752" t="s">
        <v>10</v>
      </c>
      <c r="F752" t="s">
        <v>58</v>
      </c>
      <c r="G752" t="s">
        <v>33</v>
      </c>
      <c r="H752" s="3">
        <v>2.125</v>
      </c>
      <c r="I752" s="3" t="s">
        <v>145</v>
      </c>
      <c r="J752" t="s">
        <v>12</v>
      </c>
      <c r="K752">
        <v>62</v>
      </c>
      <c r="L752">
        <v>180</v>
      </c>
      <c r="M752" s="1">
        <v>4.3680000000000003</v>
      </c>
      <c r="N752" s="1">
        <v>8.3370000000000015</v>
      </c>
      <c r="O752" s="1">
        <v>10.920000000000002</v>
      </c>
      <c r="P752" s="37">
        <v>2.4045000000000001</v>
      </c>
      <c r="Q752">
        <f t="shared" si="47"/>
        <v>0.5</v>
      </c>
      <c r="R752" t="s">
        <v>1949</v>
      </c>
      <c r="S752" t="s">
        <v>1934</v>
      </c>
    </row>
    <row r="753" spans="1:18">
      <c r="A753" s="2">
        <f t="shared" si="44"/>
        <v>9731</v>
      </c>
      <c r="B753" t="str">
        <f t="shared" si="45"/>
        <v>D19731-158</v>
      </c>
      <c r="C753" t="str">
        <f t="shared" si="46"/>
        <v>Stackers - Black</v>
      </c>
      <c r="D753" s="2">
        <v>9731</v>
      </c>
      <c r="E753" t="s">
        <v>86</v>
      </c>
      <c r="F753" t="s">
        <v>86</v>
      </c>
      <c r="G753" t="s">
        <v>26</v>
      </c>
      <c r="H753" s="3">
        <v>0.75</v>
      </c>
      <c r="I753" s="3" t="s">
        <v>160</v>
      </c>
      <c r="J753" t="s">
        <v>87</v>
      </c>
      <c r="K753">
        <v>158</v>
      </c>
      <c r="L753">
        <v>270</v>
      </c>
      <c r="M753" s="1">
        <v>3.3810000000000002</v>
      </c>
      <c r="N753" s="1">
        <v>6.7095000000000002</v>
      </c>
      <c r="O753" s="1">
        <v>9.0299999999999994</v>
      </c>
      <c r="P753" s="37">
        <v>1.8585</v>
      </c>
      <c r="Q753">
        <f t="shared" si="47"/>
        <v>1.125</v>
      </c>
      <c r="R753" t="s">
        <v>1949</v>
      </c>
    </row>
    <row r="754" spans="1:18">
      <c r="A754" s="2">
        <f t="shared" si="44"/>
        <v>9732</v>
      </c>
      <c r="B754" t="str">
        <f t="shared" si="45"/>
        <v>D19732-8</v>
      </c>
      <c r="C754" t="str">
        <f t="shared" si="46"/>
        <v>Furio - Gold</v>
      </c>
      <c r="D754" s="2">
        <v>9732</v>
      </c>
      <c r="E754" t="s">
        <v>45</v>
      </c>
      <c r="F754" t="s">
        <v>85</v>
      </c>
      <c r="G754" t="s">
        <v>11</v>
      </c>
      <c r="H754" s="3">
        <v>1.75</v>
      </c>
      <c r="I754" s="3" t="s">
        <v>149</v>
      </c>
      <c r="J754" t="s">
        <v>12</v>
      </c>
      <c r="K754">
        <v>8</v>
      </c>
      <c r="L754">
        <v>220</v>
      </c>
      <c r="M754" s="1">
        <v>4.9139999999999997</v>
      </c>
      <c r="N754" s="1">
        <v>9.849000000000002</v>
      </c>
      <c r="O754" s="1">
        <v>13.4085</v>
      </c>
      <c r="P754" s="37">
        <v>2.6985000000000001</v>
      </c>
      <c r="Q754">
        <f t="shared" si="47"/>
        <v>0.375</v>
      </c>
      <c r="R754" t="s">
        <v>1949</v>
      </c>
    </row>
    <row r="755" spans="1:18">
      <c r="A755" s="2">
        <f t="shared" si="44"/>
        <v>9733</v>
      </c>
      <c r="B755" t="str">
        <f t="shared" si="45"/>
        <v>D19733-8</v>
      </c>
      <c r="C755" t="str">
        <f t="shared" si="46"/>
        <v>Furio - Silver</v>
      </c>
      <c r="D755" s="2">
        <v>9733</v>
      </c>
      <c r="E755" t="s">
        <v>45</v>
      </c>
      <c r="F755" t="s">
        <v>85</v>
      </c>
      <c r="G755" t="s">
        <v>22</v>
      </c>
      <c r="H755" s="3">
        <v>1.75</v>
      </c>
      <c r="I755" s="3" t="s">
        <v>149</v>
      </c>
      <c r="J755" t="s">
        <v>12</v>
      </c>
      <c r="K755">
        <v>8</v>
      </c>
      <c r="L755">
        <v>220</v>
      </c>
      <c r="M755" s="1">
        <v>4.9139999999999997</v>
      </c>
      <c r="N755" s="1">
        <v>9.849000000000002</v>
      </c>
      <c r="O755" s="1">
        <v>13.4085</v>
      </c>
      <c r="P755" s="37">
        <v>2.6985000000000001</v>
      </c>
      <c r="Q755">
        <f t="shared" si="47"/>
        <v>0.375</v>
      </c>
      <c r="R755" t="s">
        <v>1949</v>
      </c>
    </row>
    <row r="756" spans="1:18">
      <c r="A756" s="2">
        <f t="shared" si="44"/>
        <v>9734</v>
      </c>
      <c r="B756" t="str">
        <f t="shared" si="45"/>
        <v>D19734-8</v>
      </c>
      <c r="C756" t="str">
        <f t="shared" si="46"/>
        <v>Furio - Gold</v>
      </c>
      <c r="D756" s="2">
        <v>9734</v>
      </c>
      <c r="E756" t="s">
        <v>45</v>
      </c>
      <c r="F756" t="s">
        <v>85</v>
      </c>
      <c r="G756" t="s">
        <v>11</v>
      </c>
      <c r="H756" s="3">
        <v>2.75</v>
      </c>
      <c r="I756" s="3" t="s">
        <v>145</v>
      </c>
      <c r="J756" t="s">
        <v>12</v>
      </c>
      <c r="K756">
        <v>8</v>
      </c>
      <c r="L756">
        <v>110</v>
      </c>
      <c r="M756" s="1">
        <v>8.9145000000000003</v>
      </c>
      <c r="N756" s="1">
        <v>17.0625</v>
      </c>
      <c r="O756" s="1">
        <v>22.344000000000001</v>
      </c>
      <c r="P756" s="37">
        <v>4.9035000000000002</v>
      </c>
      <c r="Q756">
        <f t="shared" si="47"/>
        <v>0.5</v>
      </c>
      <c r="R756" t="s">
        <v>1949</v>
      </c>
    </row>
    <row r="757" spans="1:18">
      <c r="A757" s="2">
        <f t="shared" si="44"/>
        <v>9735</v>
      </c>
      <c r="B757" t="str">
        <f t="shared" si="45"/>
        <v>D19735-8</v>
      </c>
      <c r="C757" t="str">
        <f t="shared" si="46"/>
        <v>Furio - Silver</v>
      </c>
      <c r="D757" s="2">
        <v>9735</v>
      </c>
      <c r="E757" t="s">
        <v>45</v>
      </c>
      <c r="F757" t="s">
        <v>85</v>
      </c>
      <c r="G757" t="s">
        <v>22</v>
      </c>
      <c r="H757" s="3">
        <v>2.75</v>
      </c>
      <c r="I757" s="3" t="s">
        <v>145</v>
      </c>
      <c r="J757" t="s">
        <v>12</v>
      </c>
      <c r="K757">
        <v>8</v>
      </c>
      <c r="L757">
        <v>110</v>
      </c>
      <c r="M757" s="1">
        <v>8.9145000000000003</v>
      </c>
      <c r="N757" s="1">
        <v>16.978500000000004</v>
      </c>
      <c r="O757" s="1">
        <v>22.239000000000001</v>
      </c>
      <c r="P757" s="37">
        <v>4.9035000000000002</v>
      </c>
      <c r="Q757">
        <f t="shared" si="47"/>
        <v>0.5</v>
      </c>
      <c r="R757" t="s">
        <v>1949</v>
      </c>
    </row>
    <row r="758" spans="1:18">
      <c r="A758" s="2">
        <f t="shared" si="44"/>
        <v>9736</v>
      </c>
      <c r="B758" t="str">
        <f t="shared" si="45"/>
        <v>D19736-8</v>
      </c>
      <c r="C758" t="str">
        <f t="shared" si="46"/>
        <v>Furio - Gold</v>
      </c>
      <c r="D758" s="2">
        <v>9736</v>
      </c>
      <c r="E758" t="s">
        <v>45</v>
      </c>
      <c r="F758" t="s">
        <v>85</v>
      </c>
      <c r="G758" t="s">
        <v>11</v>
      </c>
      <c r="H758" s="3">
        <v>4.375</v>
      </c>
      <c r="I758" s="3" t="s">
        <v>147</v>
      </c>
      <c r="J758" t="s">
        <v>12</v>
      </c>
      <c r="K758">
        <v>8</v>
      </c>
      <c r="L758">
        <v>55</v>
      </c>
      <c r="M758" s="1" t="e">
        <v>#N/A</v>
      </c>
      <c r="N758" s="1" t="e">
        <v>#N/A</v>
      </c>
      <c r="O758" s="1" t="e">
        <v>#N/A</v>
      </c>
      <c r="P758" s="37" t="e">
        <v>#N/A</v>
      </c>
      <c r="Q758">
        <f t="shared" si="47"/>
        <v>0.625</v>
      </c>
      <c r="R758" t="s">
        <v>1949</v>
      </c>
    </row>
    <row r="759" spans="1:18">
      <c r="A759" s="2">
        <f t="shared" si="44"/>
        <v>9737</v>
      </c>
      <c r="B759" t="str">
        <f t="shared" si="45"/>
        <v>D19737-8</v>
      </c>
      <c r="C759" t="str">
        <f t="shared" si="46"/>
        <v>Furio - Silver</v>
      </c>
      <c r="D759" s="2">
        <v>9737</v>
      </c>
      <c r="E759" t="s">
        <v>45</v>
      </c>
      <c r="F759" t="s">
        <v>85</v>
      </c>
      <c r="G759" t="s">
        <v>22</v>
      </c>
      <c r="H759" s="3">
        <v>4.375</v>
      </c>
      <c r="I759" s="3" t="s">
        <v>147</v>
      </c>
      <c r="J759" t="s">
        <v>12</v>
      </c>
      <c r="K759">
        <v>8</v>
      </c>
      <c r="L759">
        <v>55</v>
      </c>
      <c r="M759" s="1" t="e">
        <v>#N/A</v>
      </c>
      <c r="N759" s="1" t="e">
        <v>#N/A</v>
      </c>
      <c r="O759" s="1" t="e">
        <v>#N/A</v>
      </c>
      <c r="P759" s="37" t="e">
        <v>#N/A</v>
      </c>
      <c r="Q759">
        <f t="shared" si="47"/>
        <v>0.625</v>
      </c>
      <c r="R759" t="s">
        <v>1949</v>
      </c>
    </row>
    <row r="760" spans="1:18">
      <c r="A760" s="2">
        <f t="shared" si="44"/>
        <v>9758</v>
      </c>
      <c r="B760" t="str">
        <f t="shared" si="45"/>
        <v>D19758-153</v>
      </c>
      <c r="C760" t="str">
        <f t="shared" si="46"/>
        <v>Misc - Black</v>
      </c>
      <c r="D760" s="2">
        <v>9758</v>
      </c>
      <c r="E760" t="s">
        <v>39</v>
      </c>
      <c r="F760" t="s">
        <v>174</v>
      </c>
      <c r="G760" t="s">
        <v>26</v>
      </c>
      <c r="H760" s="3">
        <v>1.25</v>
      </c>
      <c r="I760" s="3" t="s">
        <v>145</v>
      </c>
      <c r="J760" t="s">
        <v>12</v>
      </c>
      <c r="K760">
        <v>153</v>
      </c>
      <c r="L760">
        <v>245</v>
      </c>
      <c r="M760" s="1">
        <v>3.5070000000000001</v>
      </c>
      <c r="N760" s="1">
        <v>7.3079999999999998</v>
      </c>
      <c r="O760" s="1">
        <v>10.048500000000001</v>
      </c>
      <c r="P760" s="37">
        <v>1.9320000000000002</v>
      </c>
      <c r="Q760">
        <f t="shared" si="47"/>
        <v>0.5</v>
      </c>
      <c r="R760" t="s">
        <v>1949</v>
      </c>
    </row>
    <row r="761" spans="1:18">
      <c r="A761" s="2">
        <f t="shared" si="44"/>
        <v>9759</v>
      </c>
      <c r="B761" t="str">
        <f t="shared" si="45"/>
        <v>D19759-153</v>
      </c>
      <c r="C761" t="str">
        <f t="shared" si="46"/>
        <v>Misc - Black</v>
      </c>
      <c r="D761" s="2">
        <v>9759</v>
      </c>
      <c r="E761" t="s">
        <v>39</v>
      </c>
      <c r="F761" t="s">
        <v>174</v>
      </c>
      <c r="G761" t="s">
        <v>26</v>
      </c>
      <c r="H761" s="3">
        <v>1.25</v>
      </c>
      <c r="I761" s="3" t="s">
        <v>145</v>
      </c>
      <c r="J761" t="s">
        <v>12</v>
      </c>
      <c r="K761">
        <v>153</v>
      </c>
      <c r="L761">
        <v>330</v>
      </c>
      <c r="M761" s="1">
        <v>3.5070000000000001</v>
      </c>
      <c r="N761" s="1">
        <v>7.2765000000000004</v>
      </c>
      <c r="O761" s="1">
        <v>9.9960000000000004</v>
      </c>
      <c r="P761" s="37">
        <v>1.9320000000000002</v>
      </c>
      <c r="Q761">
        <f t="shared" si="47"/>
        <v>0.5</v>
      </c>
      <c r="R761" t="s">
        <v>1949</v>
      </c>
    </row>
    <row r="762" spans="1:18">
      <c r="A762" s="2">
        <f t="shared" si="44"/>
        <v>9764</v>
      </c>
      <c r="B762" t="str">
        <f t="shared" si="45"/>
        <v>D19764-153</v>
      </c>
      <c r="C762" t="str">
        <f t="shared" si="46"/>
        <v>Misc - Black</v>
      </c>
      <c r="D762" s="2">
        <v>9764</v>
      </c>
      <c r="E762" t="s">
        <v>39</v>
      </c>
      <c r="F762" t="s">
        <v>174</v>
      </c>
      <c r="G762" t="s">
        <v>26</v>
      </c>
      <c r="H762" s="3">
        <v>2</v>
      </c>
      <c r="I762" s="3" t="s">
        <v>144</v>
      </c>
      <c r="J762" t="s">
        <v>12</v>
      </c>
      <c r="K762">
        <v>153</v>
      </c>
      <c r="L762">
        <v>180</v>
      </c>
      <c r="M762" s="1">
        <v>5.3549999999999995</v>
      </c>
      <c r="N762" s="1">
        <v>9.891</v>
      </c>
      <c r="O762" s="1">
        <v>13.3245</v>
      </c>
      <c r="P762" s="37">
        <v>2.9505000000000003</v>
      </c>
      <c r="Q762">
        <f t="shared" si="47"/>
        <v>0.5625</v>
      </c>
      <c r="R762" t="s">
        <v>1949</v>
      </c>
    </row>
    <row r="763" spans="1:18">
      <c r="A763" s="2">
        <f t="shared" si="44"/>
        <v>9785</v>
      </c>
      <c r="B763" t="str">
        <f t="shared" si="45"/>
        <v>D19785-140</v>
      </c>
      <c r="C763" t="str">
        <f t="shared" si="46"/>
        <v>Shadow Boxes - Walnut</v>
      </c>
      <c r="D763" s="2">
        <v>9785</v>
      </c>
      <c r="E763" t="s">
        <v>10</v>
      </c>
      <c r="F763" t="s">
        <v>40</v>
      </c>
      <c r="G763" t="s">
        <v>23</v>
      </c>
      <c r="H763" s="3">
        <v>1.25</v>
      </c>
      <c r="I763" s="3" t="s">
        <v>171</v>
      </c>
      <c r="J763" t="s">
        <v>41</v>
      </c>
      <c r="K763">
        <v>140</v>
      </c>
      <c r="L763">
        <v>110</v>
      </c>
      <c r="M763" s="1">
        <v>7.0350000000000001</v>
      </c>
      <c r="N763" s="1">
        <v>12.831000000000001</v>
      </c>
      <c r="O763" s="1">
        <v>16.8</v>
      </c>
      <c r="P763" s="37">
        <v>3.8745000000000003</v>
      </c>
      <c r="Q763">
        <f t="shared" si="47"/>
        <v>2.625</v>
      </c>
      <c r="R763" t="s">
        <v>1949</v>
      </c>
    </row>
    <row r="764" spans="1:18">
      <c r="A764" s="2">
        <f t="shared" si="44"/>
        <v>9786</v>
      </c>
      <c r="B764" t="str">
        <f t="shared" si="45"/>
        <v>D19786-140</v>
      </c>
      <c r="C764" t="str">
        <f t="shared" si="46"/>
        <v>Shadow Boxes - Mahogany</v>
      </c>
      <c r="D764" s="2">
        <v>9786</v>
      </c>
      <c r="E764" t="s">
        <v>10</v>
      </c>
      <c r="F764" t="s">
        <v>40</v>
      </c>
      <c r="G764" t="s">
        <v>25</v>
      </c>
      <c r="H764" s="3">
        <v>1.25</v>
      </c>
      <c r="I764" s="3" t="s">
        <v>171</v>
      </c>
      <c r="J764" t="s">
        <v>41</v>
      </c>
      <c r="K764">
        <v>140</v>
      </c>
      <c r="L764">
        <v>110</v>
      </c>
      <c r="M764" s="1">
        <v>7.0350000000000001</v>
      </c>
      <c r="N764" s="1">
        <v>12.831000000000001</v>
      </c>
      <c r="O764" s="1">
        <v>16.8</v>
      </c>
      <c r="P764" s="37">
        <v>3.8745000000000003</v>
      </c>
      <c r="Q764">
        <f t="shared" si="47"/>
        <v>2.625</v>
      </c>
      <c r="R764" t="s">
        <v>1949</v>
      </c>
    </row>
    <row r="765" spans="1:18">
      <c r="A765" s="2">
        <f t="shared" si="44"/>
        <v>9792</v>
      </c>
      <c r="B765" t="str">
        <f t="shared" si="45"/>
        <v>D19792-25</v>
      </c>
      <c r="C765" t="str">
        <f t="shared" si="46"/>
        <v>Cappuccino - Cappuccino</v>
      </c>
      <c r="D765" s="2">
        <v>9792</v>
      </c>
      <c r="E765" t="s">
        <v>39</v>
      </c>
      <c r="F765" t="s">
        <v>34</v>
      </c>
      <c r="G765" t="s">
        <v>34</v>
      </c>
      <c r="H765" s="3">
        <v>1.25</v>
      </c>
      <c r="I765" s="3" t="s">
        <v>150</v>
      </c>
      <c r="J765" t="s">
        <v>12</v>
      </c>
      <c r="K765">
        <v>25</v>
      </c>
      <c r="L765">
        <v>250</v>
      </c>
      <c r="M765" s="1">
        <v>3.9585000000000004</v>
      </c>
      <c r="N765" s="1">
        <v>7.6334999999999997</v>
      </c>
      <c r="O765" s="1">
        <v>10.384500000000001</v>
      </c>
      <c r="P765" s="37">
        <v>2.1734999999999998</v>
      </c>
      <c r="Q765">
        <f t="shared" si="47"/>
        <v>0.75</v>
      </c>
      <c r="R765" t="s">
        <v>1949</v>
      </c>
    </row>
    <row r="766" spans="1:18">
      <c r="A766" s="2">
        <f t="shared" si="44"/>
        <v>9796</v>
      </c>
      <c r="B766" t="str">
        <f t="shared" si="45"/>
        <v>D19796-25</v>
      </c>
      <c r="C766" t="str">
        <f t="shared" si="46"/>
        <v>Cappuccino - Cappuccino</v>
      </c>
      <c r="D766" s="2">
        <v>9796</v>
      </c>
      <c r="E766" t="s">
        <v>39</v>
      </c>
      <c r="F766" t="s">
        <v>34</v>
      </c>
      <c r="G766" t="s">
        <v>34</v>
      </c>
      <c r="H766" s="3">
        <v>1.75</v>
      </c>
      <c r="I766" s="3" t="s">
        <v>147</v>
      </c>
      <c r="J766" t="s">
        <v>12</v>
      </c>
      <c r="K766">
        <v>25</v>
      </c>
      <c r="L766">
        <v>140</v>
      </c>
      <c r="M766" s="1" t="e">
        <v>#N/A</v>
      </c>
      <c r="N766" s="1" t="e">
        <v>#N/A</v>
      </c>
      <c r="O766" s="1" t="e">
        <v>#N/A</v>
      </c>
      <c r="P766" s="37" t="e">
        <v>#N/A</v>
      </c>
      <c r="Q766">
        <f t="shared" si="47"/>
        <v>0.625</v>
      </c>
      <c r="R766" t="s">
        <v>1949</v>
      </c>
    </row>
    <row r="767" spans="1:18">
      <c r="A767" s="2">
        <f t="shared" si="44"/>
        <v>9797</v>
      </c>
      <c r="B767" t="str">
        <f t="shared" si="45"/>
        <v>D19797-27</v>
      </c>
      <c r="C767" t="str">
        <f t="shared" si="46"/>
        <v>Cappuccino - White</v>
      </c>
      <c r="D767" s="2">
        <v>9797</v>
      </c>
      <c r="E767" t="s">
        <v>39</v>
      </c>
      <c r="F767" t="s">
        <v>34</v>
      </c>
      <c r="G767" t="s">
        <v>29</v>
      </c>
      <c r="H767" s="3">
        <v>1.75</v>
      </c>
      <c r="I767" s="3" t="s">
        <v>147</v>
      </c>
      <c r="J767" t="s">
        <v>12</v>
      </c>
      <c r="K767">
        <v>27</v>
      </c>
      <c r="L767">
        <v>160</v>
      </c>
      <c r="M767" s="1">
        <v>5.25</v>
      </c>
      <c r="N767" s="1">
        <v>10.027500000000002</v>
      </c>
      <c r="O767" s="1">
        <v>13.240500000000001</v>
      </c>
      <c r="P767" s="37">
        <v>2.8875000000000002</v>
      </c>
      <c r="Q767">
        <f t="shared" si="47"/>
        <v>0.625</v>
      </c>
      <c r="R767" t="s">
        <v>1949</v>
      </c>
    </row>
    <row r="768" spans="1:18">
      <c r="A768" s="2">
        <f t="shared" si="44"/>
        <v>9798</v>
      </c>
      <c r="B768" t="str">
        <f t="shared" si="45"/>
        <v>D19798-27</v>
      </c>
      <c r="C768" t="str">
        <f t="shared" si="46"/>
        <v>Cappuccino - Black</v>
      </c>
      <c r="D768" s="2">
        <v>9798</v>
      </c>
      <c r="E768" t="s">
        <v>39</v>
      </c>
      <c r="F768" t="s">
        <v>34</v>
      </c>
      <c r="G768" t="s">
        <v>26</v>
      </c>
      <c r="H768" s="3">
        <v>1.75</v>
      </c>
      <c r="I768" s="3" t="s">
        <v>147</v>
      </c>
      <c r="J768" t="s">
        <v>12</v>
      </c>
      <c r="K768">
        <v>27</v>
      </c>
      <c r="L768">
        <v>160</v>
      </c>
      <c r="M768" s="1">
        <v>5.1135000000000002</v>
      </c>
      <c r="N768" s="1">
        <v>9.775500000000001</v>
      </c>
      <c r="O768" s="1">
        <v>12.978</v>
      </c>
      <c r="P768" s="37">
        <v>2.8140000000000005</v>
      </c>
      <c r="Q768">
        <f t="shared" si="47"/>
        <v>0.625</v>
      </c>
      <c r="R768" t="s">
        <v>1949</v>
      </c>
    </row>
    <row r="769" spans="1:18">
      <c r="A769" s="2">
        <f t="shared" si="44"/>
        <v>9799</v>
      </c>
      <c r="B769" t="str">
        <f t="shared" si="45"/>
        <v>D19799-25</v>
      </c>
      <c r="C769" t="str">
        <f t="shared" si="46"/>
        <v>Cappuccino - Cappuccino</v>
      </c>
      <c r="D769" s="2">
        <v>9799</v>
      </c>
      <c r="E769" t="s">
        <v>39</v>
      </c>
      <c r="F769" t="s">
        <v>34</v>
      </c>
      <c r="G769" t="s">
        <v>34</v>
      </c>
      <c r="H769" s="3">
        <v>3.0625</v>
      </c>
      <c r="I769" s="3" t="s">
        <v>147</v>
      </c>
      <c r="J769" t="s">
        <v>12</v>
      </c>
      <c r="K769">
        <v>25</v>
      </c>
      <c r="L769">
        <v>150</v>
      </c>
      <c r="M769" s="1">
        <v>6.8460000000000001</v>
      </c>
      <c r="N769" s="1">
        <v>12.263999999999999</v>
      </c>
      <c r="O769" s="1">
        <v>15.959999999999999</v>
      </c>
      <c r="P769" s="37">
        <v>3.7694999999999999</v>
      </c>
      <c r="Q769">
        <f t="shared" si="47"/>
        <v>0.625</v>
      </c>
      <c r="R769" t="s">
        <v>1949</v>
      </c>
    </row>
    <row r="770" spans="1:18">
      <c r="A770" s="2">
        <f t="shared" ref="A770:A833" si="48">D770</f>
        <v>9801</v>
      </c>
      <c r="B770" t="str">
        <f t="shared" ref="B770:B833" si="49">CONCATENATE("D1",D770,"-",K770)</f>
        <v>D19801-27</v>
      </c>
      <c r="C770" t="str">
        <f t="shared" ref="C770:C833" si="50">CONCATENATE(F770," - ",G770)</f>
        <v>Cappuccino - White</v>
      </c>
      <c r="D770" s="2">
        <v>9801</v>
      </c>
      <c r="E770" t="s">
        <v>39</v>
      </c>
      <c r="F770" t="s">
        <v>34</v>
      </c>
      <c r="G770" t="s">
        <v>29</v>
      </c>
      <c r="H770" s="3">
        <v>2.375</v>
      </c>
      <c r="I770" s="3" t="s">
        <v>150</v>
      </c>
      <c r="J770" t="s">
        <v>12</v>
      </c>
      <c r="K770">
        <v>27</v>
      </c>
      <c r="L770">
        <v>90</v>
      </c>
      <c r="M770" s="1">
        <v>8.0325000000000006</v>
      </c>
      <c r="N770" s="1">
        <v>14.143500000000001</v>
      </c>
      <c r="O770" s="1">
        <v>18.322500000000002</v>
      </c>
      <c r="P770" s="37">
        <v>4.4205000000000005</v>
      </c>
      <c r="Q770">
        <f t="shared" ref="Q770:Q833" si="51">IFERROR(+IF(I770&lt;40000,I770,+((TRIM(+MID(I770,1,+FIND("/",I770,1)-1)))/(+TRIM(+MID(I770,+FIND("/",I770,1)+1,2))))),I770*1)</f>
        <v>0.75</v>
      </c>
      <c r="R770" t="s">
        <v>1949</v>
      </c>
    </row>
    <row r="771" spans="1:18">
      <c r="A771" s="2">
        <f t="shared" si="48"/>
        <v>9802</v>
      </c>
      <c r="B771" t="str">
        <f t="shared" si="49"/>
        <v>D19802-27</v>
      </c>
      <c r="C771" t="str">
        <f t="shared" si="50"/>
        <v>Cappuccino - Black</v>
      </c>
      <c r="D771" s="2">
        <v>9802</v>
      </c>
      <c r="E771" t="s">
        <v>39</v>
      </c>
      <c r="F771" t="s">
        <v>34</v>
      </c>
      <c r="G771" t="s">
        <v>26</v>
      </c>
      <c r="H771" s="3">
        <v>2.375</v>
      </c>
      <c r="I771" s="3" t="s">
        <v>150</v>
      </c>
      <c r="J771" t="s">
        <v>12</v>
      </c>
      <c r="K771">
        <v>27</v>
      </c>
      <c r="L771">
        <v>90</v>
      </c>
      <c r="M771" s="1">
        <v>8.0325000000000006</v>
      </c>
      <c r="N771" s="1">
        <v>14.143500000000001</v>
      </c>
      <c r="O771" s="1">
        <v>18.322500000000002</v>
      </c>
      <c r="P771" s="37">
        <v>4.4205000000000005</v>
      </c>
      <c r="Q771">
        <f t="shared" si="51"/>
        <v>0.75</v>
      </c>
      <c r="R771" t="s">
        <v>1949</v>
      </c>
    </row>
    <row r="772" spans="1:18">
      <c r="A772" s="2">
        <f t="shared" si="48"/>
        <v>9806</v>
      </c>
      <c r="B772" t="str">
        <f t="shared" si="49"/>
        <v>D19806-27</v>
      </c>
      <c r="C772" t="str">
        <f t="shared" si="50"/>
        <v>Cappuccino - Black</v>
      </c>
      <c r="D772" s="2">
        <v>9806</v>
      </c>
      <c r="E772" t="s">
        <v>39</v>
      </c>
      <c r="F772" t="s">
        <v>34</v>
      </c>
      <c r="G772" t="s">
        <v>26</v>
      </c>
      <c r="H772" s="3">
        <v>1.625</v>
      </c>
      <c r="I772" s="3" t="s">
        <v>152</v>
      </c>
      <c r="J772" t="s">
        <v>12</v>
      </c>
      <c r="K772">
        <v>27</v>
      </c>
      <c r="L772">
        <v>360</v>
      </c>
      <c r="M772" s="1">
        <v>2.7300000000000004</v>
      </c>
      <c r="N772" s="1">
        <v>5.8065000000000007</v>
      </c>
      <c r="O772" s="1">
        <v>8.0640000000000001</v>
      </c>
      <c r="P772" s="37">
        <v>1.5015000000000001</v>
      </c>
      <c r="Q772">
        <f t="shared" si="51"/>
        <v>0.3125</v>
      </c>
      <c r="R772" t="s">
        <v>1949</v>
      </c>
    </row>
    <row r="773" spans="1:18">
      <c r="A773" s="2">
        <f t="shared" si="48"/>
        <v>9818</v>
      </c>
      <c r="B773" t="str">
        <f t="shared" si="49"/>
        <v>D19818-79</v>
      </c>
      <c r="C773" t="str">
        <f t="shared" si="50"/>
        <v>Misc - Antique Gold</v>
      </c>
      <c r="D773" s="2">
        <v>9818</v>
      </c>
      <c r="E773" t="s">
        <v>45</v>
      </c>
      <c r="F773" t="s">
        <v>174</v>
      </c>
      <c r="G773" t="s">
        <v>14</v>
      </c>
      <c r="H773" s="3">
        <v>3</v>
      </c>
      <c r="I773" s="3" t="s">
        <v>146</v>
      </c>
      <c r="J773" t="s">
        <v>12</v>
      </c>
      <c r="K773">
        <v>79</v>
      </c>
      <c r="L773">
        <v>110</v>
      </c>
      <c r="M773" s="1">
        <v>9.093</v>
      </c>
      <c r="N773" s="1">
        <v>16.506</v>
      </c>
      <c r="O773" s="1">
        <v>21.6615</v>
      </c>
      <c r="P773" s="37">
        <v>4.9980000000000002</v>
      </c>
      <c r="Q773">
        <f t="shared" si="51"/>
        <v>0.6875</v>
      </c>
      <c r="R773" t="s">
        <v>1949</v>
      </c>
    </row>
    <row r="774" spans="1:18">
      <c r="A774" s="2">
        <f t="shared" si="48"/>
        <v>9820</v>
      </c>
      <c r="B774" t="str">
        <f t="shared" si="49"/>
        <v>D19820-120</v>
      </c>
      <c r="C774" t="str">
        <f t="shared" si="50"/>
        <v>Stretchers - Natural</v>
      </c>
      <c r="D774" s="2">
        <v>9820</v>
      </c>
      <c r="E774" t="s">
        <v>76</v>
      </c>
      <c r="F774" t="s">
        <v>77</v>
      </c>
      <c r="G774" t="s">
        <v>44</v>
      </c>
      <c r="H774" s="3">
        <v>1.5</v>
      </c>
      <c r="I774" s="3" t="s">
        <v>169</v>
      </c>
      <c r="J774" t="s">
        <v>76</v>
      </c>
      <c r="K774">
        <v>120</v>
      </c>
      <c r="L774">
        <v>230</v>
      </c>
      <c r="M774" s="1">
        <v>2.0895000000000001</v>
      </c>
      <c r="N774" s="1">
        <v>4.5780000000000003</v>
      </c>
      <c r="O774" s="1">
        <v>6.3840000000000003</v>
      </c>
      <c r="P774" s="37">
        <v>1.1445000000000001</v>
      </c>
      <c r="Q774">
        <f t="shared" si="51"/>
        <v>1.3125</v>
      </c>
      <c r="R774" t="s">
        <v>1949</v>
      </c>
    </row>
    <row r="775" spans="1:18">
      <c r="A775" s="2">
        <f t="shared" si="48"/>
        <v>9821</v>
      </c>
      <c r="B775" t="str">
        <f t="shared" si="49"/>
        <v>D19821-120</v>
      </c>
      <c r="C775" t="str">
        <f t="shared" si="50"/>
        <v>Stretchers - Natural</v>
      </c>
      <c r="D775" s="2">
        <v>9821</v>
      </c>
      <c r="E775" t="s">
        <v>76</v>
      </c>
      <c r="F775" t="s">
        <v>77</v>
      </c>
      <c r="G775" t="s">
        <v>44</v>
      </c>
      <c r="H775" s="3">
        <v>1.5</v>
      </c>
      <c r="I775" s="3" t="s">
        <v>151</v>
      </c>
      <c r="J775" t="s">
        <v>76</v>
      </c>
      <c r="K775">
        <v>120</v>
      </c>
      <c r="L775">
        <v>150</v>
      </c>
      <c r="M775" s="1">
        <v>2.8979999999999997</v>
      </c>
      <c r="N775" s="1">
        <v>5.9850000000000003</v>
      </c>
      <c r="O775" s="1">
        <v>8.3055000000000003</v>
      </c>
      <c r="P775" s="37">
        <v>1.5960000000000001</v>
      </c>
      <c r="Q775">
        <f t="shared" si="51"/>
        <v>2</v>
      </c>
      <c r="R775" t="s">
        <v>1949</v>
      </c>
    </row>
    <row r="776" spans="1:18">
      <c r="A776" s="2">
        <f t="shared" si="48"/>
        <v>9829</v>
      </c>
      <c r="B776" t="str">
        <f t="shared" si="49"/>
        <v>D19829-142</v>
      </c>
      <c r="C776" t="str">
        <f t="shared" si="50"/>
        <v>Misc - Mahogany</v>
      </c>
      <c r="D776" s="2">
        <v>9829</v>
      </c>
      <c r="E776" t="s">
        <v>10</v>
      </c>
      <c r="F776" t="s">
        <v>174</v>
      </c>
      <c r="G776" t="s">
        <v>25</v>
      </c>
      <c r="H776" s="3">
        <v>1.125</v>
      </c>
      <c r="I776" s="3" t="s">
        <v>145</v>
      </c>
      <c r="J776" t="s">
        <v>12</v>
      </c>
      <c r="K776">
        <v>142</v>
      </c>
      <c r="L776">
        <v>430</v>
      </c>
      <c r="M776" s="1">
        <v>3.9689999999999999</v>
      </c>
      <c r="N776" s="1">
        <v>7.6334999999999997</v>
      </c>
      <c r="O776" s="1">
        <v>10.384500000000001</v>
      </c>
      <c r="P776" s="37">
        <v>2.1840000000000002</v>
      </c>
      <c r="Q776">
        <f t="shared" si="51"/>
        <v>0.5</v>
      </c>
      <c r="R776" t="s">
        <v>1949</v>
      </c>
    </row>
    <row r="777" spans="1:18">
      <c r="A777" s="2">
        <f t="shared" si="48"/>
        <v>9831</v>
      </c>
      <c r="B777" t="str">
        <f t="shared" si="49"/>
        <v>D19831-142</v>
      </c>
      <c r="C777" t="str">
        <f t="shared" si="50"/>
        <v>Misc - Walnut</v>
      </c>
      <c r="D777" s="2">
        <v>9831</v>
      </c>
      <c r="E777" t="s">
        <v>10</v>
      </c>
      <c r="F777" t="s">
        <v>174</v>
      </c>
      <c r="G777" t="s">
        <v>23</v>
      </c>
      <c r="H777" s="3">
        <v>1.125</v>
      </c>
      <c r="I777" s="3" t="s">
        <v>145</v>
      </c>
      <c r="J777" t="s">
        <v>12</v>
      </c>
      <c r="K777">
        <v>142</v>
      </c>
      <c r="L777">
        <v>430</v>
      </c>
      <c r="M777" s="1">
        <v>3.9689999999999999</v>
      </c>
      <c r="N777" s="1">
        <v>7.6334999999999997</v>
      </c>
      <c r="O777" s="1">
        <v>10.384500000000001</v>
      </c>
      <c r="P777" s="37">
        <v>2.1840000000000002</v>
      </c>
      <c r="Q777">
        <f t="shared" si="51"/>
        <v>0.5</v>
      </c>
      <c r="R777" t="s">
        <v>1949</v>
      </c>
    </row>
    <row r="778" spans="1:18">
      <c r="A778" s="2">
        <f t="shared" si="48"/>
        <v>9842</v>
      </c>
      <c r="B778" t="str">
        <f t="shared" si="49"/>
        <v>D19842-16</v>
      </c>
      <c r="C778" t="str">
        <f t="shared" si="50"/>
        <v>Brushed Steel - Silver</v>
      </c>
      <c r="D778" s="2">
        <v>9842</v>
      </c>
      <c r="E778" t="s">
        <v>39</v>
      </c>
      <c r="F778" t="s">
        <v>84</v>
      </c>
      <c r="G778" t="s">
        <v>22</v>
      </c>
      <c r="H778" s="3">
        <v>0.75</v>
      </c>
      <c r="I778" s="3" t="s">
        <v>148</v>
      </c>
      <c r="J778" t="s">
        <v>12</v>
      </c>
      <c r="K778">
        <v>16</v>
      </c>
      <c r="L778">
        <v>660</v>
      </c>
      <c r="M778" s="1">
        <v>2.2155</v>
      </c>
      <c r="N778" s="1">
        <v>4.8405000000000005</v>
      </c>
      <c r="O778" s="1">
        <v>6.7095000000000002</v>
      </c>
      <c r="P778" s="37">
        <v>1.218</v>
      </c>
      <c r="Q778">
        <f t="shared" si="51"/>
        <v>0.4375</v>
      </c>
      <c r="R778" t="s">
        <v>1949</v>
      </c>
    </row>
    <row r="779" spans="1:18">
      <c r="A779" s="2">
        <f t="shared" si="48"/>
        <v>9843</v>
      </c>
      <c r="B779" t="str">
        <f t="shared" si="49"/>
        <v>D19843-16</v>
      </c>
      <c r="C779" t="str">
        <f t="shared" si="50"/>
        <v>Brushed Steel - Silver</v>
      </c>
      <c r="D779" s="2">
        <v>9843</v>
      </c>
      <c r="E779" t="s">
        <v>39</v>
      </c>
      <c r="F779" t="s">
        <v>84</v>
      </c>
      <c r="G779" t="s">
        <v>22</v>
      </c>
      <c r="H779" s="3">
        <v>1.125</v>
      </c>
      <c r="I779" s="3" t="s">
        <v>144</v>
      </c>
      <c r="J779" t="s">
        <v>12</v>
      </c>
      <c r="K779">
        <v>16</v>
      </c>
      <c r="L779">
        <v>400</v>
      </c>
      <c r="M779" s="1">
        <v>2.9819999999999998</v>
      </c>
      <c r="N779" s="1">
        <v>6.237000000000001</v>
      </c>
      <c r="O779" s="1">
        <v>8.557500000000001</v>
      </c>
      <c r="P779" s="37">
        <v>1.6380000000000001</v>
      </c>
      <c r="Q779">
        <f t="shared" si="51"/>
        <v>0.5625</v>
      </c>
      <c r="R779" t="s">
        <v>1949</v>
      </c>
    </row>
    <row r="780" spans="1:18">
      <c r="A780" s="2">
        <f t="shared" si="48"/>
        <v>9844</v>
      </c>
      <c r="B780" t="str">
        <f t="shared" si="49"/>
        <v>D19844-16</v>
      </c>
      <c r="C780" t="str">
        <f t="shared" si="50"/>
        <v>Brushed Steel - Silver</v>
      </c>
      <c r="D780" s="2">
        <v>9844</v>
      </c>
      <c r="E780" t="s">
        <v>39</v>
      </c>
      <c r="F780" t="s">
        <v>84</v>
      </c>
      <c r="G780" t="s">
        <v>22</v>
      </c>
      <c r="H780" s="3">
        <v>1.5</v>
      </c>
      <c r="I780" s="3" t="s">
        <v>144</v>
      </c>
      <c r="J780" t="s">
        <v>12</v>
      </c>
      <c r="K780">
        <v>16</v>
      </c>
      <c r="L780">
        <v>290</v>
      </c>
      <c r="M780" s="1">
        <v>3.8220000000000005</v>
      </c>
      <c r="N780" s="1">
        <v>7.4969999999999999</v>
      </c>
      <c r="O780" s="1">
        <v>10.111500000000001</v>
      </c>
      <c r="P780" s="37">
        <v>2.1</v>
      </c>
      <c r="Q780">
        <f t="shared" si="51"/>
        <v>0.5625</v>
      </c>
      <c r="R780" t="s">
        <v>1949</v>
      </c>
    </row>
    <row r="781" spans="1:18">
      <c r="A781" s="2">
        <f t="shared" si="48"/>
        <v>9845</v>
      </c>
      <c r="B781" t="str">
        <f t="shared" si="49"/>
        <v>D19845-16</v>
      </c>
      <c r="C781" t="str">
        <f t="shared" si="50"/>
        <v>Brushed Steel - Pewter</v>
      </c>
      <c r="D781" s="2">
        <v>9845</v>
      </c>
      <c r="E781" t="s">
        <v>39</v>
      </c>
      <c r="F781" t="s">
        <v>84</v>
      </c>
      <c r="G781" t="s">
        <v>28</v>
      </c>
      <c r="H781" s="3">
        <v>0.75</v>
      </c>
      <c r="I781" s="3" t="s">
        <v>145</v>
      </c>
      <c r="J781" t="s">
        <v>12</v>
      </c>
      <c r="K781">
        <v>16</v>
      </c>
      <c r="L781">
        <v>675</v>
      </c>
      <c r="M781" s="1">
        <v>2.3310000000000004</v>
      </c>
      <c r="N781" s="1">
        <v>4.9980000000000002</v>
      </c>
      <c r="O781" s="1">
        <v>6.9510000000000005</v>
      </c>
      <c r="P781" s="37">
        <v>1.2809999999999999</v>
      </c>
      <c r="Q781">
        <f t="shared" si="51"/>
        <v>0.5</v>
      </c>
      <c r="R781" t="s">
        <v>1949</v>
      </c>
    </row>
    <row r="782" spans="1:18">
      <c r="A782" s="2">
        <f t="shared" si="48"/>
        <v>9858</v>
      </c>
      <c r="B782" t="str">
        <f t="shared" si="49"/>
        <v>D19858-16</v>
      </c>
      <c r="C782" t="str">
        <f t="shared" si="50"/>
        <v>Brushed Steel - Pewter</v>
      </c>
      <c r="D782" s="2">
        <v>9858</v>
      </c>
      <c r="E782" t="s">
        <v>39</v>
      </c>
      <c r="F782" t="s">
        <v>84</v>
      </c>
      <c r="G782" t="s">
        <v>28</v>
      </c>
      <c r="H782" s="3">
        <v>1.75</v>
      </c>
      <c r="I782" s="3" t="s">
        <v>147</v>
      </c>
      <c r="J782" t="s">
        <v>12</v>
      </c>
      <c r="K782">
        <v>16</v>
      </c>
      <c r="L782">
        <v>230</v>
      </c>
      <c r="M782" s="1">
        <v>4.0215000000000005</v>
      </c>
      <c r="N782" s="1">
        <v>7.6545000000000005</v>
      </c>
      <c r="O782" s="1">
        <v>10.247999999999999</v>
      </c>
      <c r="P782" s="37">
        <v>2.2155</v>
      </c>
      <c r="Q782">
        <f t="shared" si="51"/>
        <v>0.625</v>
      </c>
      <c r="R782" t="s">
        <v>1949</v>
      </c>
    </row>
    <row r="783" spans="1:18">
      <c r="A783" s="2">
        <f t="shared" si="48"/>
        <v>9859</v>
      </c>
      <c r="B783" t="str">
        <f t="shared" si="49"/>
        <v>D19859-16</v>
      </c>
      <c r="C783" t="str">
        <f t="shared" si="50"/>
        <v>Brushed Steel - Pewter</v>
      </c>
      <c r="D783" s="2">
        <v>9859</v>
      </c>
      <c r="E783" t="s">
        <v>39</v>
      </c>
      <c r="F783" t="s">
        <v>84</v>
      </c>
      <c r="G783" t="s">
        <v>28</v>
      </c>
      <c r="H783" s="3">
        <v>2.25</v>
      </c>
      <c r="I783" s="3" t="s">
        <v>147</v>
      </c>
      <c r="J783" t="s">
        <v>12</v>
      </c>
      <c r="K783">
        <v>16</v>
      </c>
      <c r="L783">
        <v>180</v>
      </c>
      <c r="M783" s="1" t="e">
        <v>#N/A</v>
      </c>
      <c r="N783" s="1" t="e">
        <v>#N/A</v>
      </c>
      <c r="O783" s="1" t="e">
        <v>#N/A</v>
      </c>
      <c r="P783" s="37" t="e">
        <v>#N/A</v>
      </c>
      <c r="Q783">
        <f t="shared" si="51"/>
        <v>0.625</v>
      </c>
      <c r="R783" t="s">
        <v>1949</v>
      </c>
    </row>
    <row r="784" spans="1:18">
      <c r="A784" s="2">
        <f t="shared" si="48"/>
        <v>9860</v>
      </c>
      <c r="B784" t="str">
        <f t="shared" si="49"/>
        <v>D19860-16</v>
      </c>
      <c r="C784" t="str">
        <f t="shared" si="50"/>
        <v>Brushed Steel - Silver</v>
      </c>
      <c r="D784" s="2">
        <v>9860</v>
      </c>
      <c r="E784" t="s">
        <v>39</v>
      </c>
      <c r="F784" t="s">
        <v>84</v>
      </c>
      <c r="G784" t="s">
        <v>22</v>
      </c>
      <c r="H784" s="3">
        <v>1.75</v>
      </c>
      <c r="I784" s="3" t="s">
        <v>147</v>
      </c>
      <c r="J784" t="s">
        <v>12</v>
      </c>
      <c r="K784">
        <v>16</v>
      </c>
      <c r="L784">
        <v>240</v>
      </c>
      <c r="M784" s="1">
        <v>4.0215000000000005</v>
      </c>
      <c r="N784" s="1">
        <v>7.6545000000000005</v>
      </c>
      <c r="O784" s="1">
        <v>10.290000000000001</v>
      </c>
      <c r="P784" s="37">
        <v>2.2155</v>
      </c>
      <c r="Q784">
        <f t="shared" si="51"/>
        <v>0.625</v>
      </c>
      <c r="R784" t="s">
        <v>1949</v>
      </c>
    </row>
    <row r="785" spans="1:19">
      <c r="A785" s="2">
        <f t="shared" si="48"/>
        <v>9861</v>
      </c>
      <c r="B785" t="str">
        <f t="shared" si="49"/>
        <v>D19861-16</v>
      </c>
      <c r="C785" t="str">
        <f t="shared" si="50"/>
        <v>Brushed Steel - Silver</v>
      </c>
      <c r="D785" s="2">
        <v>9861</v>
      </c>
      <c r="E785" t="s">
        <v>39</v>
      </c>
      <c r="F785" t="s">
        <v>84</v>
      </c>
      <c r="G785" t="s">
        <v>22</v>
      </c>
      <c r="H785" s="3">
        <v>2.25</v>
      </c>
      <c r="I785" s="3" t="s">
        <v>147</v>
      </c>
      <c r="J785" t="s">
        <v>12</v>
      </c>
      <c r="K785">
        <v>16</v>
      </c>
      <c r="L785">
        <v>190</v>
      </c>
      <c r="M785" s="1">
        <v>4.9980000000000002</v>
      </c>
      <c r="N785" s="1">
        <v>9.302999999999999</v>
      </c>
      <c r="O785" s="1">
        <v>12.400500000000001</v>
      </c>
      <c r="P785" s="37">
        <v>2.7510000000000003</v>
      </c>
      <c r="Q785">
        <f t="shared" si="51"/>
        <v>0.625</v>
      </c>
      <c r="R785" t="s">
        <v>1949</v>
      </c>
    </row>
    <row r="786" spans="1:19">
      <c r="A786" s="2">
        <f t="shared" si="48"/>
        <v>9862</v>
      </c>
      <c r="B786" t="str">
        <f t="shared" si="49"/>
        <v>D19862-100</v>
      </c>
      <c r="C786" t="str">
        <f t="shared" si="50"/>
        <v>Misc - Gold</v>
      </c>
      <c r="D786" s="2">
        <v>9862</v>
      </c>
      <c r="E786" t="s">
        <v>45</v>
      </c>
      <c r="F786" t="s">
        <v>174</v>
      </c>
      <c r="G786" t="s">
        <v>11</v>
      </c>
      <c r="H786" s="3">
        <v>1</v>
      </c>
      <c r="I786" s="3" t="s">
        <v>152</v>
      </c>
      <c r="J786" t="s">
        <v>12</v>
      </c>
      <c r="K786">
        <v>100</v>
      </c>
      <c r="L786">
        <v>400</v>
      </c>
      <c r="M786" s="1" t="e">
        <v>#N/A</v>
      </c>
      <c r="N786" s="1" t="e">
        <v>#N/A</v>
      </c>
      <c r="O786" s="1" t="e">
        <v>#N/A</v>
      </c>
      <c r="P786" s="37" t="e">
        <v>#N/A</v>
      </c>
      <c r="Q786">
        <f t="shared" si="51"/>
        <v>0.3125</v>
      </c>
      <c r="R786" t="s">
        <v>1949</v>
      </c>
    </row>
    <row r="787" spans="1:19">
      <c r="A787" s="2">
        <f t="shared" si="48"/>
        <v>9865</v>
      </c>
      <c r="B787" t="str">
        <f t="shared" si="49"/>
        <v>D19865-58</v>
      </c>
      <c r="C787" t="str">
        <f t="shared" si="50"/>
        <v>Lenox - Gold</v>
      </c>
      <c r="D787" s="2">
        <v>9865</v>
      </c>
      <c r="E787" t="s">
        <v>45</v>
      </c>
      <c r="F787" t="s">
        <v>66</v>
      </c>
      <c r="G787" t="s">
        <v>11</v>
      </c>
      <c r="H787" s="3">
        <v>2</v>
      </c>
      <c r="I787" s="3" t="s">
        <v>149</v>
      </c>
      <c r="J787" t="s">
        <v>12</v>
      </c>
      <c r="K787">
        <v>58</v>
      </c>
      <c r="L787">
        <v>260</v>
      </c>
      <c r="M787" s="1">
        <v>3.9585000000000004</v>
      </c>
      <c r="N787" s="1">
        <v>7.4655000000000005</v>
      </c>
      <c r="O787" s="1">
        <v>10.038</v>
      </c>
      <c r="P787" s="37">
        <v>2.1734999999999998</v>
      </c>
      <c r="Q787">
        <f t="shared" si="51"/>
        <v>0.375</v>
      </c>
      <c r="R787" t="s">
        <v>1949</v>
      </c>
    </row>
    <row r="788" spans="1:19">
      <c r="A788" s="2">
        <f t="shared" si="48"/>
        <v>9869</v>
      </c>
      <c r="B788" t="str">
        <f t="shared" si="49"/>
        <v>D19869-142</v>
      </c>
      <c r="C788" t="str">
        <f t="shared" si="50"/>
        <v>Misc - Mahogany</v>
      </c>
      <c r="D788" s="2">
        <v>9869</v>
      </c>
      <c r="E788" t="s">
        <v>10</v>
      </c>
      <c r="F788" t="s">
        <v>174</v>
      </c>
      <c r="G788" t="s">
        <v>25</v>
      </c>
      <c r="H788" s="3">
        <v>1.5</v>
      </c>
      <c r="I788" s="3" t="s">
        <v>144</v>
      </c>
      <c r="J788" t="s">
        <v>12</v>
      </c>
      <c r="K788">
        <v>142</v>
      </c>
      <c r="L788">
        <v>260</v>
      </c>
      <c r="M788" s="1" t="e">
        <v>#N/A</v>
      </c>
      <c r="N788" s="1" t="e">
        <v>#N/A</v>
      </c>
      <c r="O788" s="1" t="e">
        <v>#N/A</v>
      </c>
      <c r="P788" s="37" t="e">
        <v>#N/A</v>
      </c>
      <c r="Q788">
        <f t="shared" si="51"/>
        <v>0.5625</v>
      </c>
      <c r="R788" t="s">
        <v>1949</v>
      </c>
    </row>
    <row r="789" spans="1:19">
      <c r="A789" s="2">
        <f t="shared" si="48"/>
        <v>9873</v>
      </c>
      <c r="B789" t="str">
        <f t="shared" si="49"/>
        <v>D19873-53</v>
      </c>
      <c r="C789" t="str">
        <f t="shared" si="50"/>
        <v>Polo - Antique Gold</v>
      </c>
      <c r="D789" s="2">
        <v>9873</v>
      </c>
      <c r="E789" t="s">
        <v>10</v>
      </c>
      <c r="F789" t="s">
        <v>83</v>
      </c>
      <c r="G789" t="s">
        <v>14</v>
      </c>
      <c r="H789" s="3">
        <v>2.25</v>
      </c>
      <c r="I789" s="3" t="s">
        <v>146</v>
      </c>
      <c r="J789" t="s">
        <v>12</v>
      </c>
      <c r="K789">
        <v>53</v>
      </c>
      <c r="L789">
        <v>140</v>
      </c>
      <c r="M789" s="1">
        <v>5.9745000000000008</v>
      </c>
      <c r="N789" s="1">
        <v>11.371500000000001</v>
      </c>
      <c r="O789" s="1">
        <v>15.33</v>
      </c>
      <c r="P789" s="37">
        <v>3.2865000000000002</v>
      </c>
      <c r="Q789">
        <f t="shared" si="51"/>
        <v>0.6875</v>
      </c>
      <c r="R789" t="s">
        <v>1949</v>
      </c>
      <c r="S789" t="s">
        <v>1934</v>
      </c>
    </row>
    <row r="790" spans="1:19">
      <c r="A790" s="2">
        <f t="shared" si="48"/>
        <v>9874</v>
      </c>
      <c r="B790" t="str">
        <f t="shared" si="49"/>
        <v>D19874-53</v>
      </c>
      <c r="C790" t="str">
        <f t="shared" si="50"/>
        <v>Polo - Gold</v>
      </c>
      <c r="D790" s="2">
        <v>9874</v>
      </c>
      <c r="E790" t="s">
        <v>10</v>
      </c>
      <c r="F790" t="s">
        <v>83</v>
      </c>
      <c r="G790" t="s">
        <v>11</v>
      </c>
      <c r="H790" s="3">
        <v>2.25</v>
      </c>
      <c r="I790" s="3" t="s">
        <v>146</v>
      </c>
      <c r="J790" t="s">
        <v>12</v>
      </c>
      <c r="K790">
        <v>53</v>
      </c>
      <c r="L790">
        <v>150</v>
      </c>
      <c r="M790" s="1">
        <v>5.9745000000000008</v>
      </c>
      <c r="N790" s="1">
        <v>11.371500000000001</v>
      </c>
      <c r="O790" s="1">
        <v>15.33</v>
      </c>
      <c r="P790" s="37">
        <v>3.2865000000000002</v>
      </c>
      <c r="Q790">
        <f t="shared" si="51"/>
        <v>0.6875</v>
      </c>
      <c r="R790" t="s">
        <v>1949</v>
      </c>
      <c r="S790" t="s">
        <v>1934</v>
      </c>
    </row>
    <row r="791" spans="1:19">
      <c r="A791" s="2">
        <f t="shared" si="48"/>
        <v>9875</v>
      </c>
      <c r="B791" t="str">
        <f t="shared" si="49"/>
        <v>D19875-53</v>
      </c>
      <c r="C791" t="str">
        <f t="shared" si="50"/>
        <v>Polo - Silver</v>
      </c>
      <c r="D791" s="2">
        <v>9875</v>
      </c>
      <c r="E791" t="s">
        <v>10</v>
      </c>
      <c r="F791" t="s">
        <v>83</v>
      </c>
      <c r="G791" t="s">
        <v>22</v>
      </c>
      <c r="H791" s="3">
        <v>2.25</v>
      </c>
      <c r="I791" s="3" t="s">
        <v>146</v>
      </c>
      <c r="J791" t="s">
        <v>12</v>
      </c>
      <c r="K791">
        <v>53</v>
      </c>
      <c r="L791">
        <v>140</v>
      </c>
      <c r="M791" s="1">
        <v>5.9745000000000008</v>
      </c>
      <c r="N791" s="1">
        <v>11.371500000000001</v>
      </c>
      <c r="O791" s="1">
        <v>15.33</v>
      </c>
      <c r="P791" s="37">
        <v>3.2865000000000002</v>
      </c>
      <c r="Q791">
        <f t="shared" si="51"/>
        <v>0.6875</v>
      </c>
      <c r="R791" t="s">
        <v>1949</v>
      </c>
      <c r="S791" t="s">
        <v>1934</v>
      </c>
    </row>
    <row r="792" spans="1:19">
      <c r="A792" s="2">
        <f t="shared" si="48"/>
        <v>9876</v>
      </c>
      <c r="B792" t="str">
        <f t="shared" si="49"/>
        <v>D19876-53</v>
      </c>
      <c r="C792" t="str">
        <f t="shared" si="50"/>
        <v>Polo - Silver</v>
      </c>
      <c r="D792" s="2">
        <v>9876</v>
      </c>
      <c r="E792" t="s">
        <v>10</v>
      </c>
      <c r="F792" t="s">
        <v>83</v>
      </c>
      <c r="G792" t="s">
        <v>22</v>
      </c>
      <c r="H792" s="3">
        <v>2.25</v>
      </c>
      <c r="I792" s="3" t="s">
        <v>146</v>
      </c>
      <c r="J792" t="s">
        <v>12</v>
      </c>
      <c r="K792">
        <v>53</v>
      </c>
      <c r="L792">
        <v>140</v>
      </c>
      <c r="M792" s="1">
        <v>5.9745000000000008</v>
      </c>
      <c r="N792" s="1">
        <v>11.371500000000001</v>
      </c>
      <c r="O792" s="1">
        <v>15.33</v>
      </c>
      <c r="P792" s="37">
        <v>3.2865000000000002</v>
      </c>
      <c r="Q792">
        <f t="shared" si="51"/>
        <v>0.6875</v>
      </c>
      <c r="R792" t="s">
        <v>1949</v>
      </c>
    </row>
    <row r="793" spans="1:19">
      <c r="A793" s="2">
        <f t="shared" si="48"/>
        <v>9878</v>
      </c>
      <c r="B793" t="str">
        <f t="shared" si="49"/>
        <v>D19878-53</v>
      </c>
      <c r="C793" t="str">
        <f t="shared" si="50"/>
        <v>Polo - Antique Gold</v>
      </c>
      <c r="D793" s="2">
        <v>9878</v>
      </c>
      <c r="E793" t="s">
        <v>10</v>
      </c>
      <c r="F793" t="s">
        <v>83</v>
      </c>
      <c r="G793" t="s">
        <v>14</v>
      </c>
      <c r="H793" s="3">
        <v>1.25</v>
      </c>
      <c r="I793" s="3" t="s">
        <v>147</v>
      </c>
      <c r="J793" t="s">
        <v>12</v>
      </c>
      <c r="K793">
        <v>53</v>
      </c>
      <c r="L793">
        <v>280</v>
      </c>
      <c r="M793" s="1">
        <v>3.6225000000000005</v>
      </c>
      <c r="N793" s="1">
        <v>7.6334999999999997</v>
      </c>
      <c r="O793" s="1">
        <v>10.5</v>
      </c>
      <c r="P793" s="37">
        <v>1.9949999999999999</v>
      </c>
      <c r="Q793">
        <f t="shared" si="51"/>
        <v>0.625</v>
      </c>
      <c r="R793" t="s">
        <v>1949</v>
      </c>
      <c r="S793" t="s">
        <v>1934</v>
      </c>
    </row>
    <row r="794" spans="1:19">
      <c r="A794" s="2">
        <f t="shared" si="48"/>
        <v>9879</v>
      </c>
      <c r="B794" t="str">
        <f t="shared" si="49"/>
        <v>D19879-53</v>
      </c>
      <c r="C794" t="str">
        <f t="shared" si="50"/>
        <v>Polo - Gold</v>
      </c>
      <c r="D794" s="2">
        <v>9879</v>
      </c>
      <c r="E794" t="s">
        <v>10</v>
      </c>
      <c r="F794" t="s">
        <v>83</v>
      </c>
      <c r="G794" t="s">
        <v>11</v>
      </c>
      <c r="H794" s="3">
        <v>1.25</v>
      </c>
      <c r="I794" s="3" t="s">
        <v>147</v>
      </c>
      <c r="J794" t="s">
        <v>12</v>
      </c>
      <c r="K794">
        <v>53</v>
      </c>
      <c r="L794">
        <v>285</v>
      </c>
      <c r="M794" s="1">
        <v>3.6225000000000005</v>
      </c>
      <c r="N794" s="1">
        <v>7.6334999999999997</v>
      </c>
      <c r="O794" s="1">
        <v>10.5</v>
      </c>
      <c r="P794" s="37">
        <v>1.9949999999999999</v>
      </c>
      <c r="Q794">
        <f t="shared" si="51"/>
        <v>0.625</v>
      </c>
      <c r="R794" t="s">
        <v>1949</v>
      </c>
      <c r="S794" t="s">
        <v>1934</v>
      </c>
    </row>
    <row r="795" spans="1:19">
      <c r="A795" s="2">
        <f t="shared" si="48"/>
        <v>9880</v>
      </c>
      <c r="B795" t="str">
        <f t="shared" si="49"/>
        <v>D19880-53</v>
      </c>
      <c r="C795" t="str">
        <f t="shared" si="50"/>
        <v>Polo - Silver</v>
      </c>
      <c r="D795" s="2">
        <v>9880</v>
      </c>
      <c r="E795" t="s">
        <v>10</v>
      </c>
      <c r="F795" t="s">
        <v>83</v>
      </c>
      <c r="G795" t="s">
        <v>22</v>
      </c>
      <c r="H795" s="3">
        <v>1.25</v>
      </c>
      <c r="I795" s="3" t="s">
        <v>147</v>
      </c>
      <c r="J795" t="s">
        <v>12</v>
      </c>
      <c r="K795">
        <v>53</v>
      </c>
      <c r="L795">
        <v>240</v>
      </c>
      <c r="M795" s="1" t="e">
        <v>#N/A</v>
      </c>
      <c r="N795" s="1" t="e">
        <v>#N/A</v>
      </c>
      <c r="O795" s="1" t="e">
        <v>#N/A</v>
      </c>
      <c r="P795" s="37" t="e">
        <v>#N/A</v>
      </c>
      <c r="Q795">
        <f t="shared" si="51"/>
        <v>0.625</v>
      </c>
      <c r="R795" t="s">
        <v>1949</v>
      </c>
    </row>
    <row r="796" spans="1:19">
      <c r="A796" s="2">
        <f t="shared" si="48"/>
        <v>9881</v>
      </c>
      <c r="B796" t="str">
        <f t="shared" si="49"/>
        <v>D19881-53</v>
      </c>
      <c r="C796" t="str">
        <f t="shared" si="50"/>
        <v>Polo - Silver</v>
      </c>
      <c r="D796" s="2">
        <v>9881</v>
      </c>
      <c r="E796" t="s">
        <v>10</v>
      </c>
      <c r="F796" t="s">
        <v>83</v>
      </c>
      <c r="G796" t="s">
        <v>22</v>
      </c>
      <c r="H796" s="3">
        <v>1.25</v>
      </c>
      <c r="I796" s="3" t="s">
        <v>147</v>
      </c>
      <c r="J796" t="s">
        <v>12</v>
      </c>
      <c r="K796">
        <v>53</v>
      </c>
      <c r="L796">
        <v>285</v>
      </c>
      <c r="M796" s="1" t="e">
        <v>#N/A</v>
      </c>
      <c r="N796" s="1" t="e">
        <v>#N/A</v>
      </c>
      <c r="O796" s="1" t="e">
        <v>#N/A</v>
      </c>
      <c r="P796" s="37" t="e">
        <v>#N/A</v>
      </c>
      <c r="Q796">
        <f t="shared" si="51"/>
        <v>0.625</v>
      </c>
      <c r="R796" t="s">
        <v>1949</v>
      </c>
    </row>
    <row r="797" spans="1:19">
      <c r="A797" s="2">
        <f t="shared" si="48"/>
        <v>9885</v>
      </c>
      <c r="B797" t="str">
        <f t="shared" si="49"/>
        <v>D19885-163</v>
      </c>
      <c r="C797" t="str">
        <f t="shared" si="50"/>
        <v>Blacks - Black</v>
      </c>
      <c r="D797" s="2">
        <v>9885</v>
      </c>
      <c r="E797" t="s">
        <v>39</v>
      </c>
      <c r="F797" t="s">
        <v>49</v>
      </c>
      <c r="G797" t="s">
        <v>26</v>
      </c>
      <c r="H797" s="3">
        <v>0.875</v>
      </c>
      <c r="I797" s="3" t="s">
        <v>150</v>
      </c>
      <c r="J797" t="s">
        <v>12</v>
      </c>
      <c r="K797">
        <v>163</v>
      </c>
      <c r="L797">
        <v>215</v>
      </c>
      <c r="M797" s="1">
        <v>3.7694999999999999</v>
      </c>
      <c r="N797" s="1">
        <v>7.266</v>
      </c>
      <c r="O797" s="1">
        <v>9.8384999999999998</v>
      </c>
      <c r="P797" s="37">
        <v>2.0685000000000002</v>
      </c>
      <c r="Q797">
        <f t="shared" si="51"/>
        <v>0.75</v>
      </c>
      <c r="R797" t="s">
        <v>1949</v>
      </c>
    </row>
    <row r="798" spans="1:19">
      <c r="A798" s="2">
        <f t="shared" si="48"/>
        <v>9891</v>
      </c>
      <c r="B798" t="str">
        <f t="shared" si="49"/>
        <v>D19891-163</v>
      </c>
      <c r="C798" t="str">
        <f t="shared" si="50"/>
        <v>Blacks - Black</v>
      </c>
      <c r="D798" s="2">
        <v>9891</v>
      </c>
      <c r="E798" t="s">
        <v>39</v>
      </c>
      <c r="F798" t="s">
        <v>49</v>
      </c>
      <c r="G798" t="s">
        <v>26</v>
      </c>
      <c r="H798" s="3">
        <v>0.625</v>
      </c>
      <c r="I798" s="3" t="s">
        <v>148</v>
      </c>
      <c r="J798" t="s">
        <v>12</v>
      </c>
      <c r="K798">
        <v>163</v>
      </c>
      <c r="L798">
        <v>720</v>
      </c>
      <c r="M798" s="1">
        <v>1.9425000000000001</v>
      </c>
      <c r="N798" s="1">
        <v>4.3260000000000005</v>
      </c>
      <c r="O798" s="1">
        <v>6.2475000000000005</v>
      </c>
      <c r="P798" s="37">
        <v>1.0710000000000002</v>
      </c>
      <c r="Q798">
        <f t="shared" si="51"/>
        <v>0.4375</v>
      </c>
      <c r="R798" t="s">
        <v>1949</v>
      </c>
      <c r="S798" t="s">
        <v>1934</v>
      </c>
    </row>
    <row r="799" spans="1:19">
      <c r="A799" s="2">
        <f t="shared" si="48"/>
        <v>9892</v>
      </c>
      <c r="B799" t="str">
        <f t="shared" si="49"/>
        <v>D19892-163</v>
      </c>
      <c r="C799" t="str">
        <f t="shared" si="50"/>
        <v>Blacks - Black</v>
      </c>
      <c r="D799" s="2">
        <v>9892</v>
      </c>
      <c r="E799" t="s">
        <v>39</v>
      </c>
      <c r="F799" t="s">
        <v>49</v>
      </c>
      <c r="G799" t="s">
        <v>26</v>
      </c>
      <c r="H799" s="3">
        <v>0.75</v>
      </c>
      <c r="I799" s="3" t="s">
        <v>148</v>
      </c>
      <c r="J799" t="s">
        <v>12</v>
      </c>
      <c r="K799">
        <v>163</v>
      </c>
      <c r="L799">
        <v>780</v>
      </c>
      <c r="M799" s="1">
        <v>2.1420000000000003</v>
      </c>
      <c r="N799" s="1">
        <v>4.7879999999999994</v>
      </c>
      <c r="O799" s="1">
        <v>6.7620000000000005</v>
      </c>
      <c r="P799" s="37">
        <v>1.1760000000000002</v>
      </c>
      <c r="Q799">
        <f t="shared" si="51"/>
        <v>0.4375</v>
      </c>
      <c r="R799" t="s">
        <v>1949</v>
      </c>
    </row>
    <row r="800" spans="1:19">
      <c r="A800" s="2">
        <f t="shared" si="48"/>
        <v>9893</v>
      </c>
      <c r="B800" t="str">
        <f t="shared" si="49"/>
        <v>D19893-79</v>
      </c>
      <c r="C800" t="str">
        <f t="shared" si="50"/>
        <v>Misc - Gold</v>
      </c>
      <c r="D800" s="2">
        <v>9893</v>
      </c>
      <c r="E800" t="s">
        <v>45</v>
      </c>
      <c r="F800" t="s">
        <v>174</v>
      </c>
      <c r="G800" t="s">
        <v>11</v>
      </c>
      <c r="H800" s="3">
        <v>3</v>
      </c>
      <c r="I800" s="3" t="s">
        <v>50</v>
      </c>
      <c r="J800" t="s">
        <v>12</v>
      </c>
      <c r="K800">
        <v>79</v>
      </c>
      <c r="L800">
        <v>85</v>
      </c>
      <c r="M800" s="1">
        <v>11.340000000000002</v>
      </c>
      <c r="N800" s="1">
        <v>20.863500000000002</v>
      </c>
      <c r="O800" s="1">
        <v>26.659500000000001</v>
      </c>
      <c r="P800" s="37">
        <v>6.237000000000001</v>
      </c>
      <c r="Q800">
        <f t="shared" si="51"/>
        <v>0.9375</v>
      </c>
      <c r="R800" t="s">
        <v>1949</v>
      </c>
    </row>
    <row r="801" spans="1:19">
      <c r="A801" s="2">
        <f t="shared" si="48"/>
        <v>9895</v>
      </c>
      <c r="B801" t="str">
        <f t="shared" si="49"/>
        <v>D19895-79</v>
      </c>
      <c r="C801" t="str">
        <f t="shared" si="50"/>
        <v>Misc - Silver</v>
      </c>
      <c r="D801" s="2">
        <v>9895</v>
      </c>
      <c r="E801" t="s">
        <v>45</v>
      </c>
      <c r="F801" t="s">
        <v>174</v>
      </c>
      <c r="G801" t="s">
        <v>22</v>
      </c>
      <c r="H801" s="3">
        <v>2.75</v>
      </c>
      <c r="I801" s="3" t="s">
        <v>156</v>
      </c>
      <c r="J801" t="s">
        <v>12</v>
      </c>
      <c r="K801">
        <v>79</v>
      </c>
      <c r="L801">
        <v>85</v>
      </c>
      <c r="M801" s="1" t="e">
        <v>#N/A</v>
      </c>
      <c r="N801" s="1" t="e">
        <v>#N/A</v>
      </c>
      <c r="O801" s="1" t="e">
        <v>#N/A</v>
      </c>
      <c r="P801" s="37" t="e">
        <v>#N/A</v>
      </c>
      <c r="Q801">
        <f t="shared" si="51"/>
        <v>0.875</v>
      </c>
      <c r="R801" t="s">
        <v>1949</v>
      </c>
    </row>
    <row r="802" spans="1:19">
      <c r="A802" s="2">
        <f t="shared" si="48"/>
        <v>9896</v>
      </c>
      <c r="B802" t="str">
        <f t="shared" si="49"/>
        <v>D19896-79</v>
      </c>
      <c r="C802" t="str">
        <f t="shared" si="50"/>
        <v>Misc - Gold</v>
      </c>
      <c r="D802" s="2">
        <v>9896</v>
      </c>
      <c r="E802" t="s">
        <v>45</v>
      </c>
      <c r="F802" t="s">
        <v>174</v>
      </c>
      <c r="G802" t="s">
        <v>11</v>
      </c>
      <c r="H802" s="3">
        <v>2.75</v>
      </c>
      <c r="I802" s="3" t="s">
        <v>156</v>
      </c>
      <c r="J802" t="s">
        <v>12</v>
      </c>
      <c r="K802">
        <v>79</v>
      </c>
      <c r="L802">
        <v>85</v>
      </c>
      <c r="M802" s="1">
        <v>8.5470000000000006</v>
      </c>
      <c r="N802" s="1">
        <v>15.361500000000001</v>
      </c>
      <c r="O802" s="1">
        <v>19.8765</v>
      </c>
      <c r="P802" s="37">
        <v>4.7040000000000006</v>
      </c>
      <c r="Q802">
        <f t="shared" si="51"/>
        <v>0.875</v>
      </c>
      <c r="R802" t="s">
        <v>1949</v>
      </c>
    </row>
    <row r="803" spans="1:19">
      <c r="A803" s="2">
        <f t="shared" si="48"/>
        <v>9897</v>
      </c>
      <c r="B803" t="str">
        <f t="shared" si="49"/>
        <v>D19897-144</v>
      </c>
      <c r="C803" t="str">
        <f t="shared" si="50"/>
        <v>Misc - Mahogany</v>
      </c>
      <c r="D803" s="2">
        <v>9897</v>
      </c>
      <c r="E803" t="s">
        <v>10</v>
      </c>
      <c r="F803" t="s">
        <v>174</v>
      </c>
      <c r="G803" t="s">
        <v>25</v>
      </c>
      <c r="H803" s="3">
        <v>2.5</v>
      </c>
      <c r="I803" s="3" t="s">
        <v>145</v>
      </c>
      <c r="J803" t="s">
        <v>12</v>
      </c>
      <c r="K803">
        <v>144</v>
      </c>
      <c r="L803">
        <v>110</v>
      </c>
      <c r="M803" s="1" t="e">
        <v>#N/A</v>
      </c>
      <c r="N803" s="1" t="e">
        <v>#N/A</v>
      </c>
      <c r="O803" s="1" t="e">
        <v>#N/A</v>
      </c>
      <c r="P803" s="37" t="e">
        <v>#N/A</v>
      </c>
      <c r="Q803">
        <f t="shared" si="51"/>
        <v>0.5</v>
      </c>
      <c r="R803" t="s">
        <v>1949</v>
      </c>
    </row>
    <row r="804" spans="1:19">
      <c r="A804" s="2">
        <f t="shared" si="48"/>
        <v>9906</v>
      </c>
      <c r="B804" t="str">
        <f t="shared" si="49"/>
        <v>D19906-125</v>
      </c>
      <c r="C804" t="str">
        <f t="shared" si="50"/>
        <v>Bamboo - Walnut</v>
      </c>
      <c r="D804" s="2">
        <v>9906</v>
      </c>
      <c r="E804" t="s">
        <v>48</v>
      </c>
      <c r="F804" t="s">
        <v>48</v>
      </c>
      <c r="G804" t="s">
        <v>23</v>
      </c>
      <c r="H804" s="3">
        <v>2</v>
      </c>
      <c r="I804" s="3" t="s">
        <v>163</v>
      </c>
      <c r="J804" t="s">
        <v>12</v>
      </c>
      <c r="K804">
        <v>125</v>
      </c>
      <c r="L804">
        <v>225</v>
      </c>
      <c r="M804" s="1" t="e">
        <v>#N/A</v>
      </c>
      <c r="N804" s="1" t="e">
        <v>#N/A</v>
      </c>
      <c r="O804" s="1" t="e">
        <v>#N/A</v>
      </c>
      <c r="P804" s="37" t="e">
        <v>#N/A</v>
      </c>
      <c r="Q804">
        <f t="shared" si="51"/>
        <v>0.25</v>
      </c>
      <c r="R804" t="s">
        <v>1949</v>
      </c>
    </row>
    <row r="805" spans="1:19">
      <c r="A805" s="2">
        <f t="shared" si="48"/>
        <v>9911</v>
      </c>
      <c r="B805" t="str">
        <f t="shared" si="49"/>
        <v>D19911-14</v>
      </c>
      <c r="C805" t="str">
        <f t="shared" si="50"/>
        <v>CityScapes - Silver</v>
      </c>
      <c r="D805" s="2">
        <v>9911</v>
      </c>
      <c r="E805" t="s">
        <v>39</v>
      </c>
      <c r="F805" t="s">
        <v>81</v>
      </c>
      <c r="G805" t="s">
        <v>22</v>
      </c>
      <c r="H805" s="3">
        <v>1.25</v>
      </c>
      <c r="I805" s="3" t="s">
        <v>148</v>
      </c>
      <c r="J805" t="s">
        <v>12</v>
      </c>
      <c r="K805">
        <v>14</v>
      </c>
      <c r="L805">
        <v>240</v>
      </c>
      <c r="M805" s="1">
        <v>3.8430000000000004</v>
      </c>
      <c r="N805" s="1">
        <v>7.2870000000000008</v>
      </c>
      <c r="O805" s="1">
        <v>9.8805000000000014</v>
      </c>
      <c r="P805" s="37">
        <v>2.1105</v>
      </c>
      <c r="Q805">
        <f t="shared" si="51"/>
        <v>0.4375</v>
      </c>
      <c r="R805" t="s">
        <v>1949</v>
      </c>
      <c r="S805" t="s">
        <v>1934</v>
      </c>
    </row>
    <row r="806" spans="1:19">
      <c r="A806" s="2">
        <f t="shared" si="48"/>
        <v>9912</v>
      </c>
      <c r="B806" t="str">
        <f t="shared" si="49"/>
        <v>D19912-14</v>
      </c>
      <c r="C806" t="str">
        <f t="shared" si="50"/>
        <v>CityScapes - Gold</v>
      </c>
      <c r="D806" s="2">
        <v>9912</v>
      </c>
      <c r="E806" t="s">
        <v>39</v>
      </c>
      <c r="F806" t="s">
        <v>81</v>
      </c>
      <c r="G806" t="s">
        <v>11</v>
      </c>
      <c r="H806" s="3">
        <v>1.25</v>
      </c>
      <c r="I806" s="3" t="s">
        <v>148</v>
      </c>
      <c r="J806" t="s">
        <v>12</v>
      </c>
      <c r="K806">
        <v>14</v>
      </c>
      <c r="L806">
        <v>270</v>
      </c>
      <c r="M806" s="1">
        <v>3.8430000000000004</v>
      </c>
      <c r="N806" s="1">
        <v>7.2555000000000005</v>
      </c>
      <c r="O806" s="1">
        <v>9.8384999999999998</v>
      </c>
      <c r="P806" s="37">
        <v>2.1105</v>
      </c>
      <c r="Q806">
        <f t="shared" si="51"/>
        <v>0.4375</v>
      </c>
      <c r="R806" t="s">
        <v>1949</v>
      </c>
      <c r="S806" t="s">
        <v>1934</v>
      </c>
    </row>
    <row r="807" spans="1:19">
      <c r="A807" s="2">
        <f t="shared" si="48"/>
        <v>9913</v>
      </c>
      <c r="B807" t="str">
        <f t="shared" si="49"/>
        <v>D19913-14</v>
      </c>
      <c r="C807" t="str">
        <f t="shared" si="50"/>
        <v>CityScapes - Silver</v>
      </c>
      <c r="D807" s="2">
        <v>9913</v>
      </c>
      <c r="E807" t="s">
        <v>39</v>
      </c>
      <c r="F807" t="s">
        <v>81</v>
      </c>
      <c r="G807" t="s">
        <v>22</v>
      </c>
      <c r="H807" s="3">
        <v>2</v>
      </c>
      <c r="I807" s="3" t="s">
        <v>145</v>
      </c>
      <c r="J807" t="s">
        <v>12</v>
      </c>
      <c r="K807">
        <v>14</v>
      </c>
      <c r="L807">
        <v>150</v>
      </c>
      <c r="M807" s="1" t="e">
        <v>#N/A</v>
      </c>
      <c r="N807" s="1" t="e">
        <v>#N/A</v>
      </c>
      <c r="O807" s="1" t="e">
        <v>#N/A</v>
      </c>
      <c r="P807" s="37" t="e">
        <v>#N/A</v>
      </c>
      <c r="Q807">
        <f t="shared" si="51"/>
        <v>0.5</v>
      </c>
      <c r="R807" t="s">
        <v>1949</v>
      </c>
    </row>
    <row r="808" spans="1:19">
      <c r="A808" s="2">
        <f t="shared" si="48"/>
        <v>9914</v>
      </c>
      <c r="B808" t="str">
        <f t="shared" si="49"/>
        <v>D19914-14</v>
      </c>
      <c r="C808" t="str">
        <f t="shared" si="50"/>
        <v>CityScapes - Silver</v>
      </c>
      <c r="D808" s="2">
        <v>9914</v>
      </c>
      <c r="E808" t="s">
        <v>39</v>
      </c>
      <c r="F808" t="s">
        <v>81</v>
      </c>
      <c r="G808" t="s">
        <v>22</v>
      </c>
      <c r="H808" s="3">
        <v>2</v>
      </c>
      <c r="I808" s="3" t="s">
        <v>145</v>
      </c>
      <c r="J808" t="s">
        <v>12</v>
      </c>
      <c r="K808">
        <v>14</v>
      </c>
      <c r="L808">
        <v>150</v>
      </c>
      <c r="M808" s="1" t="e">
        <v>#N/A</v>
      </c>
      <c r="N808" s="1" t="e">
        <v>#N/A</v>
      </c>
      <c r="O808" s="1" t="e">
        <v>#N/A</v>
      </c>
      <c r="P808" s="37" t="e">
        <v>#N/A</v>
      </c>
      <c r="Q808">
        <f t="shared" si="51"/>
        <v>0.5</v>
      </c>
      <c r="R808" t="s">
        <v>1949</v>
      </c>
    </row>
    <row r="809" spans="1:19">
      <c r="A809" s="2">
        <f t="shared" si="48"/>
        <v>9915</v>
      </c>
      <c r="B809" t="str">
        <f t="shared" si="49"/>
        <v>D19915-14</v>
      </c>
      <c r="C809" t="str">
        <f t="shared" si="50"/>
        <v>CityScapes - Gold</v>
      </c>
      <c r="D809" s="2">
        <v>9915</v>
      </c>
      <c r="E809" t="s">
        <v>39</v>
      </c>
      <c r="F809" t="s">
        <v>81</v>
      </c>
      <c r="G809" t="s">
        <v>11</v>
      </c>
      <c r="H809" s="3">
        <v>2</v>
      </c>
      <c r="I809" s="3" t="s">
        <v>145</v>
      </c>
      <c r="J809" t="s">
        <v>12</v>
      </c>
      <c r="K809">
        <v>14</v>
      </c>
      <c r="L809">
        <v>180</v>
      </c>
      <c r="M809" s="1" t="e">
        <v>#N/A</v>
      </c>
      <c r="N809" s="1" t="e">
        <v>#N/A</v>
      </c>
      <c r="O809" s="1" t="e">
        <v>#N/A</v>
      </c>
      <c r="P809" s="37" t="e">
        <v>#N/A</v>
      </c>
      <c r="Q809">
        <f t="shared" si="51"/>
        <v>0.5</v>
      </c>
      <c r="R809" t="s">
        <v>1949</v>
      </c>
    </row>
    <row r="810" spans="1:19">
      <c r="A810" s="2">
        <f t="shared" si="48"/>
        <v>9917</v>
      </c>
      <c r="B810" t="str">
        <f t="shared" si="49"/>
        <v>D19917-14</v>
      </c>
      <c r="C810" t="str">
        <f t="shared" si="50"/>
        <v>CityScapes - Silver</v>
      </c>
      <c r="D810" s="2">
        <v>9917</v>
      </c>
      <c r="E810" t="s">
        <v>39</v>
      </c>
      <c r="F810" t="s">
        <v>81</v>
      </c>
      <c r="G810" t="s">
        <v>22</v>
      </c>
      <c r="H810" s="3">
        <v>3</v>
      </c>
      <c r="I810" s="3" t="s">
        <v>147</v>
      </c>
      <c r="J810" t="s">
        <v>12</v>
      </c>
      <c r="K810">
        <v>14</v>
      </c>
      <c r="L810">
        <v>110</v>
      </c>
      <c r="M810" s="1" t="e">
        <v>#N/A</v>
      </c>
      <c r="N810" s="1" t="e">
        <v>#N/A</v>
      </c>
      <c r="O810" s="1" t="e">
        <v>#N/A</v>
      </c>
      <c r="P810" s="37" t="e">
        <v>#N/A</v>
      </c>
      <c r="Q810">
        <f t="shared" si="51"/>
        <v>0.625</v>
      </c>
      <c r="R810" t="s">
        <v>1949</v>
      </c>
    </row>
    <row r="811" spans="1:19">
      <c r="A811" s="2">
        <f t="shared" si="48"/>
        <v>9919</v>
      </c>
      <c r="B811" t="str">
        <f t="shared" si="49"/>
        <v>D19919-163</v>
      </c>
      <c r="C811" t="str">
        <f t="shared" si="50"/>
        <v>Blacks - Black</v>
      </c>
      <c r="D811" s="2">
        <v>9919</v>
      </c>
      <c r="E811" t="s">
        <v>39</v>
      </c>
      <c r="F811" t="s">
        <v>49</v>
      </c>
      <c r="G811" t="s">
        <v>26</v>
      </c>
      <c r="H811" s="3">
        <v>0.75</v>
      </c>
      <c r="I811" s="3" t="s">
        <v>147</v>
      </c>
      <c r="J811" t="s">
        <v>12</v>
      </c>
      <c r="K811">
        <v>163</v>
      </c>
      <c r="L811">
        <v>540</v>
      </c>
      <c r="M811" s="1">
        <v>1.8165</v>
      </c>
      <c r="N811" s="1">
        <v>4.1265000000000001</v>
      </c>
      <c r="O811" s="1">
        <v>5.9639999999999995</v>
      </c>
      <c r="P811" s="37">
        <v>0.99749999999999994</v>
      </c>
      <c r="Q811">
        <f t="shared" si="51"/>
        <v>0.625</v>
      </c>
      <c r="R811" t="s">
        <v>1949</v>
      </c>
      <c r="S811" t="s">
        <v>1934</v>
      </c>
    </row>
    <row r="812" spans="1:19">
      <c r="A812" s="2">
        <f t="shared" si="48"/>
        <v>9932</v>
      </c>
      <c r="B812" t="str">
        <f t="shared" si="49"/>
        <v>D19932-15</v>
      </c>
      <c r="C812" t="str">
        <f t="shared" si="50"/>
        <v>Brushed Metals - Bronze</v>
      </c>
      <c r="D812" s="2">
        <v>9932</v>
      </c>
      <c r="E812" t="s">
        <v>39</v>
      </c>
      <c r="F812" t="s">
        <v>80</v>
      </c>
      <c r="G812" t="s">
        <v>30</v>
      </c>
      <c r="H812" s="3">
        <v>0.75</v>
      </c>
      <c r="I812" s="3" t="s">
        <v>148</v>
      </c>
      <c r="J812" t="s">
        <v>12</v>
      </c>
      <c r="K812">
        <v>15</v>
      </c>
      <c r="L812">
        <v>690</v>
      </c>
      <c r="M812" s="1">
        <v>2.2890000000000001</v>
      </c>
      <c r="N812" s="1">
        <v>4.9559999999999995</v>
      </c>
      <c r="O812" s="1">
        <v>6.93</v>
      </c>
      <c r="P812" s="37">
        <v>1.26</v>
      </c>
      <c r="Q812">
        <f t="shared" si="51"/>
        <v>0.4375</v>
      </c>
      <c r="R812" t="s">
        <v>1949</v>
      </c>
      <c r="S812" t="s">
        <v>1934</v>
      </c>
    </row>
    <row r="813" spans="1:19">
      <c r="A813" s="2">
        <f t="shared" si="48"/>
        <v>9935</v>
      </c>
      <c r="B813" t="str">
        <f t="shared" si="49"/>
        <v>D19935-15</v>
      </c>
      <c r="C813" t="str">
        <f t="shared" si="50"/>
        <v>Brushed Metals - Pewter</v>
      </c>
      <c r="D813" s="2">
        <v>9935</v>
      </c>
      <c r="E813" t="s">
        <v>39</v>
      </c>
      <c r="F813" t="s">
        <v>80</v>
      </c>
      <c r="G813" t="s">
        <v>28</v>
      </c>
      <c r="H813" s="3">
        <v>0.75</v>
      </c>
      <c r="I813" s="3" t="s">
        <v>148</v>
      </c>
      <c r="J813" t="s">
        <v>12</v>
      </c>
      <c r="K813">
        <v>15</v>
      </c>
      <c r="L813">
        <v>805</v>
      </c>
      <c r="M813" s="1">
        <v>2.2155</v>
      </c>
      <c r="N813" s="1">
        <v>4.8405000000000005</v>
      </c>
      <c r="O813" s="1">
        <v>6.7095000000000002</v>
      </c>
      <c r="P813" s="37">
        <v>1.218</v>
      </c>
      <c r="Q813">
        <f t="shared" si="51"/>
        <v>0.4375</v>
      </c>
      <c r="R813" t="s">
        <v>1949</v>
      </c>
      <c r="S813" t="s">
        <v>1934</v>
      </c>
    </row>
    <row r="814" spans="1:19">
      <c r="A814" s="2">
        <f t="shared" si="48"/>
        <v>9937</v>
      </c>
      <c r="B814" t="str">
        <f t="shared" si="49"/>
        <v>D19937-15</v>
      </c>
      <c r="C814" t="str">
        <f t="shared" si="50"/>
        <v>Brushed Metals - Bronze</v>
      </c>
      <c r="D814" s="2">
        <v>9937</v>
      </c>
      <c r="E814" t="s">
        <v>39</v>
      </c>
      <c r="F814" t="s">
        <v>80</v>
      </c>
      <c r="G814" t="s">
        <v>30</v>
      </c>
      <c r="H814" s="3">
        <v>1.125</v>
      </c>
      <c r="I814" s="3" t="s">
        <v>144</v>
      </c>
      <c r="J814" t="s">
        <v>12</v>
      </c>
      <c r="K814">
        <v>15</v>
      </c>
      <c r="L814">
        <v>400</v>
      </c>
      <c r="M814" s="1">
        <v>2.9085000000000001</v>
      </c>
      <c r="N814" s="1">
        <v>6.0795000000000003</v>
      </c>
      <c r="O814" s="1">
        <v>8.3895</v>
      </c>
      <c r="P814" s="37">
        <v>1.5960000000000001</v>
      </c>
      <c r="Q814">
        <f t="shared" si="51"/>
        <v>0.5625</v>
      </c>
      <c r="R814" t="s">
        <v>1949</v>
      </c>
    </row>
    <row r="815" spans="1:19">
      <c r="A815" s="2">
        <f t="shared" si="48"/>
        <v>9940</v>
      </c>
      <c r="B815" t="str">
        <f t="shared" si="49"/>
        <v>D19940-15</v>
      </c>
      <c r="C815" t="str">
        <f t="shared" si="50"/>
        <v>Brushed Metals - Pewter</v>
      </c>
      <c r="D815" s="2">
        <v>9940</v>
      </c>
      <c r="E815" t="s">
        <v>39</v>
      </c>
      <c r="F815" t="s">
        <v>80</v>
      </c>
      <c r="G815" t="s">
        <v>28</v>
      </c>
      <c r="H815" s="3">
        <v>1.125</v>
      </c>
      <c r="I815" s="3" t="s">
        <v>144</v>
      </c>
      <c r="J815" t="s">
        <v>12</v>
      </c>
      <c r="K815">
        <v>15</v>
      </c>
      <c r="L815">
        <v>435</v>
      </c>
      <c r="M815" s="1">
        <v>2.9085000000000001</v>
      </c>
      <c r="N815" s="1">
        <v>6.0795000000000003</v>
      </c>
      <c r="O815" s="1">
        <v>8.3895</v>
      </c>
      <c r="P815" s="37">
        <v>1.5960000000000001</v>
      </c>
      <c r="Q815">
        <f t="shared" si="51"/>
        <v>0.5625</v>
      </c>
      <c r="R815" t="s">
        <v>1949</v>
      </c>
    </row>
    <row r="816" spans="1:19">
      <c r="A816" s="2">
        <f t="shared" si="48"/>
        <v>9942</v>
      </c>
      <c r="B816" t="str">
        <f t="shared" si="49"/>
        <v>D19942-15</v>
      </c>
      <c r="C816" t="str">
        <f t="shared" si="50"/>
        <v>Brushed Metals - Bronze</v>
      </c>
      <c r="D816" s="2">
        <v>9942</v>
      </c>
      <c r="E816" t="s">
        <v>39</v>
      </c>
      <c r="F816" t="s">
        <v>80</v>
      </c>
      <c r="G816" t="s">
        <v>30</v>
      </c>
      <c r="H816" s="3">
        <v>1.5</v>
      </c>
      <c r="I816" s="3" t="s">
        <v>144</v>
      </c>
      <c r="J816" t="s">
        <v>12</v>
      </c>
      <c r="K816">
        <v>15</v>
      </c>
      <c r="L816">
        <v>275</v>
      </c>
      <c r="M816" s="1">
        <v>3.7275</v>
      </c>
      <c r="N816" s="1">
        <v>7.3079999999999998</v>
      </c>
      <c r="O816" s="1">
        <v>9.911999999999999</v>
      </c>
      <c r="P816" s="37">
        <v>2.0474999999999999</v>
      </c>
      <c r="Q816">
        <f t="shared" si="51"/>
        <v>0.5625</v>
      </c>
      <c r="R816" t="s">
        <v>1949</v>
      </c>
      <c r="S816" t="s">
        <v>1934</v>
      </c>
    </row>
    <row r="817" spans="1:19">
      <c r="A817" s="2">
        <f t="shared" si="48"/>
        <v>9945</v>
      </c>
      <c r="B817" t="str">
        <f t="shared" si="49"/>
        <v>D19945-15</v>
      </c>
      <c r="C817" t="str">
        <f t="shared" si="50"/>
        <v>Brushed Metals - Pewter</v>
      </c>
      <c r="D817" s="2">
        <v>9945</v>
      </c>
      <c r="E817" t="s">
        <v>39</v>
      </c>
      <c r="F817" t="s">
        <v>80</v>
      </c>
      <c r="G817" t="s">
        <v>28</v>
      </c>
      <c r="H817" s="3">
        <v>1.5</v>
      </c>
      <c r="I817" s="3" t="s">
        <v>144</v>
      </c>
      <c r="J817" t="s">
        <v>12</v>
      </c>
      <c r="K817">
        <v>15</v>
      </c>
      <c r="L817">
        <v>300</v>
      </c>
      <c r="M817" s="1">
        <v>3.7275</v>
      </c>
      <c r="N817" s="1">
        <v>7.3079999999999998</v>
      </c>
      <c r="O817" s="1">
        <v>9.911999999999999</v>
      </c>
      <c r="P817" s="37">
        <v>2.0474999999999999</v>
      </c>
      <c r="Q817">
        <f t="shared" si="51"/>
        <v>0.5625</v>
      </c>
      <c r="R817" t="s">
        <v>1949</v>
      </c>
      <c r="S817" t="s">
        <v>1934</v>
      </c>
    </row>
    <row r="818" spans="1:19">
      <c r="A818" s="2">
        <f t="shared" si="48"/>
        <v>9950</v>
      </c>
      <c r="B818" t="str">
        <f t="shared" si="49"/>
        <v>D19950-156</v>
      </c>
      <c r="C818" t="str">
        <f t="shared" si="50"/>
        <v>Misc - Black</v>
      </c>
      <c r="D818" s="2">
        <v>9950</v>
      </c>
      <c r="E818" t="s">
        <v>20</v>
      </c>
      <c r="F818" t="s">
        <v>174</v>
      </c>
      <c r="G818" t="s">
        <v>26</v>
      </c>
      <c r="H818" s="3">
        <v>1.25</v>
      </c>
      <c r="I818" s="3" t="s">
        <v>145</v>
      </c>
      <c r="J818" t="s">
        <v>12</v>
      </c>
      <c r="K818">
        <v>156</v>
      </c>
      <c r="L818">
        <v>380</v>
      </c>
      <c r="M818" s="1">
        <v>2.9925000000000002</v>
      </c>
      <c r="N818" s="1">
        <v>6.2160000000000002</v>
      </c>
      <c r="O818" s="1">
        <v>8.6310000000000002</v>
      </c>
      <c r="P818" s="37">
        <v>1.6485000000000001</v>
      </c>
      <c r="Q818">
        <f t="shared" si="51"/>
        <v>0.5</v>
      </c>
      <c r="R818" t="s">
        <v>1949</v>
      </c>
    </row>
    <row r="819" spans="1:19">
      <c r="A819" s="2">
        <f t="shared" si="48"/>
        <v>9951</v>
      </c>
      <c r="B819" t="str">
        <f t="shared" si="49"/>
        <v>D19951-7</v>
      </c>
      <c r="C819" t="str">
        <f t="shared" si="50"/>
        <v>Atlantis - Gold</v>
      </c>
      <c r="D819" s="2">
        <v>9951</v>
      </c>
      <c r="E819" t="s">
        <v>45</v>
      </c>
      <c r="F819" t="s">
        <v>79</v>
      </c>
      <c r="G819" t="s">
        <v>11</v>
      </c>
      <c r="H819" s="3">
        <v>2.875</v>
      </c>
      <c r="I819" s="3" t="s">
        <v>147</v>
      </c>
      <c r="J819" t="s">
        <v>12</v>
      </c>
      <c r="K819">
        <v>7</v>
      </c>
      <c r="L819">
        <v>120</v>
      </c>
      <c r="M819" s="1">
        <v>8.6415000000000006</v>
      </c>
      <c r="N819" s="1">
        <v>15.225000000000001</v>
      </c>
      <c r="O819" s="1">
        <v>19.540500000000002</v>
      </c>
      <c r="P819" s="37">
        <v>4.7565000000000008</v>
      </c>
      <c r="Q819">
        <f t="shared" si="51"/>
        <v>0.625</v>
      </c>
      <c r="R819" t="s">
        <v>1949</v>
      </c>
    </row>
    <row r="820" spans="1:19">
      <c r="A820" s="2">
        <f t="shared" si="48"/>
        <v>9952</v>
      </c>
      <c r="B820" t="str">
        <f t="shared" si="49"/>
        <v>D19952-7</v>
      </c>
      <c r="C820" t="str">
        <f t="shared" si="50"/>
        <v>Atlantis - Silver</v>
      </c>
      <c r="D820" s="2">
        <v>9952</v>
      </c>
      <c r="E820" t="s">
        <v>45</v>
      </c>
      <c r="F820" t="s">
        <v>79</v>
      </c>
      <c r="G820" t="s">
        <v>22</v>
      </c>
      <c r="H820" s="3">
        <v>2.875</v>
      </c>
      <c r="I820" s="3" t="s">
        <v>147</v>
      </c>
      <c r="J820" t="s">
        <v>12</v>
      </c>
      <c r="K820">
        <v>7</v>
      </c>
      <c r="L820">
        <v>110</v>
      </c>
      <c r="M820" s="1" t="e">
        <v>#N/A</v>
      </c>
      <c r="N820" s="1" t="e">
        <v>#N/A</v>
      </c>
      <c r="O820" s="1" t="e">
        <v>#N/A</v>
      </c>
      <c r="P820" s="37" t="e">
        <v>#N/A</v>
      </c>
      <c r="Q820">
        <f t="shared" si="51"/>
        <v>0.625</v>
      </c>
      <c r="R820" t="s">
        <v>1949</v>
      </c>
    </row>
    <row r="821" spans="1:19">
      <c r="A821" s="2">
        <f t="shared" si="48"/>
        <v>9959</v>
      </c>
      <c r="B821" t="str">
        <f t="shared" si="49"/>
        <v>D19959-156</v>
      </c>
      <c r="C821" t="str">
        <f t="shared" si="50"/>
        <v>Misc - Black</v>
      </c>
      <c r="D821" s="2">
        <v>9959</v>
      </c>
      <c r="E821" t="s">
        <v>20</v>
      </c>
      <c r="F821" t="s">
        <v>174</v>
      </c>
      <c r="G821" t="s">
        <v>26</v>
      </c>
      <c r="H821" s="3">
        <v>0.75</v>
      </c>
      <c r="I821" s="3" t="s">
        <v>154</v>
      </c>
      <c r="J821" t="s">
        <v>12</v>
      </c>
      <c r="K821">
        <v>156</v>
      </c>
      <c r="L821">
        <v>550</v>
      </c>
      <c r="M821" s="1">
        <v>2.7195</v>
      </c>
      <c r="N821" s="1">
        <v>5.8905000000000003</v>
      </c>
      <c r="O821" s="1">
        <v>8.19</v>
      </c>
      <c r="P821" s="37">
        <v>1.4909999999999999</v>
      </c>
      <c r="Q821">
        <f t="shared" si="51"/>
        <v>1</v>
      </c>
      <c r="R821" t="s">
        <v>1949</v>
      </c>
      <c r="S821" t="s">
        <v>1934</v>
      </c>
    </row>
    <row r="822" spans="1:19">
      <c r="A822" s="2">
        <f t="shared" si="48"/>
        <v>9960</v>
      </c>
      <c r="B822" t="str">
        <f t="shared" si="49"/>
        <v>D19960-120</v>
      </c>
      <c r="C822" t="str">
        <f t="shared" si="50"/>
        <v>Stretchers - Natural</v>
      </c>
      <c r="D822" s="2">
        <v>9960</v>
      </c>
      <c r="E822" t="s">
        <v>76</v>
      </c>
      <c r="F822" t="s">
        <v>77</v>
      </c>
      <c r="G822" t="s">
        <v>44</v>
      </c>
      <c r="H822" s="3">
        <v>1.25</v>
      </c>
      <c r="I822" s="3" t="s">
        <v>24</v>
      </c>
      <c r="J822" t="s">
        <v>76</v>
      </c>
      <c r="K822">
        <v>120</v>
      </c>
      <c r="L822">
        <v>390</v>
      </c>
      <c r="M822" s="1">
        <v>1.5855000000000001</v>
      </c>
      <c r="N822" s="1">
        <v>3.6539999999999999</v>
      </c>
      <c r="O822" s="1">
        <v>5.1660000000000004</v>
      </c>
      <c r="P822" s="37">
        <v>0.87149999999999994</v>
      </c>
      <c r="Q822">
        <f t="shared" si="51"/>
        <v>0.8125</v>
      </c>
      <c r="R822" t="s">
        <v>1949</v>
      </c>
    </row>
    <row r="823" spans="1:19">
      <c r="A823" s="2">
        <f t="shared" si="48"/>
        <v>9961</v>
      </c>
      <c r="B823" t="str">
        <f t="shared" si="49"/>
        <v>D19961-117</v>
      </c>
      <c r="C823" t="str">
        <f t="shared" si="50"/>
        <v>Linen Liners - Wheat/Oatmeal</v>
      </c>
      <c r="D823" s="2">
        <v>9961</v>
      </c>
      <c r="E823" t="s">
        <v>16</v>
      </c>
      <c r="F823" t="s">
        <v>17</v>
      </c>
      <c r="G823" t="s">
        <v>18</v>
      </c>
      <c r="H823" s="3">
        <v>1.25</v>
      </c>
      <c r="I823" s="3" t="s">
        <v>163</v>
      </c>
      <c r="J823" t="s">
        <v>19</v>
      </c>
      <c r="K823">
        <v>117</v>
      </c>
      <c r="L823">
        <v>470</v>
      </c>
      <c r="M823" s="1">
        <v>1.9215000000000002</v>
      </c>
      <c r="N823" s="1">
        <v>4.4415000000000004</v>
      </c>
      <c r="O823" s="1">
        <v>6.2790000000000008</v>
      </c>
      <c r="P823" s="37">
        <v>1.0605</v>
      </c>
      <c r="Q823">
        <f t="shared" si="51"/>
        <v>0.25</v>
      </c>
      <c r="R823" t="s">
        <v>1949</v>
      </c>
    </row>
    <row r="824" spans="1:19">
      <c r="A824" s="2">
        <f t="shared" si="48"/>
        <v>9971</v>
      </c>
      <c r="B824" t="str">
        <f t="shared" si="49"/>
        <v>D19971-55</v>
      </c>
      <c r="C824" t="str">
        <f t="shared" si="50"/>
        <v>Steeplechase - Mahogany</v>
      </c>
      <c r="D824" s="2">
        <v>9971</v>
      </c>
      <c r="E824" t="s">
        <v>39</v>
      </c>
      <c r="F824" t="s">
        <v>88</v>
      </c>
      <c r="G824" t="s">
        <v>25</v>
      </c>
      <c r="H824" s="3">
        <v>2.75</v>
      </c>
      <c r="I824" s="3" t="s">
        <v>145</v>
      </c>
      <c r="J824" t="s">
        <v>12</v>
      </c>
      <c r="K824">
        <v>55</v>
      </c>
      <c r="L824">
        <v>110</v>
      </c>
      <c r="M824" s="1" t="e">
        <v>#N/A</v>
      </c>
      <c r="N824" s="1" t="e">
        <v>#N/A</v>
      </c>
      <c r="O824" s="1" t="e">
        <v>#N/A</v>
      </c>
      <c r="P824" s="37" t="e">
        <v>#N/A</v>
      </c>
      <c r="Q824">
        <f t="shared" si="51"/>
        <v>0.5</v>
      </c>
      <c r="R824" t="s">
        <v>1949</v>
      </c>
    </row>
    <row r="825" spans="1:19">
      <c r="A825" s="2">
        <f t="shared" si="48"/>
        <v>9987</v>
      </c>
      <c r="B825" t="str">
        <f t="shared" si="49"/>
        <v>D19987-33</v>
      </c>
      <c r="C825" t="str">
        <f t="shared" si="50"/>
        <v>Riverwashed - White Washed</v>
      </c>
      <c r="D825" s="2">
        <v>9987</v>
      </c>
      <c r="E825" t="s">
        <v>10</v>
      </c>
      <c r="F825" t="s">
        <v>78</v>
      </c>
      <c r="G825" t="s">
        <v>47</v>
      </c>
      <c r="H825" s="3">
        <v>1.5</v>
      </c>
      <c r="I825" s="3" t="s">
        <v>148</v>
      </c>
      <c r="J825" t="s">
        <v>12</v>
      </c>
      <c r="K825">
        <v>33</v>
      </c>
      <c r="L825">
        <v>220</v>
      </c>
      <c r="M825" s="1" t="e">
        <v>#N/A</v>
      </c>
      <c r="N825" s="1" t="e">
        <v>#N/A</v>
      </c>
      <c r="O825" s="1" t="e">
        <v>#N/A</v>
      </c>
      <c r="P825" s="37" t="e">
        <v>#N/A</v>
      </c>
      <c r="Q825">
        <f t="shared" si="51"/>
        <v>0.4375</v>
      </c>
      <c r="R825" t="s">
        <v>1949</v>
      </c>
    </row>
    <row r="826" spans="1:19">
      <c r="A826" s="2">
        <f t="shared" si="48"/>
        <v>9996</v>
      </c>
      <c r="B826" t="str">
        <f t="shared" si="49"/>
        <v>D19996-78</v>
      </c>
      <c r="C826" t="str">
        <f t="shared" si="50"/>
        <v>Misc - Antique Gold</v>
      </c>
      <c r="D826" s="2">
        <v>9996</v>
      </c>
      <c r="E826" t="s">
        <v>45</v>
      </c>
      <c r="F826" t="s">
        <v>174</v>
      </c>
      <c r="G826" t="s">
        <v>14</v>
      </c>
      <c r="H826" s="3">
        <v>4.25</v>
      </c>
      <c r="I826" s="3" t="s">
        <v>147</v>
      </c>
      <c r="J826" t="s">
        <v>12</v>
      </c>
      <c r="K826">
        <v>78</v>
      </c>
      <c r="L826">
        <v>55</v>
      </c>
      <c r="M826" s="1">
        <v>14.553000000000001</v>
      </c>
      <c r="N826" s="1">
        <v>25.830000000000002</v>
      </c>
      <c r="O826" s="1">
        <v>31.794000000000004</v>
      </c>
      <c r="P826" s="37">
        <v>8.0010000000000012</v>
      </c>
      <c r="Q826">
        <f t="shared" si="51"/>
        <v>0.625</v>
      </c>
      <c r="R826" t="s">
        <v>1949</v>
      </c>
    </row>
    <row r="827" spans="1:19">
      <c r="A827" s="2">
        <f t="shared" si="48"/>
        <v>9999</v>
      </c>
      <c r="B827" t="str">
        <f t="shared" si="49"/>
        <v>D19999-120</v>
      </c>
      <c r="C827" t="str">
        <f t="shared" si="50"/>
        <v>Stretchers - Natural</v>
      </c>
      <c r="D827" s="2">
        <v>9999</v>
      </c>
      <c r="E827" t="s">
        <v>76</v>
      </c>
      <c r="F827" t="s">
        <v>77</v>
      </c>
      <c r="G827" t="s">
        <v>44</v>
      </c>
      <c r="H827" s="3">
        <v>2.5</v>
      </c>
      <c r="I827" s="3" t="s">
        <v>154</v>
      </c>
      <c r="J827" t="s">
        <v>76</v>
      </c>
      <c r="K827">
        <v>120</v>
      </c>
      <c r="L827">
        <v>130</v>
      </c>
      <c r="M827" s="1">
        <v>2.94</v>
      </c>
      <c r="N827" s="1">
        <v>5.7330000000000005</v>
      </c>
      <c r="O827" s="1">
        <v>7.7490000000000006</v>
      </c>
      <c r="P827" s="37">
        <v>1.6170000000000002</v>
      </c>
      <c r="Q827">
        <f t="shared" si="51"/>
        <v>1</v>
      </c>
      <c r="R827" t="s">
        <v>1949</v>
      </c>
    </row>
    <row r="828" spans="1:19">
      <c r="A828" s="2">
        <f t="shared" si="48"/>
        <v>10004</v>
      </c>
      <c r="B828" t="str">
        <f t="shared" si="49"/>
        <v>D110004-193</v>
      </c>
      <c r="C828" t="str">
        <f t="shared" si="50"/>
        <v>Real Veneers - Honey Pecan</v>
      </c>
      <c r="D828" s="2">
        <v>10004</v>
      </c>
      <c r="E828" t="s">
        <v>74</v>
      </c>
      <c r="F828" t="s">
        <v>75</v>
      </c>
      <c r="G828" t="s">
        <v>35</v>
      </c>
      <c r="H828" s="3">
        <v>1.625</v>
      </c>
      <c r="I828" s="3" t="s">
        <v>149</v>
      </c>
      <c r="J828" t="s">
        <v>12</v>
      </c>
      <c r="K828">
        <v>193</v>
      </c>
      <c r="L828">
        <v>360</v>
      </c>
      <c r="M828" s="1">
        <v>4.4415000000000004</v>
      </c>
      <c r="N828" s="1">
        <v>8.2004999999999999</v>
      </c>
      <c r="O828" s="1">
        <v>10.941000000000001</v>
      </c>
      <c r="P828" s="37">
        <v>2.4465000000000003</v>
      </c>
      <c r="Q828">
        <f t="shared" si="51"/>
        <v>0.375</v>
      </c>
      <c r="R828" t="s">
        <v>1949</v>
      </c>
    </row>
    <row r="829" spans="1:19">
      <c r="A829" s="2">
        <f t="shared" si="48"/>
        <v>10017</v>
      </c>
      <c r="B829" t="str">
        <f t="shared" si="49"/>
        <v>D110017-144</v>
      </c>
      <c r="C829" t="str">
        <f t="shared" si="50"/>
        <v>Misc - Mahogany</v>
      </c>
      <c r="D829" s="2">
        <v>10017</v>
      </c>
      <c r="E829" t="s">
        <v>10</v>
      </c>
      <c r="F829" t="s">
        <v>174</v>
      </c>
      <c r="G829" t="s">
        <v>25</v>
      </c>
      <c r="H829" s="3">
        <v>1.375</v>
      </c>
      <c r="I829" s="3" t="s">
        <v>145</v>
      </c>
      <c r="J829" t="s">
        <v>12</v>
      </c>
      <c r="K829">
        <v>144</v>
      </c>
      <c r="L829">
        <v>330</v>
      </c>
      <c r="M829" s="1">
        <v>2.6880000000000002</v>
      </c>
      <c r="N829" s="1">
        <v>5.8065000000000007</v>
      </c>
      <c r="O829" s="1">
        <v>8.0220000000000002</v>
      </c>
      <c r="P829" s="37">
        <v>1.4804999999999999</v>
      </c>
      <c r="Q829">
        <f t="shared" si="51"/>
        <v>0.5</v>
      </c>
      <c r="R829" t="s">
        <v>1949</v>
      </c>
      <c r="S829" t="s">
        <v>1934</v>
      </c>
    </row>
    <row r="830" spans="1:19">
      <c r="A830" s="2">
        <f t="shared" si="48"/>
        <v>10020</v>
      </c>
      <c r="B830" t="str">
        <f t="shared" si="49"/>
        <v>D110020-25</v>
      </c>
      <c r="C830" t="str">
        <f t="shared" si="50"/>
        <v>Cappuccino - Cappuccino</v>
      </c>
      <c r="D830" s="2">
        <v>10020</v>
      </c>
      <c r="E830" t="s">
        <v>39</v>
      </c>
      <c r="F830" t="s">
        <v>34</v>
      </c>
      <c r="G830" t="s">
        <v>34</v>
      </c>
      <c r="H830" s="3">
        <v>1.25</v>
      </c>
      <c r="I830" s="3" t="s">
        <v>145</v>
      </c>
      <c r="J830" t="s">
        <v>12</v>
      </c>
      <c r="K830">
        <v>25</v>
      </c>
      <c r="L830">
        <v>465</v>
      </c>
      <c r="M830" s="1">
        <v>2.9925000000000002</v>
      </c>
      <c r="N830" s="1">
        <v>6.2160000000000002</v>
      </c>
      <c r="O830" s="1">
        <v>8.6310000000000002</v>
      </c>
      <c r="P830" s="37">
        <v>1.6485000000000001</v>
      </c>
      <c r="Q830">
        <f t="shared" si="51"/>
        <v>0.5</v>
      </c>
      <c r="R830" t="s">
        <v>1949</v>
      </c>
    </row>
    <row r="831" spans="1:19">
      <c r="A831" s="2">
        <f t="shared" si="48"/>
        <v>10021</v>
      </c>
      <c r="B831" t="str">
        <f t="shared" si="49"/>
        <v>D110021-161</v>
      </c>
      <c r="C831" t="str">
        <f t="shared" si="50"/>
        <v>Misc - Black</v>
      </c>
      <c r="D831" s="2">
        <v>10021</v>
      </c>
      <c r="E831" t="s">
        <v>39</v>
      </c>
      <c r="F831" t="s">
        <v>174</v>
      </c>
      <c r="G831" t="s">
        <v>26</v>
      </c>
      <c r="H831" s="3">
        <v>1.875</v>
      </c>
      <c r="I831" s="3" t="s">
        <v>145</v>
      </c>
      <c r="J831" t="s">
        <v>12</v>
      </c>
      <c r="K831">
        <v>161</v>
      </c>
      <c r="L831">
        <v>240</v>
      </c>
      <c r="M831" s="1">
        <v>4.1475</v>
      </c>
      <c r="N831" s="1">
        <v>7.6965000000000003</v>
      </c>
      <c r="O831" s="1">
        <v>10.311</v>
      </c>
      <c r="P831" s="37">
        <v>2.2785000000000002</v>
      </c>
      <c r="Q831">
        <f t="shared" si="51"/>
        <v>0.5</v>
      </c>
      <c r="R831" t="s">
        <v>1949</v>
      </c>
    </row>
    <row r="832" spans="1:19">
      <c r="A832" s="2">
        <f t="shared" si="48"/>
        <v>10022</v>
      </c>
      <c r="B832" t="str">
        <f t="shared" si="49"/>
        <v>D110022-111</v>
      </c>
      <c r="C832" t="str">
        <f t="shared" si="50"/>
        <v>Torn Leaf - Gold</v>
      </c>
      <c r="D832" s="2">
        <v>10022</v>
      </c>
      <c r="E832" t="s">
        <v>39</v>
      </c>
      <c r="F832" t="s">
        <v>69</v>
      </c>
      <c r="G832" t="s">
        <v>11</v>
      </c>
      <c r="H832" s="3">
        <v>1</v>
      </c>
      <c r="I832" s="3" t="s">
        <v>152</v>
      </c>
      <c r="J832" t="s">
        <v>12</v>
      </c>
      <c r="K832">
        <v>111</v>
      </c>
      <c r="L832">
        <v>380</v>
      </c>
      <c r="M832" s="1">
        <v>3.1814999999999998</v>
      </c>
      <c r="N832" s="1">
        <v>6.6254999999999997</v>
      </c>
      <c r="O832" s="1">
        <v>9.166500000000001</v>
      </c>
      <c r="P832" s="37">
        <v>1.7535000000000001</v>
      </c>
      <c r="Q832">
        <f t="shared" si="51"/>
        <v>0.3125</v>
      </c>
      <c r="R832" t="s">
        <v>1949</v>
      </c>
    </row>
    <row r="833" spans="1:18">
      <c r="A833" s="2">
        <f t="shared" si="48"/>
        <v>10025</v>
      </c>
      <c r="B833" t="str">
        <f t="shared" si="49"/>
        <v>D110025-156</v>
      </c>
      <c r="C833" t="str">
        <f t="shared" si="50"/>
        <v>Misc - Black</v>
      </c>
      <c r="D833" s="2">
        <v>10025</v>
      </c>
      <c r="E833" t="s">
        <v>20</v>
      </c>
      <c r="F833" t="s">
        <v>174</v>
      </c>
      <c r="G833" t="s">
        <v>26</v>
      </c>
      <c r="H833" s="3">
        <v>1.25</v>
      </c>
      <c r="I833" s="3" t="s">
        <v>150</v>
      </c>
      <c r="J833" t="s">
        <v>12</v>
      </c>
      <c r="K833">
        <v>156</v>
      </c>
      <c r="L833">
        <v>360</v>
      </c>
      <c r="M833" s="1" t="e">
        <v>#N/A</v>
      </c>
      <c r="N833" s="1" t="e">
        <v>#N/A</v>
      </c>
      <c r="O833" s="1" t="e">
        <v>#N/A</v>
      </c>
      <c r="P833" s="37" t="e">
        <v>#N/A</v>
      </c>
      <c r="Q833">
        <f t="shared" si="51"/>
        <v>0.75</v>
      </c>
      <c r="R833" t="s">
        <v>1949</v>
      </c>
    </row>
    <row r="834" spans="1:18">
      <c r="A834" s="2">
        <f t="shared" ref="A834:A897" si="52">D834</f>
        <v>10034</v>
      </c>
      <c r="B834" t="str">
        <f t="shared" ref="B834:B897" si="53">CONCATENATE("D1",D834,"-",K834)</f>
        <v>D110034-157</v>
      </c>
      <c r="C834" t="str">
        <f t="shared" ref="C834:C897" si="54">CONCATENATE(F834," - ",G834)</f>
        <v>Misc - Black</v>
      </c>
      <c r="D834" s="2">
        <v>10034</v>
      </c>
      <c r="E834" t="s">
        <v>10</v>
      </c>
      <c r="F834" t="s">
        <v>174</v>
      </c>
      <c r="G834" t="s">
        <v>26</v>
      </c>
      <c r="H834" s="3">
        <v>3.5</v>
      </c>
      <c r="I834" s="3" t="s">
        <v>144</v>
      </c>
      <c r="J834" t="s">
        <v>12</v>
      </c>
      <c r="K834">
        <v>157</v>
      </c>
      <c r="L834">
        <v>80</v>
      </c>
      <c r="M834" s="1">
        <v>11.781000000000001</v>
      </c>
      <c r="N834" s="1">
        <v>20.107499999999998</v>
      </c>
      <c r="O834" s="1">
        <v>25.273500000000002</v>
      </c>
      <c r="P834" s="37">
        <v>6.4785000000000004</v>
      </c>
      <c r="Q834">
        <f t="shared" ref="Q834:Q897" si="55">IFERROR(+IF(I834&lt;40000,I834,+((TRIM(+MID(I834,1,+FIND("/",I834,1)-1)))/(+TRIM(+MID(I834,+FIND("/",I834,1)+1,2))))),I834*1)</f>
        <v>0.5625</v>
      </c>
      <c r="R834" t="s">
        <v>1949</v>
      </c>
    </row>
    <row r="835" spans="1:18">
      <c r="A835" s="2">
        <f t="shared" si="52"/>
        <v>10035</v>
      </c>
      <c r="B835" t="str">
        <f t="shared" si="53"/>
        <v>D110035-157</v>
      </c>
      <c r="C835" t="str">
        <f t="shared" si="54"/>
        <v>Misc - Black</v>
      </c>
      <c r="D835" s="2">
        <v>10035</v>
      </c>
      <c r="E835" t="s">
        <v>10</v>
      </c>
      <c r="F835" t="s">
        <v>174</v>
      </c>
      <c r="G835" t="s">
        <v>26</v>
      </c>
      <c r="H835" s="3">
        <v>3.5</v>
      </c>
      <c r="I835" s="3" t="s">
        <v>144</v>
      </c>
      <c r="J835" t="s">
        <v>12</v>
      </c>
      <c r="K835">
        <v>157</v>
      </c>
      <c r="L835">
        <v>80</v>
      </c>
      <c r="M835" s="1" t="e">
        <v>#N/A</v>
      </c>
      <c r="N835" s="1" t="e">
        <v>#N/A</v>
      </c>
      <c r="O835" s="1" t="e">
        <v>#N/A</v>
      </c>
      <c r="P835" s="37" t="e">
        <v>#N/A</v>
      </c>
      <c r="Q835">
        <f t="shared" si="55"/>
        <v>0.5625</v>
      </c>
      <c r="R835" t="s">
        <v>1949</v>
      </c>
    </row>
    <row r="836" spans="1:18">
      <c r="A836" s="2">
        <f t="shared" si="52"/>
        <v>10036</v>
      </c>
      <c r="B836" t="str">
        <f t="shared" si="53"/>
        <v>D110036-156</v>
      </c>
      <c r="C836" t="str">
        <f t="shared" si="54"/>
        <v>Misc - Acid</v>
      </c>
      <c r="D836" s="2">
        <v>10036</v>
      </c>
      <c r="E836" t="s">
        <v>39</v>
      </c>
      <c r="F836" t="s">
        <v>174</v>
      </c>
      <c r="G836" t="s">
        <v>73</v>
      </c>
      <c r="H836" s="3">
        <v>1.75</v>
      </c>
      <c r="I836" s="3" t="s">
        <v>162</v>
      </c>
      <c r="J836" t="s">
        <v>41</v>
      </c>
      <c r="K836">
        <v>156</v>
      </c>
      <c r="L836">
        <v>140</v>
      </c>
      <c r="M836" s="1" t="e">
        <v>#N/A</v>
      </c>
      <c r="N836" s="1" t="e">
        <v>#N/A</v>
      </c>
      <c r="O836" s="1" t="e">
        <v>#N/A</v>
      </c>
      <c r="P836" s="37" t="e">
        <v>#N/A</v>
      </c>
      <c r="Q836">
        <f t="shared" si="55"/>
        <v>1.75</v>
      </c>
      <c r="R836" t="s">
        <v>1949</v>
      </c>
    </row>
    <row r="837" spans="1:18">
      <c r="A837" s="2">
        <f t="shared" si="52"/>
        <v>10038</v>
      </c>
      <c r="B837" t="str">
        <f t="shared" si="53"/>
        <v>D110038-111</v>
      </c>
      <c r="C837" t="str">
        <f t="shared" si="54"/>
        <v>Torn Leaf - Gold</v>
      </c>
      <c r="D837" s="2">
        <v>10038</v>
      </c>
      <c r="E837" t="s">
        <v>39</v>
      </c>
      <c r="F837" t="s">
        <v>69</v>
      </c>
      <c r="G837" t="s">
        <v>11</v>
      </c>
      <c r="H837" s="3">
        <v>1.375</v>
      </c>
      <c r="I837" s="3" t="s">
        <v>156</v>
      </c>
      <c r="J837" t="s">
        <v>12</v>
      </c>
      <c r="K837">
        <v>111</v>
      </c>
      <c r="L837">
        <v>225</v>
      </c>
      <c r="M837" s="1" t="e">
        <v>#N/A</v>
      </c>
      <c r="N837" s="1" t="e">
        <v>#N/A</v>
      </c>
      <c r="O837" s="1" t="e">
        <v>#N/A</v>
      </c>
      <c r="P837" s="37" t="e">
        <v>#N/A</v>
      </c>
      <c r="Q837">
        <f t="shared" si="55"/>
        <v>0.875</v>
      </c>
      <c r="R837" t="s">
        <v>1949</v>
      </c>
    </row>
    <row r="838" spans="1:18">
      <c r="A838" s="2">
        <f t="shared" si="52"/>
        <v>10039</v>
      </c>
      <c r="B838" t="str">
        <f t="shared" si="53"/>
        <v>D110039-111</v>
      </c>
      <c r="C838" t="str">
        <f t="shared" si="54"/>
        <v>Torn Leaf - Silver</v>
      </c>
      <c r="D838" s="2">
        <v>10039</v>
      </c>
      <c r="E838" t="s">
        <v>39</v>
      </c>
      <c r="F838" t="s">
        <v>69</v>
      </c>
      <c r="G838" t="s">
        <v>22</v>
      </c>
      <c r="H838" s="3">
        <v>1.375</v>
      </c>
      <c r="I838" s="3" t="s">
        <v>156</v>
      </c>
      <c r="J838" t="s">
        <v>12</v>
      </c>
      <c r="K838">
        <v>111</v>
      </c>
      <c r="L838">
        <v>225</v>
      </c>
      <c r="M838" s="1" t="e">
        <v>#N/A</v>
      </c>
      <c r="N838" s="1" t="e">
        <v>#N/A</v>
      </c>
      <c r="O838" s="1" t="e">
        <v>#N/A</v>
      </c>
      <c r="P838" s="37" t="e">
        <v>#N/A</v>
      </c>
      <c r="Q838">
        <f t="shared" si="55"/>
        <v>0.875</v>
      </c>
      <c r="R838" t="s">
        <v>1949</v>
      </c>
    </row>
    <row r="839" spans="1:18">
      <c r="A839" s="2">
        <f t="shared" si="52"/>
        <v>10041</v>
      </c>
      <c r="B839" t="str">
        <f t="shared" si="53"/>
        <v>D110041-111</v>
      </c>
      <c r="C839" t="str">
        <f t="shared" si="54"/>
        <v>Torn Leaf - Silver</v>
      </c>
      <c r="D839" s="2">
        <v>10041</v>
      </c>
      <c r="E839" t="s">
        <v>39</v>
      </c>
      <c r="F839" t="s">
        <v>69</v>
      </c>
      <c r="G839" t="s">
        <v>22</v>
      </c>
      <c r="H839" s="3">
        <v>2</v>
      </c>
      <c r="I839" s="3" t="s">
        <v>149</v>
      </c>
      <c r="J839" t="s">
        <v>12</v>
      </c>
      <c r="K839">
        <v>111</v>
      </c>
      <c r="L839">
        <v>225</v>
      </c>
      <c r="M839" s="1">
        <v>4.3995000000000006</v>
      </c>
      <c r="N839" s="1">
        <v>8.7675000000000001</v>
      </c>
      <c r="O839" s="1">
        <v>11.8545</v>
      </c>
      <c r="P839" s="37">
        <v>2.415</v>
      </c>
      <c r="Q839">
        <f t="shared" si="55"/>
        <v>0.375</v>
      </c>
      <c r="R839" t="s">
        <v>1949</v>
      </c>
    </row>
    <row r="840" spans="1:18">
      <c r="A840" s="2">
        <f t="shared" si="52"/>
        <v>10044</v>
      </c>
      <c r="B840" t="str">
        <f t="shared" si="53"/>
        <v>D110044-9</v>
      </c>
      <c r="C840" t="str">
        <f t="shared" si="54"/>
        <v>Caldera - Silver</v>
      </c>
      <c r="D840" s="2">
        <v>10044</v>
      </c>
      <c r="E840" t="s">
        <v>39</v>
      </c>
      <c r="F840" t="s">
        <v>72</v>
      </c>
      <c r="G840" t="s">
        <v>22</v>
      </c>
      <c r="H840" s="3">
        <v>2</v>
      </c>
      <c r="I840" s="3" t="s">
        <v>149</v>
      </c>
      <c r="J840" t="s">
        <v>12</v>
      </c>
      <c r="K840">
        <v>9</v>
      </c>
      <c r="L840">
        <v>180</v>
      </c>
      <c r="M840" s="1" t="e">
        <v>#N/A</v>
      </c>
      <c r="N840" s="1" t="e">
        <v>#N/A</v>
      </c>
      <c r="O840" s="1" t="e">
        <v>#N/A</v>
      </c>
      <c r="P840" s="37" t="e">
        <v>#N/A</v>
      </c>
      <c r="Q840">
        <f t="shared" si="55"/>
        <v>0.375</v>
      </c>
      <c r="R840" t="s">
        <v>1949</v>
      </c>
    </row>
    <row r="841" spans="1:18">
      <c r="A841" s="2">
        <f t="shared" si="52"/>
        <v>10045</v>
      </c>
      <c r="B841" t="str">
        <f t="shared" si="53"/>
        <v>D110045-9</v>
      </c>
      <c r="C841" t="str">
        <f t="shared" si="54"/>
        <v>Caldera - Silver</v>
      </c>
      <c r="D841" s="2">
        <v>10045</v>
      </c>
      <c r="E841" t="s">
        <v>39</v>
      </c>
      <c r="F841" t="s">
        <v>72</v>
      </c>
      <c r="G841" t="s">
        <v>22</v>
      </c>
      <c r="H841" s="3">
        <v>2.5</v>
      </c>
      <c r="I841" s="3" t="s">
        <v>149</v>
      </c>
      <c r="J841" t="s">
        <v>12</v>
      </c>
      <c r="K841">
        <v>9</v>
      </c>
      <c r="L841">
        <v>180</v>
      </c>
      <c r="M841" s="1" t="e">
        <v>#N/A</v>
      </c>
      <c r="N841" s="1" t="e">
        <v>#N/A</v>
      </c>
      <c r="O841" s="1" t="e">
        <v>#N/A</v>
      </c>
      <c r="P841" s="37" t="e">
        <v>#N/A</v>
      </c>
      <c r="Q841">
        <f t="shared" si="55"/>
        <v>0.375</v>
      </c>
      <c r="R841" t="s">
        <v>1949</v>
      </c>
    </row>
    <row r="842" spans="1:18">
      <c r="A842" s="2">
        <f t="shared" si="52"/>
        <v>10046</v>
      </c>
      <c r="B842" t="str">
        <f t="shared" si="53"/>
        <v>D110046-9</v>
      </c>
      <c r="C842" t="str">
        <f t="shared" si="54"/>
        <v>Caldera - Black</v>
      </c>
      <c r="D842" s="2">
        <v>10046</v>
      </c>
      <c r="E842" t="s">
        <v>39</v>
      </c>
      <c r="F842" t="s">
        <v>72</v>
      </c>
      <c r="G842" t="s">
        <v>26</v>
      </c>
      <c r="H842" s="3">
        <v>2</v>
      </c>
      <c r="I842" s="3" t="s">
        <v>149</v>
      </c>
      <c r="J842" t="s">
        <v>12</v>
      </c>
      <c r="K842">
        <v>9</v>
      </c>
      <c r="L842">
        <v>210</v>
      </c>
      <c r="M842" s="1" t="e">
        <v>#N/A</v>
      </c>
      <c r="N842" s="1" t="e">
        <v>#N/A</v>
      </c>
      <c r="O842" s="1" t="e">
        <v>#N/A</v>
      </c>
      <c r="P842" s="37" t="e">
        <v>#N/A</v>
      </c>
      <c r="Q842">
        <f t="shared" si="55"/>
        <v>0.375</v>
      </c>
      <c r="R842" t="s">
        <v>1949</v>
      </c>
    </row>
    <row r="843" spans="1:18">
      <c r="A843" s="2">
        <f t="shared" si="52"/>
        <v>10048</v>
      </c>
      <c r="B843" t="str">
        <f t="shared" si="53"/>
        <v>D110048-122</v>
      </c>
      <c r="C843" t="str">
        <f t="shared" si="54"/>
        <v>Fillets - Antique Gold</v>
      </c>
      <c r="D843" s="2">
        <v>10048</v>
      </c>
      <c r="E843" t="s">
        <v>42</v>
      </c>
      <c r="F843" t="s">
        <v>43</v>
      </c>
      <c r="G843" t="s">
        <v>14</v>
      </c>
      <c r="H843" s="3">
        <v>0.5</v>
      </c>
      <c r="J843" t="s">
        <v>42</v>
      </c>
      <c r="K843">
        <v>122</v>
      </c>
      <c r="L843">
        <v>1720</v>
      </c>
      <c r="M843" s="1">
        <v>1.806</v>
      </c>
      <c r="N843" s="1">
        <v>3.948</v>
      </c>
      <c r="O843" s="1">
        <v>0</v>
      </c>
      <c r="P843" s="37">
        <v>0.99749999999999994</v>
      </c>
      <c r="Q843">
        <f t="shared" si="55"/>
        <v>0</v>
      </c>
      <c r="R843" t="s">
        <v>1949</v>
      </c>
    </row>
    <row r="844" spans="1:18">
      <c r="A844" s="2">
        <f t="shared" si="52"/>
        <v>10051</v>
      </c>
      <c r="B844" t="str">
        <f t="shared" si="53"/>
        <v>D110051-68</v>
      </c>
      <c r="C844" t="str">
        <f t="shared" si="54"/>
        <v>Misc - Antique Gold</v>
      </c>
      <c r="D844" s="2">
        <v>10051</v>
      </c>
      <c r="E844" t="s">
        <v>10</v>
      </c>
      <c r="F844" t="s">
        <v>174</v>
      </c>
      <c r="G844" t="s">
        <v>14</v>
      </c>
      <c r="H844" s="3">
        <v>1.25</v>
      </c>
      <c r="I844" s="3" t="s">
        <v>149</v>
      </c>
      <c r="J844" t="s">
        <v>12</v>
      </c>
      <c r="K844">
        <v>68</v>
      </c>
      <c r="L844">
        <v>285</v>
      </c>
      <c r="M844" s="1">
        <v>2.94</v>
      </c>
      <c r="N844" s="1">
        <v>6.237000000000001</v>
      </c>
      <c r="O844" s="1">
        <v>8.599499999999999</v>
      </c>
      <c r="P844" s="37">
        <v>1.6170000000000002</v>
      </c>
      <c r="Q844">
        <f t="shared" si="55"/>
        <v>0.375</v>
      </c>
      <c r="R844" t="s">
        <v>1949</v>
      </c>
    </row>
    <row r="845" spans="1:18">
      <c r="A845" s="2">
        <f t="shared" si="52"/>
        <v>10065</v>
      </c>
      <c r="B845" t="str">
        <f t="shared" si="53"/>
        <v>D110065-111</v>
      </c>
      <c r="C845" t="str">
        <f t="shared" si="54"/>
        <v>Shadow Boxes - Gold</v>
      </c>
      <c r="D845" s="2">
        <v>10065</v>
      </c>
      <c r="E845" t="s">
        <v>46</v>
      </c>
      <c r="F845" t="s">
        <v>40</v>
      </c>
      <c r="G845" t="s">
        <v>11</v>
      </c>
      <c r="H845" s="3">
        <v>1.75</v>
      </c>
      <c r="I845" s="3" t="s">
        <v>162</v>
      </c>
      <c r="J845" t="s">
        <v>41</v>
      </c>
      <c r="K845">
        <v>111</v>
      </c>
      <c r="L845">
        <v>140</v>
      </c>
      <c r="M845" s="1">
        <v>7.6860000000000008</v>
      </c>
      <c r="N845" s="1">
        <v>13.503</v>
      </c>
      <c r="O845" s="1">
        <v>17.503500000000003</v>
      </c>
      <c r="P845" s="37">
        <v>4.2315000000000005</v>
      </c>
      <c r="Q845">
        <f t="shared" si="55"/>
        <v>1.75</v>
      </c>
      <c r="R845" t="s">
        <v>1949</v>
      </c>
    </row>
    <row r="846" spans="1:18">
      <c r="A846" s="2">
        <f t="shared" si="52"/>
        <v>10066</v>
      </c>
      <c r="B846" t="str">
        <f t="shared" si="53"/>
        <v>D110066-111</v>
      </c>
      <c r="C846" t="str">
        <f t="shared" si="54"/>
        <v>Shadow Boxes - Silver</v>
      </c>
      <c r="D846" s="2">
        <v>10066</v>
      </c>
      <c r="E846" t="s">
        <v>46</v>
      </c>
      <c r="F846" t="s">
        <v>40</v>
      </c>
      <c r="G846" t="s">
        <v>22</v>
      </c>
      <c r="H846" s="3">
        <v>1.75</v>
      </c>
      <c r="I846" s="3" t="s">
        <v>162</v>
      </c>
      <c r="J846" t="s">
        <v>41</v>
      </c>
      <c r="K846">
        <v>111</v>
      </c>
      <c r="L846">
        <v>140</v>
      </c>
      <c r="M846" s="1">
        <v>8.0745000000000005</v>
      </c>
      <c r="N846" s="1">
        <v>14.332500000000001</v>
      </c>
      <c r="O846" s="1">
        <v>18.794999999999998</v>
      </c>
      <c r="P846" s="37">
        <v>4.4415000000000004</v>
      </c>
      <c r="Q846">
        <f t="shared" si="55"/>
        <v>1.75</v>
      </c>
      <c r="R846" t="s">
        <v>1949</v>
      </c>
    </row>
    <row r="847" spans="1:18">
      <c r="A847" s="2">
        <f t="shared" si="52"/>
        <v>10079</v>
      </c>
      <c r="B847" t="str">
        <f t="shared" si="53"/>
        <v>D110079-54</v>
      </c>
      <c r="C847" t="str">
        <f t="shared" si="54"/>
        <v>Derby - Antique Gold</v>
      </c>
      <c r="D847" s="2">
        <v>10079</v>
      </c>
      <c r="E847" t="s">
        <v>39</v>
      </c>
      <c r="F847" t="s">
        <v>70</v>
      </c>
      <c r="G847" t="s">
        <v>14</v>
      </c>
      <c r="H847" s="3">
        <v>2.5</v>
      </c>
      <c r="I847" s="3" t="s">
        <v>156</v>
      </c>
      <c r="J847" t="s">
        <v>12</v>
      </c>
      <c r="K847">
        <v>54</v>
      </c>
      <c r="L847">
        <v>150</v>
      </c>
      <c r="M847" s="1" t="e">
        <v>#N/A</v>
      </c>
      <c r="N847" s="1" t="e">
        <v>#N/A</v>
      </c>
      <c r="O847" s="1" t="e">
        <v>#N/A</v>
      </c>
      <c r="P847" s="37" t="e">
        <v>#N/A</v>
      </c>
      <c r="Q847">
        <f t="shared" si="55"/>
        <v>0.875</v>
      </c>
      <c r="R847" t="s">
        <v>1949</v>
      </c>
    </row>
    <row r="848" spans="1:18">
      <c r="A848" s="2">
        <f t="shared" si="52"/>
        <v>10083</v>
      </c>
      <c r="B848" t="str">
        <f t="shared" si="53"/>
        <v>D110083-6</v>
      </c>
      <c r="C848" t="str">
        <f t="shared" si="54"/>
        <v>Saratoga - Antique Gold</v>
      </c>
      <c r="D848" s="2">
        <v>10083</v>
      </c>
      <c r="E848" t="s">
        <v>45</v>
      </c>
      <c r="F848" t="s">
        <v>71</v>
      </c>
      <c r="G848" t="s">
        <v>14</v>
      </c>
      <c r="H848" s="3">
        <v>4</v>
      </c>
      <c r="I848" s="3" t="s">
        <v>154</v>
      </c>
      <c r="J848" t="s">
        <v>12</v>
      </c>
      <c r="K848">
        <v>6</v>
      </c>
      <c r="L848">
        <v>55</v>
      </c>
      <c r="M848" s="1">
        <v>14.9625</v>
      </c>
      <c r="N848" s="1">
        <v>25.536000000000001</v>
      </c>
      <c r="O848" s="1">
        <v>31.353000000000002</v>
      </c>
      <c r="P848" s="37">
        <v>8.2319999999999993</v>
      </c>
      <c r="Q848">
        <f t="shared" si="55"/>
        <v>1</v>
      </c>
      <c r="R848" t="s">
        <v>1949</v>
      </c>
    </row>
    <row r="849" spans="1:18">
      <c r="A849" s="2">
        <f t="shared" si="52"/>
        <v>10088</v>
      </c>
      <c r="B849" t="str">
        <f t="shared" si="53"/>
        <v>D110088-3</v>
      </c>
      <c r="C849" t="str">
        <f t="shared" si="54"/>
        <v>Saratoga - Antique Gold</v>
      </c>
      <c r="D849" s="2">
        <v>10088</v>
      </c>
      <c r="E849" t="s">
        <v>45</v>
      </c>
      <c r="F849" t="s">
        <v>71</v>
      </c>
      <c r="G849" t="s">
        <v>14</v>
      </c>
      <c r="H849" s="3">
        <v>4.375</v>
      </c>
      <c r="I849" s="3" t="s">
        <v>150</v>
      </c>
      <c r="J849" t="s">
        <v>12</v>
      </c>
      <c r="K849">
        <v>3</v>
      </c>
      <c r="L849">
        <v>50</v>
      </c>
      <c r="M849" s="1">
        <v>17.335500000000003</v>
      </c>
      <c r="N849" s="1">
        <v>28.707000000000001</v>
      </c>
      <c r="O849" s="1">
        <v>34.639500000000005</v>
      </c>
      <c r="P849" s="37">
        <v>9.5340000000000007</v>
      </c>
      <c r="Q849">
        <f t="shared" si="55"/>
        <v>0.75</v>
      </c>
      <c r="R849" t="s">
        <v>1949</v>
      </c>
    </row>
    <row r="850" spans="1:18">
      <c r="A850" s="2">
        <f t="shared" si="52"/>
        <v>10089</v>
      </c>
      <c r="B850" t="str">
        <f t="shared" si="53"/>
        <v>D110089-3</v>
      </c>
      <c r="C850" t="str">
        <f t="shared" si="54"/>
        <v>Saratoga - Antique Silver</v>
      </c>
      <c r="D850" s="2">
        <v>10089</v>
      </c>
      <c r="E850" t="s">
        <v>45</v>
      </c>
      <c r="F850" t="s">
        <v>71</v>
      </c>
      <c r="G850" t="s">
        <v>13</v>
      </c>
      <c r="H850" s="3">
        <v>4.375</v>
      </c>
      <c r="I850" s="3" t="s">
        <v>150</v>
      </c>
      <c r="J850" t="s">
        <v>12</v>
      </c>
      <c r="K850">
        <v>3</v>
      </c>
      <c r="L850">
        <v>50</v>
      </c>
      <c r="M850" s="1">
        <v>17.335500000000003</v>
      </c>
      <c r="N850" s="1">
        <v>28.707000000000001</v>
      </c>
      <c r="O850" s="1">
        <v>34.639500000000005</v>
      </c>
      <c r="P850" s="37">
        <v>9.5340000000000007</v>
      </c>
      <c r="Q850">
        <f t="shared" si="55"/>
        <v>0.75</v>
      </c>
      <c r="R850" t="s">
        <v>1949</v>
      </c>
    </row>
    <row r="851" spans="1:18">
      <c r="A851" s="2">
        <f t="shared" si="52"/>
        <v>10090</v>
      </c>
      <c r="B851" t="str">
        <f t="shared" si="53"/>
        <v>D110090-3</v>
      </c>
      <c r="C851" t="str">
        <f t="shared" si="54"/>
        <v>Saratoga - Black</v>
      </c>
      <c r="D851" s="2">
        <v>10090</v>
      </c>
      <c r="E851" t="s">
        <v>45</v>
      </c>
      <c r="F851" t="s">
        <v>71</v>
      </c>
      <c r="G851" t="s">
        <v>26</v>
      </c>
      <c r="H851" s="3">
        <v>4.375</v>
      </c>
      <c r="I851" s="3" t="s">
        <v>150</v>
      </c>
      <c r="J851" t="s">
        <v>12</v>
      </c>
      <c r="K851">
        <v>3</v>
      </c>
      <c r="L851">
        <v>45</v>
      </c>
      <c r="M851" s="1">
        <v>17.335500000000003</v>
      </c>
      <c r="N851" s="1">
        <v>28.707000000000001</v>
      </c>
      <c r="O851" s="1">
        <v>34.639500000000005</v>
      </c>
      <c r="P851" s="37">
        <v>9.5340000000000007</v>
      </c>
      <c r="Q851">
        <f t="shared" si="55"/>
        <v>0.75</v>
      </c>
      <c r="R851" t="s">
        <v>1949</v>
      </c>
    </row>
    <row r="852" spans="1:18">
      <c r="A852" s="2">
        <f t="shared" si="52"/>
        <v>10091</v>
      </c>
      <c r="B852" t="str">
        <f t="shared" si="53"/>
        <v>D110091-4</v>
      </c>
      <c r="C852" t="str">
        <f t="shared" si="54"/>
        <v>Saratoga - Antique Gold</v>
      </c>
      <c r="D852" s="2">
        <v>10091</v>
      </c>
      <c r="E852" t="s">
        <v>45</v>
      </c>
      <c r="F852" t="s">
        <v>71</v>
      </c>
      <c r="G852" t="s">
        <v>14</v>
      </c>
      <c r="H852" s="3">
        <v>4.625</v>
      </c>
      <c r="I852" s="3" t="s">
        <v>157</v>
      </c>
      <c r="J852" t="s">
        <v>12</v>
      </c>
      <c r="K852">
        <v>4</v>
      </c>
      <c r="L852">
        <v>45</v>
      </c>
      <c r="M852" s="1" t="e">
        <v>#N/A</v>
      </c>
      <c r="N852" s="1" t="e">
        <v>#N/A</v>
      </c>
      <c r="O852" s="1" t="e">
        <v>#N/A</v>
      </c>
      <c r="P852" s="37" t="e">
        <v>#N/A</v>
      </c>
      <c r="Q852">
        <f t="shared" si="55"/>
        <v>1.375</v>
      </c>
      <c r="R852" t="s">
        <v>1949</v>
      </c>
    </row>
    <row r="853" spans="1:18">
      <c r="A853" s="2">
        <f t="shared" si="52"/>
        <v>10092</v>
      </c>
      <c r="B853" t="str">
        <f t="shared" si="53"/>
        <v>D110092-4</v>
      </c>
      <c r="C853" t="str">
        <f t="shared" si="54"/>
        <v>Saratoga - Antique Silver</v>
      </c>
      <c r="D853" s="2">
        <v>10092</v>
      </c>
      <c r="E853" t="s">
        <v>45</v>
      </c>
      <c r="F853" t="s">
        <v>71</v>
      </c>
      <c r="G853" t="s">
        <v>13</v>
      </c>
      <c r="H853" s="3">
        <v>4.625</v>
      </c>
      <c r="I853" s="3" t="s">
        <v>157</v>
      </c>
      <c r="J853" t="s">
        <v>12</v>
      </c>
      <c r="K853">
        <v>4</v>
      </c>
      <c r="L853">
        <v>45</v>
      </c>
      <c r="M853" s="1" t="e">
        <v>#N/A</v>
      </c>
      <c r="N853" s="1" t="e">
        <v>#N/A</v>
      </c>
      <c r="O853" s="1" t="e">
        <v>#N/A</v>
      </c>
      <c r="P853" s="37" t="e">
        <v>#N/A</v>
      </c>
      <c r="Q853">
        <f t="shared" si="55"/>
        <v>1.375</v>
      </c>
      <c r="R853" t="s">
        <v>1949</v>
      </c>
    </row>
    <row r="854" spans="1:18">
      <c r="A854" s="2">
        <f t="shared" si="52"/>
        <v>10094</v>
      </c>
      <c r="B854" t="str">
        <f t="shared" si="53"/>
        <v>D110094-5</v>
      </c>
      <c r="C854" t="str">
        <f t="shared" si="54"/>
        <v>Saratoga - Gold</v>
      </c>
      <c r="D854" s="2">
        <v>10094</v>
      </c>
      <c r="E854" t="s">
        <v>45</v>
      </c>
      <c r="F854" t="s">
        <v>71</v>
      </c>
      <c r="G854" t="s">
        <v>11</v>
      </c>
      <c r="H854" s="3">
        <v>3.625</v>
      </c>
      <c r="I854" s="3" t="s">
        <v>50</v>
      </c>
      <c r="J854" t="s">
        <v>12</v>
      </c>
      <c r="K854">
        <v>5</v>
      </c>
      <c r="L854">
        <v>40</v>
      </c>
      <c r="M854" s="1">
        <v>17.346</v>
      </c>
      <c r="N854" s="1">
        <v>28.329000000000001</v>
      </c>
      <c r="O854" s="1">
        <v>34.114500000000007</v>
      </c>
      <c r="P854" s="37">
        <v>9.5445000000000011</v>
      </c>
      <c r="Q854">
        <f t="shared" si="55"/>
        <v>0.9375</v>
      </c>
      <c r="R854" t="s">
        <v>1949</v>
      </c>
    </row>
    <row r="855" spans="1:18">
      <c r="A855" s="2">
        <f t="shared" si="52"/>
        <v>10095</v>
      </c>
      <c r="B855" t="str">
        <f t="shared" si="53"/>
        <v>D110095-5</v>
      </c>
      <c r="C855" t="str">
        <f t="shared" si="54"/>
        <v>Saratoga - Antique Silver</v>
      </c>
      <c r="D855" s="2">
        <v>10095</v>
      </c>
      <c r="E855" t="s">
        <v>45</v>
      </c>
      <c r="F855" t="s">
        <v>71</v>
      </c>
      <c r="G855" t="s">
        <v>13</v>
      </c>
      <c r="H855" s="3">
        <v>3.625</v>
      </c>
      <c r="I855" s="3" t="s">
        <v>50</v>
      </c>
      <c r="J855" t="s">
        <v>12</v>
      </c>
      <c r="K855">
        <v>5</v>
      </c>
      <c r="L855">
        <v>35</v>
      </c>
      <c r="M855" s="1" t="e">
        <v>#N/A</v>
      </c>
      <c r="N855" s="1" t="e">
        <v>#N/A</v>
      </c>
      <c r="O855" s="1" t="e">
        <v>#N/A</v>
      </c>
      <c r="P855" s="37" t="e">
        <v>#N/A</v>
      </c>
      <c r="Q855">
        <f t="shared" si="55"/>
        <v>0.9375</v>
      </c>
      <c r="R855" t="s">
        <v>1949</v>
      </c>
    </row>
    <row r="856" spans="1:18">
      <c r="A856" s="2">
        <f t="shared" si="52"/>
        <v>10096</v>
      </c>
      <c r="B856" t="str">
        <f t="shared" si="53"/>
        <v>D110096-5</v>
      </c>
      <c r="C856" t="str">
        <f t="shared" si="54"/>
        <v>Saratoga - Black</v>
      </c>
      <c r="D856" s="2">
        <v>10096</v>
      </c>
      <c r="E856" t="s">
        <v>45</v>
      </c>
      <c r="F856" t="s">
        <v>71</v>
      </c>
      <c r="G856" t="s">
        <v>26</v>
      </c>
      <c r="H856" s="3">
        <v>3.625</v>
      </c>
      <c r="I856" s="3" t="s">
        <v>50</v>
      </c>
      <c r="J856" t="s">
        <v>12</v>
      </c>
      <c r="K856">
        <v>5</v>
      </c>
      <c r="L856">
        <v>35</v>
      </c>
      <c r="M856" s="1">
        <v>17.346</v>
      </c>
      <c r="N856" s="1">
        <v>28.329000000000001</v>
      </c>
      <c r="O856" s="1">
        <v>34.114500000000007</v>
      </c>
      <c r="P856" s="37">
        <v>9.5445000000000011</v>
      </c>
      <c r="Q856">
        <f t="shared" si="55"/>
        <v>0.9375</v>
      </c>
      <c r="R856" t="s">
        <v>1949</v>
      </c>
    </row>
    <row r="857" spans="1:18">
      <c r="A857" s="2">
        <f t="shared" si="52"/>
        <v>10100</v>
      </c>
      <c r="B857" t="str">
        <f t="shared" si="53"/>
        <v>D110100-54</v>
      </c>
      <c r="C857" t="str">
        <f t="shared" si="54"/>
        <v>Derby - Antique Gold</v>
      </c>
      <c r="D857" s="2">
        <v>10100</v>
      </c>
      <c r="E857" t="s">
        <v>39</v>
      </c>
      <c r="F857" t="s">
        <v>70</v>
      </c>
      <c r="G857" t="s">
        <v>14</v>
      </c>
      <c r="H857" s="3">
        <v>1.75</v>
      </c>
      <c r="I857" s="3" t="s">
        <v>144</v>
      </c>
      <c r="J857" t="s">
        <v>12</v>
      </c>
      <c r="K857">
        <v>54</v>
      </c>
      <c r="L857">
        <v>235</v>
      </c>
      <c r="M857" s="1" t="e">
        <v>#N/A</v>
      </c>
      <c r="N857" s="1" t="e">
        <v>#N/A</v>
      </c>
      <c r="O857" s="1" t="e">
        <v>#N/A</v>
      </c>
      <c r="P857" s="37" t="e">
        <v>#N/A</v>
      </c>
      <c r="Q857">
        <f t="shared" si="55"/>
        <v>0.5625</v>
      </c>
      <c r="R857" t="s">
        <v>1949</v>
      </c>
    </row>
    <row r="858" spans="1:18">
      <c r="A858" s="2">
        <f t="shared" si="52"/>
        <v>10101</v>
      </c>
      <c r="B858" t="str">
        <f t="shared" si="53"/>
        <v>D110101-111</v>
      </c>
      <c r="C858" t="str">
        <f t="shared" si="54"/>
        <v>Torn Leaf - Silver</v>
      </c>
      <c r="D858" s="2">
        <v>10101</v>
      </c>
      <c r="E858" t="s">
        <v>39</v>
      </c>
      <c r="F858" t="s">
        <v>69</v>
      </c>
      <c r="G858" t="s">
        <v>22</v>
      </c>
      <c r="H858" s="3">
        <v>1</v>
      </c>
      <c r="I858" s="3" t="s">
        <v>152</v>
      </c>
      <c r="J858" t="s">
        <v>12</v>
      </c>
      <c r="K858">
        <v>111</v>
      </c>
      <c r="L858">
        <v>360</v>
      </c>
      <c r="M858" s="1">
        <v>3.1814999999999998</v>
      </c>
      <c r="N858" s="1">
        <v>6.6254999999999997</v>
      </c>
      <c r="O858" s="1">
        <v>9.166500000000001</v>
      </c>
      <c r="P858" s="37">
        <v>1.7535000000000001</v>
      </c>
      <c r="Q858">
        <f t="shared" si="55"/>
        <v>0.3125</v>
      </c>
      <c r="R858" t="s">
        <v>1949</v>
      </c>
    </row>
    <row r="859" spans="1:18">
      <c r="A859" s="2">
        <f t="shared" si="52"/>
        <v>10104</v>
      </c>
      <c r="B859" t="str">
        <f t="shared" si="53"/>
        <v>D110104-119</v>
      </c>
      <c r="C859" t="str">
        <f t="shared" si="54"/>
        <v>Floaters - Gold</v>
      </c>
      <c r="D859" s="2">
        <v>10104</v>
      </c>
      <c r="E859" t="s">
        <v>39</v>
      </c>
      <c r="F859" t="s">
        <v>37</v>
      </c>
      <c r="G859" t="s">
        <v>11</v>
      </c>
      <c r="H859" s="3">
        <v>1.75</v>
      </c>
      <c r="I859" s="3" t="s">
        <v>143</v>
      </c>
      <c r="J859" t="s">
        <v>38</v>
      </c>
      <c r="K859">
        <v>119</v>
      </c>
      <c r="L859">
        <v>150</v>
      </c>
      <c r="M859" s="1">
        <v>5.2395000000000005</v>
      </c>
      <c r="N859" s="1">
        <v>9.7334999999999994</v>
      </c>
      <c r="O859" s="1">
        <v>12.9465</v>
      </c>
      <c r="P859" s="37">
        <v>2.8770000000000002</v>
      </c>
      <c r="Q859">
        <f t="shared" si="55"/>
        <v>1.625</v>
      </c>
      <c r="R859" t="s">
        <v>1949</v>
      </c>
    </row>
    <row r="860" spans="1:18">
      <c r="A860" s="2">
        <f t="shared" si="52"/>
        <v>10105</v>
      </c>
      <c r="B860" t="str">
        <f t="shared" si="53"/>
        <v>D110105-119</v>
      </c>
      <c r="C860" t="str">
        <f t="shared" si="54"/>
        <v>Floaters - Silver</v>
      </c>
      <c r="D860" s="2">
        <v>10105</v>
      </c>
      <c r="E860" t="s">
        <v>39</v>
      </c>
      <c r="F860" t="s">
        <v>37</v>
      </c>
      <c r="G860" t="s">
        <v>22</v>
      </c>
      <c r="H860" s="3">
        <v>1.75</v>
      </c>
      <c r="I860" s="3" t="s">
        <v>143</v>
      </c>
      <c r="J860" t="s">
        <v>38</v>
      </c>
      <c r="K860">
        <v>119</v>
      </c>
      <c r="L860">
        <v>150</v>
      </c>
      <c r="M860" s="1">
        <v>5.2395000000000005</v>
      </c>
      <c r="N860" s="1">
        <v>9.7334999999999994</v>
      </c>
      <c r="O860" s="1">
        <v>12.9465</v>
      </c>
      <c r="P860" s="37">
        <v>2.8770000000000002</v>
      </c>
      <c r="Q860">
        <f t="shared" si="55"/>
        <v>1.625</v>
      </c>
      <c r="R860" t="s">
        <v>1949</v>
      </c>
    </row>
    <row r="861" spans="1:18">
      <c r="A861" s="2">
        <f t="shared" si="52"/>
        <v>10114</v>
      </c>
      <c r="B861" t="str">
        <f t="shared" si="53"/>
        <v>D110114-156</v>
      </c>
      <c r="C861" t="str">
        <f t="shared" si="54"/>
        <v>Misc - Mahogany</v>
      </c>
      <c r="D861" s="2">
        <v>10114</v>
      </c>
      <c r="E861" t="s">
        <v>39</v>
      </c>
      <c r="F861" t="s">
        <v>174</v>
      </c>
      <c r="G861" t="s">
        <v>25</v>
      </c>
      <c r="H861" s="3">
        <v>1.625</v>
      </c>
      <c r="I861" s="3" t="s">
        <v>154</v>
      </c>
      <c r="J861" t="s">
        <v>38</v>
      </c>
      <c r="K861">
        <v>156</v>
      </c>
      <c r="L861">
        <v>190</v>
      </c>
      <c r="M861" s="1" t="e">
        <v>#N/A</v>
      </c>
      <c r="N861" s="1" t="e">
        <v>#N/A</v>
      </c>
      <c r="O861" s="1" t="e">
        <v>#N/A</v>
      </c>
      <c r="P861" s="37" t="e">
        <v>#N/A</v>
      </c>
      <c r="Q861">
        <f t="shared" si="55"/>
        <v>1</v>
      </c>
      <c r="R861" t="s">
        <v>1949</v>
      </c>
    </row>
    <row r="862" spans="1:18">
      <c r="A862" s="2">
        <f t="shared" si="52"/>
        <v>10115</v>
      </c>
      <c r="B862" t="str">
        <f t="shared" si="53"/>
        <v>D110115-112</v>
      </c>
      <c r="C862" t="str">
        <f t="shared" si="54"/>
        <v>Misc - Gold</v>
      </c>
      <c r="D862" s="2">
        <v>10115</v>
      </c>
      <c r="E862" t="s">
        <v>10</v>
      </c>
      <c r="F862" t="s">
        <v>174</v>
      </c>
      <c r="G862" t="s">
        <v>11</v>
      </c>
      <c r="H862" s="3">
        <v>3.25</v>
      </c>
      <c r="I862" s="3" t="s">
        <v>145</v>
      </c>
      <c r="J862" t="s">
        <v>12</v>
      </c>
      <c r="K862">
        <v>112</v>
      </c>
      <c r="L862">
        <v>115</v>
      </c>
      <c r="M862" s="1">
        <v>9.66</v>
      </c>
      <c r="N862" s="1">
        <v>16.579499999999999</v>
      </c>
      <c r="O862" s="1">
        <v>21.136500000000002</v>
      </c>
      <c r="P862" s="37">
        <v>5.3129999999999997</v>
      </c>
      <c r="Q862">
        <f t="shared" si="55"/>
        <v>0.5</v>
      </c>
      <c r="R862" t="s">
        <v>1949</v>
      </c>
    </row>
    <row r="863" spans="1:18">
      <c r="A863" s="2">
        <f t="shared" si="52"/>
        <v>10116</v>
      </c>
      <c r="B863" t="str">
        <f t="shared" si="53"/>
        <v>D110116-112</v>
      </c>
      <c r="C863" t="str">
        <f t="shared" si="54"/>
        <v>Misc - Gold</v>
      </c>
      <c r="D863" s="2">
        <v>10116</v>
      </c>
      <c r="E863" t="s">
        <v>10</v>
      </c>
      <c r="F863" t="s">
        <v>174</v>
      </c>
      <c r="G863" t="s">
        <v>11</v>
      </c>
      <c r="H863" s="3">
        <v>4.25</v>
      </c>
      <c r="I863" s="3" t="s">
        <v>149</v>
      </c>
      <c r="J863" t="s">
        <v>12</v>
      </c>
      <c r="K863">
        <v>112</v>
      </c>
      <c r="L863">
        <v>70</v>
      </c>
      <c r="M863" s="1">
        <v>13.461</v>
      </c>
      <c r="N863" s="1">
        <v>23.709</v>
      </c>
      <c r="O863" s="1">
        <v>28.875</v>
      </c>
      <c r="P863" s="37">
        <v>7.4024999999999999</v>
      </c>
      <c r="Q863">
        <f t="shared" si="55"/>
        <v>0.375</v>
      </c>
      <c r="R863" t="s">
        <v>1949</v>
      </c>
    </row>
    <row r="864" spans="1:18">
      <c r="A864" s="2">
        <f t="shared" si="52"/>
        <v>10117</v>
      </c>
      <c r="B864" t="str">
        <f t="shared" si="53"/>
        <v>D110117-119</v>
      </c>
      <c r="C864" t="str">
        <f t="shared" si="54"/>
        <v>Floaters - Black</v>
      </c>
      <c r="D864" s="2">
        <v>10117</v>
      </c>
      <c r="E864" t="s">
        <v>39</v>
      </c>
      <c r="F864" t="s">
        <v>37</v>
      </c>
      <c r="G864" t="s">
        <v>26</v>
      </c>
      <c r="H864" s="3">
        <v>1.5</v>
      </c>
      <c r="I864" s="3" t="s">
        <v>156</v>
      </c>
      <c r="J864" t="s">
        <v>38</v>
      </c>
      <c r="K864">
        <v>119</v>
      </c>
      <c r="L864">
        <v>220</v>
      </c>
      <c r="M864" s="1">
        <v>3.6645000000000003</v>
      </c>
      <c r="N864" s="1">
        <v>7.1924999999999999</v>
      </c>
      <c r="O864" s="1">
        <v>9.849000000000002</v>
      </c>
      <c r="P864" s="37">
        <v>2.016</v>
      </c>
      <c r="Q864">
        <f t="shared" si="55"/>
        <v>0.875</v>
      </c>
      <c r="R864" t="s">
        <v>1949</v>
      </c>
    </row>
    <row r="865" spans="1:19">
      <c r="A865" s="2">
        <f t="shared" si="52"/>
        <v>10118</v>
      </c>
      <c r="B865" t="str">
        <f t="shared" si="53"/>
        <v>D110118-119</v>
      </c>
      <c r="C865" t="str">
        <f t="shared" si="54"/>
        <v>Floaters - Black</v>
      </c>
      <c r="D865" s="2">
        <v>10118</v>
      </c>
      <c r="E865" t="s">
        <v>39</v>
      </c>
      <c r="F865" t="s">
        <v>37</v>
      </c>
      <c r="G865" t="s">
        <v>26</v>
      </c>
      <c r="H865" s="3">
        <v>1.75</v>
      </c>
      <c r="I865" s="3" t="s">
        <v>153</v>
      </c>
      <c r="J865" t="s">
        <v>38</v>
      </c>
      <c r="K865">
        <v>119</v>
      </c>
      <c r="L865">
        <v>210</v>
      </c>
      <c r="M865" s="1">
        <v>5.2184999999999997</v>
      </c>
      <c r="N865" s="1">
        <v>10.122000000000002</v>
      </c>
      <c r="O865" s="1">
        <v>13.618500000000001</v>
      </c>
      <c r="P865" s="37">
        <v>2.8665000000000003</v>
      </c>
      <c r="Q865">
        <f t="shared" si="55"/>
        <v>1.25</v>
      </c>
      <c r="R865" t="s">
        <v>1949</v>
      </c>
    </row>
    <row r="866" spans="1:19">
      <c r="A866" s="2">
        <f t="shared" si="52"/>
        <v>10120</v>
      </c>
      <c r="B866" t="str">
        <f t="shared" si="53"/>
        <v>D110120-144</v>
      </c>
      <c r="C866" t="str">
        <f t="shared" si="54"/>
        <v>Misc - Mahogany</v>
      </c>
      <c r="D866" s="2">
        <v>10120</v>
      </c>
      <c r="E866" t="s">
        <v>10</v>
      </c>
      <c r="F866" t="s">
        <v>174</v>
      </c>
      <c r="G866" t="s">
        <v>25</v>
      </c>
      <c r="H866" s="3">
        <v>2</v>
      </c>
      <c r="I866" s="3" t="s">
        <v>145</v>
      </c>
      <c r="J866" t="s">
        <v>12</v>
      </c>
      <c r="K866">
        <v>144</v>
      </c>
      <c r="L866">
        <v>190</v>
      </c>
      <c r="M866" s="1">
        <v>4.851</v>
      </c>
      <c r="N866" s="1">
        <v>8.9880000000000013</v>
      </c>
      <c r="O866" s="1">
        <v>11.97</v>
      </c>
      <c r="P866" s="37">
        <v>2.6670000000000003</v>
      </c>
      <c r="Q866">
        <f t="shared" si="55"/>
        <v>0.5</v>
      </c>
      <c r="R866" t="s">
        <v>1949</v>
      </c>
    </row>
    <row r="867" spans="1:19">
      <c r="A867" s="2">
        <f t="shared" si="52"/>
        <v>10121</v>
      </c>
      <c r="B867" t="str">
        <f t="shared" si="53"/>
        <v>D110121-144</v>
      </c>
      <c r="C867" t="str">
        <f t="shared" si="54"/>
        <v>Misc - Mahogany</v>
      </c>
      <c r="D867" s="2">
        <v>10121</v>
      </c>
      <c r="E867" t="s">
        <v>10</v>
      </c>
      <c r="F867" t="s">
        <v>174</v>
      </c>
      <c r="G867" t="s">
        <v>25</v>
      </c>
      <c r="H867" s="3">
        <v>2.25</v>
      </c>
      <c r="I867" s="3" t="s">
        <v>145</v>
      </c>
      <c r="J867" t="s">
        <v>12</v>
      </c>
      <c r="K867">
        <v>144</v>
      </c>
      <c r="L867">
        <v>190</v>
      </c>
      <c r="M867" s="1" t="e">
        <v>#N/A</v>
      </c>
      <c r="N867" s="1" t="e">
        <v>#N/A</v>
      </c>
      <c r="O867" s="1" t="e">
        <v>#N/A</v>
      </c>
      <c r="P867" s="37" t="e">
        <v>#N/A</v>
      </c>
      <c r="Q867">
        <f t="shared" si="55"/>
        <v>0.5</v>
      </c>
      <c r="R867" t="s">
        <v>1949</v>
      </c>
    </row>
    <row r="868" spans="1:19">
      <c r="A868" s="2">
        <f t="shared" si="52"/>
        <v>10123</v>
      </c>
      <c r="B868" t="str">
        <f t="shared" si="53"/>
        <v>D110123-144</v>
      </c>
      <c r="C868" t="str">
        <f t="shared" si="54"/>
        <v>Misc - Mahogany</v>
      </c>
      <c r="D868" s="2">
        <v>10123</v>
      </c>
      <c r="E868" t="s">
        <v>10</v>
      </c>
      <c r="F868" t="s">
        <v>174</v>
      </c>
      <c r="G868" t="s">
        <v>25</v>
      </c>
      <c r="H868" s="3">
        <v>1.5</v>
      </c>
      <c r="I868" s="3" t="s">
        <v>145</v>
      </c>
      <c r="J868" t="s">
        <v>12</v>
      </c>
      <c r="K868">
        <v>144</v>
      </c>
      <c r="L868">
        <v>270</v>
      </c>
      <c r="M868" s="1">
        <v>3.2025000000000001</v>
      </c>
      <c r="N868" s="1">
        <v>6.5730000000000004</v>
      </c>
      <c r="O868" s="1">
        <v>9.0615000000000006</v>
      </c>
      <c r="P868" s="37">
        <v>1.764</v>
      </c>
      <c r="Q868">
        <f t="shared" si="55"/>
        <v>0.5</v>
      </c>
      <c r="R868" t="s">
        <v>1949</v>
      </c>
    </row>
    <row r="869" spans="1:19">
      <c r="A869" s="2">
        <f t="shared" si="52"/>
        <v>10124</v>
      </c>
      <c r="B869" t="str">
        <f t="shared" si="53"/>
        <v>D110124-157</v>
      </c>
      <c r="C869" t="str">
        <f t="shared" si="54"/>
        <v>Misc - Black</v>
      </c>
      <c r="D869" s="2">
        <v>10124</v>
      </c>
      <c r="E869" t="s">
        <v>39</v>
      </c>
      <c r="F869" t="s">
        <v>174</v>
      </c>
      <c r="G869" t="s">
        <v>26</v>
      </c>
      <c r="H869" s="3">
        <v>2</v>
      </c>
      <c r="I869" s="3" t="s">
        <v>147</v>
      </c>
      <c r="J869" t="s">
        <v>12</v>
      </c>
      <c r="K869">
        <v>157</v>
      </c>
      <c r="L869">
        <v>150</v>
      </c>
      <c r="M869" s="1">
        <v>5.9745000000000008</v>
      </c>
      <c r="N869" s="1">
        <v>11.518500000000001</v>
      </c>
      <c r="O869" s="1">
        <v>15.5715</v>
      </c>
      <c r="P869" s="37">
        <v>3.2865000000000002</v>
      </c>
      <c r="Q869">
        <f t="shared" si="55"/>
        <v>0.625</v>
      </c>
      <c r="R869" t="s">
        <v>1949</v>
      </c>
    </row>
    <row r="870" spans="1:19">
      <c r="A870" s="2">
        <f t="shared" si="52"/>
        <v>10125</v>
      </c>
      <c r="B870" t="str">
        <f t="shared" si="53"/>
        <v>D110125-157</v>
      </c>
      <c r="C870" t="str">
        <f t="shared" si="54"/>
        <v>Misc - Black</v>
      </c>
      <c r="D870" s="2">
        <v>10125</v>
      </c>
      <c r="E870" t="s">
        <v>39</v>
      </c>
      <c r="F870" t="s">
        <v>174</v>
      </c>
      <c r="G870" t="s">
        <v>26</v>
      </c>
      <c r="H870" s="3">
        <v>2</v>
      </c>
      <c r="I870" s="3" t="s">
        <v>147</v>
      </c>
      <c r="J870" t="s">
        <v>12</v>
      </c>
      <c r="K870">
        <v>157</v>
      </c>
      <c r="L870">
        <v>150</v>
      </c>
      <c r="M870" s="1">
        <v>5.9745000000000008</v>
      </c>
      <c r="N870" s="1">
        <v>11.518500000000001</v>
      </c>
      <c r="O870" s="1">
        <v>15.5715</v>
      </c>
      <c r="P870" s="37">
        <v>3.2865000000000002</v>
      </c>
      <c r="Q870">
        <f t="shared" si="55"/>
        <v>0.625</v>
      </c>
      <c r="R870" t="s">
        <v>1949</v>
      </c>
    </row>
    <row r="871" spans="1:19">
      <c r="A871" s="2">
        <f t="shared" si="52"/>
        <v>10134</v>
      </c>
      <c r="B871" t="str">
        <f t="shared" si="53"/>
        <v>D110134-112</v>
      </c>
      <c r="C871" t="str">
        <f t="shared" si="54"/>
        <v>Misc - Silver</v>
      </c>
      <c r="D871" s="2">
        <v>10134</v>
      </c>
      <c r="E871" t="s">
        <v>10</v>
      </c>
      <c r="F871" t="s">
        <v>174</v>
      </c>
      <c r="G871" t="s">
        <v>22</v>
      </c>
      <c r="H871" s="3">
        <v>4.25</v>
      </c>
      <c r="I871" s="3" t="s">
        <v>149</v>
      </c>
      <c r="J871" t="s">
        <v>12</v>
      </c>
      <c r="K871">
        <v>112</v>
      </c>
      <c r="L871">
        <v>60</v>
      </c>
      <c r="M871" s="1" t="e">
        <v>#N/A</v>
      </c>
      <c r="N871" s="1" t="e">
        <v>#N/A</v>
      </c>
      <c r="O871" s="1" t="e">
        <v>#N/A</v>
      </c>
      <c r="P871" s="37" t="e">
        <v>#N/A</v>
      </c>
      <c r="Q871">
        <f t="shared" si="55"/>
        <v>0.375</v>
      </c>
      <c r="R871" t="s">
        <v>1949</v>
      </c>
    </row>
    <row r="872" spans="1:19">
      <c r="A872" s="2">
        <f t="shared" si="52"/>
        <v>10135</v>
      </c>
      <c r="B872" t="str">
        <f t="shared" si="53"/>
        <v>D110135-37</v>
      </c>
      <c r="C872" t="str">
        <f t="shared" si="54"/>
        <v>Oxford - Antique Gold</v>
      </c>
      <c r="D872" s="2">
        <v>10135</v>
      </c>
      <c r="E872" t="s">
        <v>10</v>
      </c>
      <c r="F872" t="s">
        <v>68</v>
      </c>
      <c r="G872" t="s">
        <v>14</v>
      </c>
      <c r="H872" s="3">
        <v>1.25</v>
      </c>
      <c r="I872" s="3" t="s">
        <v>149</v>
      </c>
      <c r="J872" t="s">
        <v>12</v>
      </c>
      <c r="K872">
        <v>37</v>
      </c>
      <c r="L872">
        <v>395</v>
      </c>
      <c r="M872" s="1">
        <v>3.8325</v>
      </c>
      <c r="N872" s="1">
        <v>7.2030000000000003</v>
      </c>
      <c r="O872" s="1">
        <v>9.7439999999999998</v>
      </c>
      <c r="P872" s="37">
        <v>2.1105</v>
      </c>
      <c r="Q872">
        <f t="shared" si="55"/>
        <v>0.375</v>
      </c>
      <c r="R872" t="s">
        <v>1949</v>
      </c>
    </row>
    <row r="873" spans="1:19">
      <c r="A873" s="2">
        <f t="shared" si="52"/>
        <v>10136</v>
      </c>
      <c r="B873" t="str">
        <f t="shared" si="53"/>
        <v>D110136-37</v>
      </c>
      <c r="C873" t="str">
        <f t="shared" si="54"/>
        <v>Oxford - Antique Silver</v>
      </c>
      <c r="D873" s="2">
        <v>10136</v>
      </c>
      <c r="E873" t="s">
        <v>10</v>
      </c>
      <c r="F873" t="s">
        <v>68</v>
      </c>
      <c r="G873" t="s">
        <v>13</v>
      </c>
      <c r="H873" s="3">
        <v>1.25</v>
      </c>
      <c r="I873" s="3" t="s">
        <v>149</v>
      </c>
      <c r="J873" t="s">
        <v>12</v>
      </c>
      <c r="K873">
        <v>37</v>
      </c>
      <c r="L873">
        <v>330</v>
      </c>
      <c r="M873" s="1">
        <v>3.8325</v>
      </c>
      <c r="N873" s="1">
        <v>7.2030000000000003</v>
      </c>
      <c r="O873" s="1">
        <v>9.7439999999999998</v>
      </c>
      <c r="P873" s="37">
        <v>2.1105</v>
      </c>
      <c r="Q873">
        <f t="shared" si="55"/>
        <v>0.375</v>
      </c>
      <c r="R873" t="s">
        <v>1949</v>
      </c>
    </row>
    <row r="874" spans="1:19">
      <c r="A874" s="2">
        <f t="shared" si="52"/>
        <v>10146</v>
      </c>
      <c r="B874" t="str">
        <f t="shared" si="53"/>
        <v>D110146-36</v>
      </c>
      <c r="C874" t="str">
        <f t="shared" si="54"/>
        <v>Vanderbilt - Color</v>
      </c>
      <c r="D874" s="2">
        <v>10146</v>
      </c>
      <c r="E874" t="s">
        <v>45</v>
      </c>
      <c r="F874" t="s">
        <v>67</v>
      </c>
      <c r="G874" t="s">
        <v>32</v>
      </c>
      <c r="H874" s="3">
        <v>3.875</v>
      </c>
      <c r="I874" s="3" t="s">
        <v>148</v>
      </c>
      <c r="J874" t="s">
        <v>12</v>
      </c>
      <c r="K874">
        <v>36</v>
      </c>
      <c r="L874">
        <v>60</v>
      </c>
      <c r="M874" s="1" t="e">
        <v>#N/A</v>
      </c>
      <c r="N874" s="1" t="e">
        <v>#N/A</v>
      </c>
      <c r="O874" s="1" t="e">
        <v>#N/A</v>
      </c>
      <c r="P874" s="37" t="e">
        <v>#N/A</v>
      </c>
      <c r="Q874">
        <f t="shared" si="55"/>
        <v>0.4375</v>
      </c>
      <c r="R874" t="s">
        <v>1949</v>
      </c>
    </row>
    <row r="875" spans="1:19">
      <c r="A875" s="2">
        <f t="shared" si="52"/>
        <v>10161</v>
      </c>
      <c r="B875" t="str">
        <f t="shared" si="53"/>
        <v>D110161-58</v>
      </c>
      <c r="C875" t="str">
        <f t="shared" si="54"/>
        <v>Lenox - Antique Gold</v>
      </c>
      <c r="D875" s="2">
        <v>10161</v>
      </c>
      <c r="E875" t="s">
        <v>45</v>
      </c>
      <c r="F875" t="s">
        <v>66</v>
      </c>
      <c r="G875" t="s">
        <v>14</v>
      </c>
      <c r="H875" s="3">
        <v>1.125</v>
      </c>
      <c r="I875" s="3" t="s">
        <v>149</v>
      </c>
      <c r="J875" t="s">
        <v>12</v>
      </c>
      <c r="K875">
        <v>58</v>
      </c>
      <c r="L875">
        <v>395</v>
      </c>
      <c r="M875" s="1">
        <v>3.0030000000000001</v>
      </c>
      <c r="N875" s="1">
        <v>6.0060000000000002</v>
      </c>
      <c r="O875" s="1">
        <v>8.3264999999999993</v>
      </c>
      <c r="P875" s="37">
        <v>1.6485000000000001</v>
      </c>
      <c r="Q875">
        <f t="shared" si="55"/>
        <v>0.375</v>
      </c>
      <c r="R875" t="s">
        <v>1949</v>
      </c>
    </row>
    <row r="876" spans="1:19">
      <c r="A876" s="2">
        <f t="shared" si="52"/>
        <v>10163</v>
      </c>
      <c r="B876" t="str">
        <f t="shared" si="53"/>
        <v>D110163-112</v>
      </c>
      <c r="C876" t="str">
        <f t="shared" si="54"/>
        <v>Misc - Gold</v>
      </c>
      <c r="D876" s="2">
        <v>10163</v>
      </c>
      <c r="E876" t="s">
        <v>39</v>
      </c>
      <c r="F876" t="s">
        <v>174</v>
      </c>
      <c r="G876" t="s">
        <v>11</v>
      </c>
      <c r="H876" s="3">
        <v>2.625</v>
      </c>
      <c r="I876" s="3" t="s">
        <v>144</v>
      </c>
      <c r="J876" t="s">
        <v>12</v>
      </c>
      <c r="K876">
        <v>112</v>
      </c>
      <c r="L876">
        <v>110</v>
      </c>
      <c r="M876" s="1" t="e">
        <v>#N/A</v>
      </c>
      <c r="N876" s="1" t="e">
        <v>#N/A</v>
      </c>
      <c r="O876" s="1" t="e">
        <v>#N/A</v>
      </c>
      <c r="P876" s="37" t="e">
        <v>#N/A</v>
      </c>
      <c r="Q876">
        <f t="shared" si="55"/>
        <v>0.5625</v>
      </c>
      <c r="R876" t="s">
        <v>1949</v>
      </c>
    </row>
    <row r="877" spans="1:19">
      <c r="A877" s="2">
        <f t="shared" si="52"/>
        <v>10165</v>
      </c>
      <c r="B877" t="str">
        <f t="shared" si="53"/>
        <v>D110165-12</v>
      </c>
      <c r="C877" t="str">
        <f t="shared" si="54"/>
        <v>Pinstripes - Black</v>
      </c>
      <c r="D877" s="2">
        <v>10165</v>
      </c>
      <c r="E877" t="s">
        <v>39</v>
      </c>
      <c r="F877" t="s">
        <v>54</v>
      </c>
      <c r="G877" t="s">
        <v>26</v>
      </c>
      <c r="H877" s="3">
        <v>1.25</v>
      </c>
      <c r="I877" s="3" t="s">
        <v>147</v>
      </c>
      <c r="J877" t="s">
        <v>12</v>
      </c>
      <c r="K877">
        <v>12</v>
      </c>
      <c r="L877">
        <v>360</v>
      </c>
      <c r="M877" s="1">
        <v>3.0975000000000001</v>
      </c>
      <c r="N877" s="1">
        <v>6.2790000000000008</v>
      </c>
      <c r="O877" s="1">
        <v>8.599499999999999</v>
      </c>
      <c r="P877" s="37">
        <v>1.7010000000000003</v>
      </c>
      <c r="Q877">
        <f t="shared" si="55"/>
        <v>0.625</v>
      </c>
      <c r="R877" t="s">
        <v>1949</v>
      </c>
      <c r="S877" t="s">
        <v>1934</v>
      </c>
    </row>
    <row r="878" spans="1:19">
      <c r="A878" s="2">
        <f t="shared" si="52"/>
        <v>10166</v>
      </c>
      <c r="B878" t="str">
        <f t="shared" si="53"/>
        <v>D110166-12</v>
      </c>
      <c r="C878" t="str">
        <f t="shared" si="54"/>
        <v>Pinstripes - Black</v>
      </c>
      <c r="D878" s="2">
        <v>10166</v>
      </c>
      <c r="E878" t="s">
        <v>39</v>
      </c>
      <c r="F878" t="s">
        <v>54</v>
      </c>
      <c r="G878" t="s">
        <v>26</v>
      </c>
      <c r="H878" s="3">
        <v>1.25</v>
      </c>
      <c r="I878" s="3" t="s">
        <v>147</v>
      </c>
      <c r="J878" t="s">
        <v>12</v>
      </c>
      <c r="K878">
        <v>12</v>
      </c>
      <c r="L878">
        <v>340</v>
      </c>
      <c r="M878" s="1">
        <v>3.0975000000000001</v>
      </c>
      <c r="N878" s="1">
        <v>6.2790000000000008</v>
      </c>
      <c r="O878" s="1">
        <v>8.599499999999999</v>
      </c>
      <c r="P878" s="37">
        <v>1.7010000000000003</v>
      </c>
      <c r="Q878">
        <f t="shared" si="55"/>
        <v>0.625</v>
      </c>
      <c r="R878" t="s">
        <v>1949</v>
      </c>
      <c r="S878" t="s">
        <v>1934</v>
      </c>
    </row>
    <row r="879" spans="1:19">
      <c r="A879" s="2">
        <f t="shared" si="52"/>
        <v>10167</v>
      </c>
      <c r="B879" t="str">
        <f t="shared" si="53"/>
        <v>D110167-12</v>
      </c>
      <c r="C879" t="str">
        <f t="shared" si="54"/>
        <v>Pinstripes - Black</v>
      </c>
      <c r="D879" s="2">
        <v>10167</v>
      </c>
      <c r="E879" t="s">
        <v>39</v>
      </c>
      <c r="F879" t="s">
        <v>54</v>
      </c>
      <c r="G879" t="s">
        <v>26</v>
      </c>
      <c r="H879" s="3">
        <v>1.25</v>
      </c>
      <c r="I879" s="3" t="s">
        <v>147</v>
      </c>
      <c r="J879" t="s">
        <v>12</v>
      </c>
      <c r="K879">
        <v>12</v>
      </c>
      <c r="L879">
        <v>300</v>
      </c>
      <c r="M879" s="1">
        <v>3.0975000000000001</v>
      </c>
      <c r="N879" s="1">
        <v>6.2790000000000008</v>
      </c>
      <c r="O879" s="1">
        <v>8.599499999999999</v>
      </c>
      <c r="P879" s="37">
        <v>1.7010000000000003</v>
      </c>
      <c r="Q879">
        <f t="shared" si="55"/>
        <v>0.625</v>
      </c>
      <c r="R879" t="s">
        <v>1949</v>
      </c>
      <c r="S879" t="s">
        <v>1934</v>
      </c>
    </row>
    <row r="880" spans="1:19">
      <c r="A880" s="2">
        <f t="shared" si="52"/>
        <v>10168</v>
      </c>
      <c r="B880" t="str">
        <f t="shared" si="53"/>
        <v>D110168-12</v>
      </c>
      <c r="C880" t="str">
        <f t="shared" si="54"/>
        <v>Pinstripes - Black</v>
      </c>
      <c r="D880" s="2">
        <v>10168</v>
      </c>
      <c r="E880" t="s">
        <v>39</v>
      </c>
      <c r="F880" t="s">
        <v>54</v>
      </c>
      <c r="G880" t="s">
        <v>26</v>
      </c>
      <c r="H880" s="3">
        <v>1.25</v>
      </c>
      <c r="I880" s="3" t="s">
        <v>147</v>
      </c>
      <c r="J880" t="s">
        <v>12</v>
      </c>
      <c r="K880">
        <v>12</v>
      </c>
      <c r="L880">
        <v>360</v>
      </c>
      <c r="M880" s="1">
        <v>3.0975000000000001</v>
      </c>
      <c r="N880" s="1">
        <v>6.2790000000000008</v>
      </c>
      <c r="O880" s="1">
        <v>8.599499999999999</v>
      </c>
      <c r="P880" s="37">
        <v>1.7010000000000003</v>
      </c>
      <c r="Q880">
        <f t="shared" si="55"/>
        <v>0.625</v>
      </c>
      <c r="R880" t="s">
        <v>1949</v>
      </c>
      <c r="S880" t="s">
        <v>1934</v>
      </c>
    </row>
    <row r="881" spans="1:19">
      <c r="A881" s="2">
        <f t="shared" si="52"/>
        <v>10169</v>
      </c>
      <c r="B881" t="str">
        <f t="shared" si="53"/>
        <v>D110169-12</v>
      </c>
      <c r="C881" t="str">
        <f t="shared" si="54"/>
        <v>Pinstripes - Black</v>
      </c>
      <c r="D881" s="2">
        <v>10169</v>
      </c>
      <c r="E881" t="s">
        <v>39</v>
      </c>
      <c r="F881" t="s">
        <v>54</v>
      </c>
      <c r="G881" t="s">
        <v>26</v>
      </c>
      <c r="H881" s="3">
        <v>1.25</v>
      </c>
      <c r="I881" s="3" t="s">
        <v>147</v>
      </c>
      <c r="J881" t="s">
        <v>12</v>
      </c>
      <c r="K881">
        <v>12</v>
      </c>
      <c r="L881">
        <v>305</v>
      </c>
      <c r="M881" s="1">
        <v>3.0975000000000001</v>
      </c>
      <c r="N881" s="1">
        <v>6.2790000000000008</v>
      </c>
      <c r="O881" s="1">
        <v>8.599499999999999</v>
      </c>
      <c r="P881" s="37">
        <v>1.7010000000000003</v>
      </c>
      <c r="Q881">
        <f t="shared" si="55"/>
        <v>0.625</v>
      </c>
      <c r="R881" t="s">
        <v>1949</v>
      </c>
      <c r="S881" t="s">
        <v>1934</v>
      </c>
    </row>
    <row r="882" spans="1:19">
      <c r="A882" s="2">
        <f t="shared" si="52"/>
        <v>10170</v>
      </c>
      <c r="B882" t="str">
        <f t="shared" si="53"/>
        <v>D110170-58</v>
      </c>
      <c r="C882" t="str">
        <f t="shared" si="54"/>
        <v>Lenox - Silver</v>
      </c>
      <c r="D882" s="2">
        <v>10170</v>
      </c>
      <c r="E882" t="s">
        <v>45</v>
      </c>
      <c r="F882" t="s">
        <v>66</v>
      </c>
      <c r="G882" t="s">
        <v>22</v>
      </c>
      <c r="H882" s="3">
        <v>1.125</v>
      </c>
      <c r="I882" s="3" t="s">
        <v>149</v>
      </c>
      <c r="J882" t="s">
        <v>12</v>
      </c>
      <c r="K882">
        <v>58</v>
      </c>
      <c r="L882">
        <v>350</v>
      </c>
      <c r="M882" s="1">
        <v>3.0030000000000001</v>
      </c>
      <c r="N882" s="1">
        <v>6.0060000000000002</v>
      </c>
      <c r="O882" s="1">
        <v>8.3264999999999993</v>
      </c>
      <c r="P882" s="37">
        <v>1.6485000000000001</v>
      </c>
      <c r="Q882">
        <f t="shared" si="55"/>
        <v>0.375</v>
      </c>
      <c r="R882" t="s">
        <v>1949</v>
      </c>
    </row>
    <row r="883" spans="1:19">
      <c r="A883" s="2">
        <f t="shared" si="52"/>
        <v>10171</v>
      </c>
      <c r="B883" t="str">
        <f t="shared" si="53"/>
        <v>D110171-58</v>
      </c>
      <c r="C883" t="str">
        <f t="shared" si="54"/>
        <v>Lenox - Black</v>
      </c>
      <c r="D883" s="2">
        <v>10171</v>
      </c>
      <c r="E883" t="s">
        <v>45</v>
      </c>
      <c r="F883" t="s">
        <v>66</v>
      </c>
      <c r="G883" t="s">
        <v>26</v>
      </c>
      <c r="H883" s="3">
        <v>1.125</v>
      </c>
      <c r="I883" s="3" t="s">
        <v>149</v>
      </c>
      <c r="J883" t="s">
        <v>12</v>
      </c>
      <c r="K883">
        <v>58</v>
      </c>
      <c r="L883">
        <v>395</v>
      </c>
      <c r="M883" s="1">
        <v>3.0030000000000001</v>
      </c>
      <c r="N883" s="1">
        <v>6.0060000000000002</v>
      </c>
      <c r="O883" s="1">
        <v>8.3264999999999993</v>
      </c>
      <c r="P883" s="37">
        <v>1.6485000000000001</v>
      </c>
      <c r="Q883">
        <f t="shared" si="55"/>
        <v>0.375</v>
      </c>
      <c r="R883" t="s">
        <v>1949</v>
      </c>
    </row>
    <row r="884" spans="1:19">
      <c r="A884" s="2">
        <f t="shared" si="52"/>
        <v>10172</v>
      </c>
      <c r="B884" t="str">
        <f t="shared" si="53"/>
        <v>D110172-12</v>
      </c>
      <c r="C884" t="str">
        <f t="shared" si="54"/>
        <v>Pinstripes - Black</v>
      </c>
      <c r="D884" s="2">
        <v>10172</v>
      </c>
      <c r="E884" t="s">
        <v>39</v>
      </c>
      <c r="F884" t="s">
        <v>54</v>
      </c>
      <c r="G884" t="s">
        <v>26</v>
      </c>
      <c r="H884" s="3">
        <v>2</v>
      </c>
      <c r="I884" s="3" t="s">
        <v>144</v>
      </c>
      <c r="J884" t="s">
        <v>12</v>
      </c>
      <c r="K884">
        <v>12</v>
      </c>
      <c r="L884">
        <v>170</v>
      </c>
      <c r="M884" s="1">
        <v>4.1580000000000004</v>
      </c>
      <c r="N884" s="1">
        <v>7.7385000000000002</v>
      </c>
      <c r="O884" s="1">
        <v>10.300500000000001</v>
      </c>
      <c r="P884" s="37">
        <v>2.2890000000000001</v>
      </c>
      <c r="Q884">
        <f t="shared" si="55"/>
        <v>0.5625</v>
      </c>
      <c r="R884" t="s">
        <v>1949</v>
      </c>
    </row>
    <row r="885" spans="1:19">
      <c r="A885" s="2">
        <f t="shared" si="52"/>
        <v>10173</v>
      </c>
      <c r="B885" t="str">
        <f t="shared" si="53"/>
        <v>D110173-12</v>
      </c>
      <c r="C885" t="str">
        <f t="shared" si="54"/>
        <v>Pinstripes - Black</v>
      </c>
      <c r="D885" s="2">
        <v>10173</v>
      </c>
      <c r="E885" t="s">
        <v>39</v>
      </c>
      <c r="F885" t="s">
        <v>54</v>
      </c>
      <c r="G885" t="s">
        <v>26</v>
      </c>
      <c r="H885" s="3">
        <v>2</v>
      </c>
      <c r="I885" s="3" t="s">
        <v>144</v>
      </c>
      <c r="J885" t="s">
        <v>12</v>
      </c>
      <c r="K885">
        <v>12</v>
      </c>
      <c r="L885">
        <v>200</v>
      </c>
      <c r="M885" s="1" t="e">
        <v>#N/A</v>
      </c>
      <c r="N885" s="1" t="e">
        <v>#N/A</v>
      </c>
      <c r="O885" s="1" t="e">
        <v>#N/A</v>
      </c>
      <c r="P885" s="37" t="e">
        <v>#N/A</v>
      </c>
      <c r="Q885">
        <f t="shared" si="55"/>
        <v>0.5625</v>
      </c>
      <c r="R885" t="s">
        <v>1949</v>
      </c>
    </row>
    <row r="886" spans="1:19">
      <c r="A886" s="2">
        <f t="shared" si="52"/>
        <v>10174</v>
      </c>
      <c r="B886" t="str">
        <f t="shared" si="53"/>
        <v>D110174-12</v>
      </c>
      <c r="C886" t="str">
        <f t="shared" si="54"/>
        <v>Pinstripes - Black</v>
      </c>
      <c r="D886" s="2">
        <v>10174</v>
      </c>
      <c r="E886" t="s">
        <v>39</v>
      </c>
      <c r="F886" t="s">
        <v>54</v>
      </c>
      <c r="G886" t="s">
        <v>26</v>
      </c>
      <c r="H886" s="3">
        <v>2</v>
      </c>
      <c r="I886" s="3" t="s">
        <v>144</v>
      </c>
      <c r="J886" t="s">
        <v>12</v>
      </c>
      <c r="K886">
        <v>12</v>
      </c>
      <c r="L886">
        <v>210</v>
      </c>
      <c r="M886" s="1">
        <v>4.1580000000000004</v>
      </c>
      <c r="N886" s="1">
        <v>7.7385000000000002</v>
      </c>
      <c r="O886" s="1">
        <v>10.300500000000001</v>
      </c>
      <c r="P886" s="37">
        <v>2.2890000000000001</v>
      </c>
      <c r="Q886">
        <f t="shared" si="55"/>
        <v>0.5625</v>
      </c>
      <c r="R886" t="s">
        <v>1949</v>
      </c>
    </row>
    <row r="887" spans="1:19">
      <c r="A887" s="2">
        <f t="shared" si="52"/>
        <v>10178</v>
      </c>
      <c r="B887" t="str">
        <f t="shared" si="53"/>
        <v>D110178-117</v>
      </c>
      <c r="C887" t="str">
        <f t="shared" si="54"/>
        <v>Beveled Liners - Black</v>
      </c>
      <c r="D887" s="2">
        <v>10178</v>
      </c>
      <c r="E887" t="s">
        <v>39</v>
      </c>
      <c r="F887" t="s">
        <v>65</v>
      </c>
      <c r="G887" t="s">
        <v>26</v>
      </c>
      <c r="H887" s="3">
        <v>1</v>
      </c>
      <c r="I887" s="3" t="s">
        <v>149</v>
      </c>
      <c r="J887" t="s">
        <v>19</v>
      </c>
      <c r="K887">
        <v>117</v>
      </c>
      <c r="L887">
        <v>395</v>
      </c>
      <c r="M887" s="1" t="e">
        <v>#N/A</v>
      </c>
      <c r="N887" s="1" t="e">
        <v>#N/A</v>
      </c>
      <c r="O887" s="1" t="e">
        <v>#N/A</v>
      </c>
      <c r="P887" s="37" t="e">
        <v>#N/A</v>
      </c>
      <c r="Q887">
        <f t="shared" si="55"/>
        <v>0.375</v>
      </c>
      <c r="R887" t="s">
        <v>1949</v>
      </c>
    </row>
    <row r="888" spans="1:19">
      <c r="A888" s="2">
        <f t="shared" si="52"/>
        <v>10187</v>
      </c>
      <c r="B888" t="str">
        <f t="shared" si="53"/>
        <v>D110187-68</v>
      </c>
      <c r="C888" t="str">
        <f t="shared" si="54"/>
        <v>Misc - Black</v>
      </c>
      <c r="D888" s="2">
        <v>10187</v>
      </c>
      <c r="E888" t="s">
        <v>10</v>
      </c>
      <c r="F888" t="s">
        <v>174</v>
      </c>
      <c r="G888" t="s">
        <v>26</v>
      </c>
      <c r="H888" s="3">
        <v>1.25</v>
      </c>
      <c r="I888" s="3" t="s">
        <v>149</v>
      </c>
      <c r="J888" t="s">
        <v>12</v>
      </c>
      <c r="K888">
        <v>68</v>
      </c>
      <c r="L888">
        <v>285</v>
      </c>
      <c r="M888" s="1">
        <v>2.94</v>
      </c>
      <c r="N888" s="1">
        <v>6.2055000000000007</v>
      </c>
      <c r="O888" s="1">
        <v>8.557500000000001</v>
      </c>
      <c r="P888" s="37">
        <v>1.6170000000000002</v>
      </c>
      <c r="Q888">
        <f t="shared" si="55"/>
        <v>0.375</v>
      </c>
      <c r="R888" t="s">
        <v>1949</v>
      </c>
    </row>
    <row r="889" spans="1:19">
      <c r="A889" s="2">
        <f t="shared" si="52"/>
        <v>10188</v>
      </c>
      <c r="B889" t="str">
        <f t="shared" si="53"/>
        <v>D110188-68</v>
      </c>
      <c r="C889" t="str">
        <f t="shared" si="54"/>
        <v>Misc - Black</v>
      </c>
      <c r="D889" s="2">
        <v>10188</v>
      </c>
      <c r="E889" t="s">
        <v>10</v>
      </c>
      <c r="F889" t="s">
        <v>174</v>
      </c>
      <c r="G889" t="s">
        <v>26</v>
      </c>
      <c r="H889" s="3">
        <v>1.25</v>
      </c>
      <c r="I889" s="3" t="s">
        <v>149</v>
      </c>
      <c r="J889" t="s">
        <v>12</v>
      </c>
      <c r="K889">
        <v>68</v>
      </c>
      <c r="L889">
        <v>260</v>
      </c>
      <c r="M889" s="1">
        <v>2.94</v>
      </c>
      <c r="N889" s="1">
        <v>6.2055000000000007</v>
      </c>
      <c r="O889" s="1">
        <v>8.557500000000001</v>
      </c>
      <c r="P889" s="37">
        <v>1.6170000000000002</v>
      </c>
      <c r="Q889">
        <f t="shared" si="55"/>
        <v>0.375</v>
      </c>
      <c r="R889" t="s">
        <v>1949</v>
      </c>
    </row>
    <row r="890" spans="1:19">
      <c r="A890" s="2">
        <f t="shared" si="52"/>
        <v>10211</v>
      </c>
      <c r="B890" t="str">
        <f t="shared" si="53"/>
        <v>D110211-142</v>
      </c>
      <c r="C890" t="str">
        <f t="shared" si="54"/>
        <v>Misc - Walnut</v>
      </c>
      <c r="D890" s="2">
        <v>10211</v>
      </c>
      <c r="E890" t="s">
        <v>10</v>
      </c>
      <c r="F890" t="s">
        <v>174</v>
      </c>
      <c r="G890" t="s">
        <v>23</v>
      </c>
      <c r="H890" s="3">
        <v>1.5</v>
      </c>
      <c r="I890" s="3" t="s">
        <v>144</v>
      </c>
      <c r="J890" t="s">
        <v>12</v>
      </c>
      <c r="K890">
        <v>142</v>
      </c>
      <c r="L890">
        <v>250</v>
      </c>
      <c r="M890" s="1">
        <v>3.1604999999999999</v>
      </c>
      <c r="N890" s="1">
        <v>6.4365000000000006</v>
      </c>
      <c r="O890" s="1">
        <v>8.7780000000000005</v>
      </c>
      <c r="P890" s="37">
        <v>1.7429999999999999</v>
      </c>
      <c r="Q890">
        <f t="shared" si="55"/>
        <v>0.5625</v>
      </c>
      <c r="R890" t="s">
        <v>1949</v>
      </c>
    </row>
    <row r="891" spans="1:19">
      <c r="A891" s="2">
        <f t="shared" si="52"/>
        <v>10212</v>
      </c>
      <c r="B891" t="str">
        <f t="shared" si="53"/>
        <v>D110212-142</v>
      </c>
      <c r="C891" t="str">
        <f t="shared" si="54"/>
        <v>Misc - Cherry</v>
      </c>
      <c r="D891" s="2">
        <v>10212</v>
      </c>
      <c r="E891" t="s">
        <v>10</v>
      </c>
      <c r="F891" t="s">
        <v>174</v>
      </c>
      <c r="G891" t="s">
        <v>36</v>
      </c>
      <c r="H891" s="3">
        <v>1.5</v>
      </c>
      <c r="I891" s="3" t="s">
        <v>144</v>
      </c>
      <c r="J891" t="s">
        <v>12</v>
      </c>
      <c r="K891">
        <v>142</v>
      </c>
      <c r="L891">
        <v>290</v>
      </c>
      <c r="M891" s="1">
        <v>3.1604999999999999</v>
      </c>
      <c r="N891" s="1">
        <v>6.4365000000000006</v>
      </c>
      <c r="O891" s="1">
        <v>8.7780000000000005</v>
      </c>
      <c r="P891" s="37">
        <v>1.7429999999999999</v>
      </c>
      <c r="Q891">
        <f t="shared" si="55"/>
        <v>0.5625</v>
      </c>
      <c r="R891" t="s">
        <v>1949</v>
      </c>
    </row>
    <row r="892" spans="1:19">
      <c r="A892" s="2">
        <f t="shared" si="52"/>
        <v>10214</v>
      </c>
      <c r="B892" t="str">
        <f t="shared" si="53"/>
        <v>D110214-17</v>
      </c>
      <c r="C892" t="str">
        <f t="shared" si="54"/>
        <v>Metropolis - Pewter</v>
      </c>
      <c r="D892" s="2">
        <v>10214</v>
      </c>
      <c r="E892" t="s">
        <v>39</v>
      </c>
      <c r="F892" t="s">
        <v>64</v>
      </c>
      <c r="G892" t="s">
        <v>28</v>
      </c>
      <c r="H892" s="3">
        <v>3.5</v>
      </c>
      <c r="I892" s="3" t="s">
        <v>145</v>
      </c>
      <c r="J892" t="s">
        <v>12</v>
      </c>
      <c r="K892">
        <v>17</v>
      </c>
      <c r="L892">
        <v>85</v>
      </c>
      <c r="M892" s="1" t="e">
        <v>#N/A</v>
      </c>
      <c r="N892" s="1" t="e">
        <v>#N/A</v>
      </c>
      <c r="O892" s="1" t="e">
        <v>#N/A</v>
      </c>
      <c r="P892" s="37" t="e">
        <v>#N/A</v>
      </c>
      <c r="Q892">
        <f t="shared" si="55"/>
        <v>0.5</v>
      </c>
      <c r="R892" t="s">
        <v>1949</v>
      </c>
    </row>
    <row r="893" spans="1:19">
      <c r="A893" s="2">
        <f t="shared" si="52"/>
        <v>10215</v>
      </c>
      <c r="B893" t="str">
        <f t="shared" si="53"/>
        <v>D110215-17</v>
      </c>
      <c r="C893" t="str">
        <f t="shared" si="54"/>
        <v>Metropolis - Bronze</v>
      </c>
      <c r="D893" s="2">
        <v>10215</v>
      </c>
      <c r="E893" t="s">
        <v>39</v>
      </c>
      <c r="F893" t="s">
        <v>64</v>
      </c>
      <c r="G893" t="s">
        <v>30</v>
      </c>
      <c r="H893" s="3">
        <v>3.5</v>
      </c>
      <c r="I893" s="3" t="s">
        <v>145</v>
      </c>
      <c r="J893" t="s">
        <v>12</v>
      </c>
      <c r="K893">
        <v>17</v>
      </c>
      <c r="L893">
        <v>85</v>
      </c>
      <c r="M893" s="1">
        <v>9.7965</v>
      </c>
      <c r="N893" s="1">
        <v>17.556000000000001</v>
      </c>
      <c r="O893" s="1">
        <v>22.428000000000001</v>
      </c>
      <c r="P893" s="37">
        <v>5.3864999999999998</v>
      </c>
      <c r="Q893">
        <f t="shared" si="55"/>
        <v>0.5</v>
      </c>
      <c r="R893" t="s">
        <v>1949</v>
      </c>
    </row>
    <row r="894" spans="1:19">
      <c r="A894" s="2">
        <f t="shared" si="52"/>
        <v>10216</v>
      </c>
      <c r="B894" t="str">
        <f t="shared" si="53"/>
        <v>D110216-17</v>
      </c>
      <c r="C894" t="str">
        <f t="shared" si="54"/>
        <v>Metropolis - Antique Gold</v>
      </c>
      <c r="D894" s="2">
        <v>10216</v>
      </c>
      <c r="E894" t="s">
        <v>39</v>
      </c>
      <c r="F894" t="s">
        <v>64</v>
      </c>
      <c r="G894" t="s">
        <v>14</v>
      </c>
      <c r="H894" s="3">
        <v>3.5</v>
      </c>
      <c r="I894" s="3" t="s">
        <v>145</v>
      </c>
      <c r="J894" t="s">
        <v>12</v>
      </c>
      <c r="K894">
        <v>17</v>
      </c>
      <c r="L894">
        <v>80</v>
      </c>
      <c r="M894" s="1" t="e">
        <v>#N/A</v>
      </c>
      <c r="N894" s="1" t="e">
        <v>#N/A</v>
      </c>
      <c r="O894" s="1" t="e">
        <v>#N/A</v>
      </c>
      <c r="P894" s="37" t="e">
        <v>#N/A</v>
      </c>
      <c r="Q894">
        <f t="shared" si="55"/>
        <v>0.5</v>
      </c>
      <c r="R894" t="s">
        <v>1949</v>
      </c>
    </row>
    <row r="895" spans="1:19">
      <c r="A895" s="2">
        <f t="shared" si="52"/>
        <v>10217</v>
      </c>
      <c r="B895" t="str">
        <f t="shared" si="53"/>
        <v>D110217-19</v>
      </c>
      <c r="C895" t="str">
        <f t="shared" si="54"/>
        <v>Metropolis - Pewter</v>
      </c>
      <c r="D895" s="2">
        <v>10217</v>
      </c>
      <c r="E895" t="s">
        <v>39</v>
      </c>
      <c r="F895" t="s">
        <v>64</v>
      </c>
      <c r="G895" t="s">
        <v>28</v>
      </c>
      <c r="H895" s="3">
        <v>1.5</v>
      </c>
      <c r="I895" s="3" t="s">
        <v>147</v>
      </c>
      <c r="J895" t="s">
        <v>12</v>
      </c>
      <c r="K895">
        <v>19</v>
      </c>
      <c r="L895">
        <v>285</v>
      </c>
      <c r="M895" s="1" t="e">
        <v>#N/A</v>
      </c>
      <c r="N895" s="1" t="e">
        <v>#N/A</v>
      </c>
      <c r="O895" s="1" t="e">
        <v>#N/A</v>
      </c>
      <c r="P895" s="37" t="e">
        <v>#N/A</v>
      </c>
      <c r="Q895">
        <f t="shared" si="55"/>
        <v>0.625</v>
      </c>
      <c r="R895" t="s">
        <v>1949</v>
      </c>
    </row>
    <row r="896" spans="1:19">
      <c r="A896" s="2">
        <f t="shared" si="52"/>
        <v>10218</v>
      </c>
      <c r="B896" t="str">
        <f t="shared" si="53"/>
        <v>D110218-19</v>
      </c>
      <c r="C896" t="str">
        <f t="shared" si="54"/>
        <v>Metropolis - Bronze</v>
      </c>
      <c r="D896" s="2">
        <v>10218</v>
      </c>
      <c r="E896" t="s">
        <v>39</v>
      </c>
      <c r="F896" t="s">
        <v>64</v>
      </c>
      <c r="G896" t="s">
        <v>30</v>
      </c>
      <c r="H896" s="3">
        <v>1.5</v>
      </c>
      <c r="I896" s="3" t="s">
        <v>147</v>
      </c>
      <c r="J896" t="s">
        <v>12</v>
      </c>
      <c r="K896">
        <v>19</v>
      </c>
      <c r="L896">
        <v>250</v>
      </c>
      <c r="M896" s="1" t="e">
        <v>#N/A</v>
      </c>
      <c r="N896" s="1" t="e">
        <v>#N/A</v>
      </c>
      <c r="O896" s="1" t="e">
        <v>#N/A</v>
      </c>
      <c r="P896" s="37" t="e">
        <v>#N/A</v>
      </c>
      <c r="Q896">
        <f t="shared" si="55"/>
        <v>0.625</v>
      </c>
      <c r="R896" t="s">
        <v>1949</v>
      </c>
    </row>
    <row r="897" spans="1:18">
      <c r="A897" s="2">
        <f t="shared" si="52"/>
        <v>10224</v>
      </c>
      <c r="B897" t="str">
        <f t="shared" si="53"/>
        <v>D110224-19</v>
      </c>
      <c r="C897" t="str">
        <f t="shared" si="54"/>
        <v>Metropolis - Bronze</v>
      </c>
      <c r="D897" s="2">
        <v>10224</v>
      </c>
      <c r="E897" t="s">
        <v>39</v>
      </c>
      <c r="F897" t="s">
        <v>64</v>
      </c>
      <c r="G897" t="s">
        <v>30</v>
      </c>
      <c r="H897" s="3">
        <v>3.25</v>
      </c>
      <c r="I897" s="3" t="s">
        <v>149</v>
      </c>
      <c r="J897" t="s">
        <v>12</v>
      </c>
      <c r="K897">
        <v>19</v>
      </c>
      <c r="L897">
        <v>140</v>
      </c>
      <c r="M897" s="1" t="e">
        <v>#N/A</v>
      </c>
      <c r="N897" s="1" t="e">
        <v>#N/A</v>
      </c>
      <c r="O897" s="1" t="e">
        <v>#N/A</v>
      </c>
      <c r="P897" s="37" t="e">
        <v>#N/A</v>
      </c>
      <c r="Q897">
        <f t="shared" si="55"/>
        <v>0.375</v>
      </c>
      <c r="R897" t="s">
        <v>1949</v>
      </c>
    </row>
    <row r="898" spans="1:18">
      <c r="A898" s="2">
        <f t="shared" ref="A898:A961" si="56">D898</f>
        <v>10226</v>
      </c>
      <c r="B898" t="str">
        <f t="shared" ref="B898:B961" si="57">CONCATENATE("D1",D898,"-",K898)</f>
        <v>D110226-18</v>
      </c>
      <c r="C898" t="str">
        <f t="shared" ref="C898:C961" si="58">CONCATENATE(F898," - ",G898)</f>
        <v>Metropolis - Pewter</v>
      </c>
      <c r="D898" s="2">
        <v>10226</v>
      </c>
      <c r="E898" t="s">
        <v>39</v>
      </c>
      <c r="F898" t="s">
        <v>64</v>
      </c>
      <c r="G898" t="s">
        <v>28</v>
      </c>
      <c r="H898" s="3">
        <v>2.75</v>
      </c>
      <c r="I898" s="3" t="s">
        <v>145</v>
      </c>
      <c r="J898" t="s">
        <v>12</v>
      </c>
      <c r="K898">
        <v>18</v>
      </c>
      <c r="L898">
        <v>140</v>
      </c>
      <c r="M898" s="1" t="e">
        <v>#N/A</v>
      </c>
      <c r="N898" s="1" t="e">
        <v>#N/A</v>
      </c>
      <c r="O898" s="1" t="e">
        <v>#N/A</v>
      </c>
      <c r="P898" s="37" t="e">
        <v>#N/A</v>
      </c>
      <c r="Q898">
        <f t="shared" ref="Q898:Q961" si="59">IFERROR(+IF(I898&lt;40000,I898,+((TRIM(+MID(I898,1,+FIND("/",I898,1)-1)))/(+TRIM(+MID(I898,+FIND("/",I898,1)+1,2))))),I898*1)</f>
        <v>0.5</v>
      </c>
      <c r="R898" t="s">
        <v>1949</v>
      </c>
    </row>
    <row r="899" spans="1:18">
      <c r="A899" s="2">
        <f t="shared" si="56"/>
        <v>10227</v>
      </c>
      <c r="B899" t="str">
        <f t="shared" si="57"/>
        <v>D110227-18</v>
      </c>
      <c r="C899" t="str">
        <f t="shared" si="58"/>
        <v>Metropolis - Bronze</v>
      </c>
      <c r="D899" s="2">
        <v>10227</v>
      </c>
      <c r="E899" t="s">
        <v>39</v>
      </c>
      <c r="F899" t="s">
        <v>64</v>
      </c>
      <c r="G899" t="s">
        <v>30</v>
      </c>
      <c r="H899" s="3">
        <v>2.75</v>
      </c>
      <c r="I899" s="3" t="s">
        <v>145</v>
      </c>
      <c r="J899" t="s">
        <v>12</v>
      </c>
      <c r="K899">
        <v>18</v>
      </c>
      <c r="L899">
        <v>140</v>
      </c>
      <c r="M899" s="1" t="e">
        <v>#N/A</v>
      </c>
      <c r="N899" s="1" t="e">
        <v>#N/A</v>
      </c>
      <c r="O899" s="1" t="e">
        <v>#N/A</v>
      </c>
      <c r="P899" s="37" t="e">
        <v>#N/A</v>
      </c>
      <c r="Q899">
        <f t="shared" si="59"/>
        <v>0.5</v>
      </c>
      <c r="R899" t="s">
        <v>1949</v>
      </c>
    </row>
    <row r="900" spans="1:18">
      <c r="A900" s="2">
        <f t="shared" si="56"/>
        <v>10228</v>
      </c>
      <c r="B900" t="str">
        <f t="shared" si="57"/>
        <v>D110228-18</v>
      </c>
      <c r="C900" t="str">
        <f t="shared" si="58"/>
        <v>Metropolis - Antique Gold</v>
      </c>
      <c r="D900" s="2">
        <v>10228</v>
      </c>
      <c r="E900" t="s">
        <v>39</v>
      </c>
      <c r="F900" t="s">
        <v>64</v>
      </c>
      <c r="G900" t="s">
        <v>14</v>
      </c>
      <c r="H900" s="3">
        <v>2.75</v>
      </c>
      <c r="I900" s="3" t="s">
        <v>145</v>
      </c>
      <c r="J900" t="s">
        <v>12</v>
      </c>
      <c r="K900">
        <v>18</v>
      </c>
      <c r="L900">
        <v>140</v>
      </c>
      <c r="M900" s="1" t="e">
        <v>#N/A</v>
      </c>
      <c r="N900" s="1" t="e">
        <v>#N/A</v>
      </c>
      <c r="O900" s="1" t="e">
        <v>#N/A</v>
      </c>
      <c r="P900" s="37" t="e">
        <v>#N/A</v>
      </c>
      <c r="Q900">
        <f t="shared" si="59"/>
        <v>0.5</v>
      </c>
      <c r="R900" t="s">
        <v>1949</v>
      </c>
    </row>
    <row r="901" spans="1:18">
      <c r="A901" s="2">
        <f t="shared" si="56"/>
        <v>10229</v>
      </c>
      <c r="B901" t="str">
        <f t="shared" si="57"/>
        <v>D110229-18</v>
      </c>
      <c r="C901" t="str">
        <f t="shared" si="58"/>
        <v>Metropolis - Pewter</v>
      </c>
      <c r="D901" s="2">
        <v>10229</v>
      </c>
      <c r="E901" t="s">
        <v>39</v>
      </c>
      <c r="F901" t="s">
        <v>64</v>
      </c>
      <c r="G901" t="s">
        <v>28</v>
      </c>
      <c r="H901" s="3">
        <v>1.75</v>
      </c>
      <c r="I901" s="3" t="s">
        <v>145</v>
      </c>
      <c r="J901" t="s">
        <v>12</v>
      </c>
      <c r="K901">
        <v>18</v>
      </c>
      <c r="L901">
        <v>250</v>
      </c>
      <c r="M901" s="1">
        <v>3.6435000000000004</v>
      </c>
      <c r="N901" s="1">
        <v>6.9930000000000003</v>
      </c>
      <c r="O901" s="1">
        <v>9.4395000000000007</v>
      </c>
      <c r="P901" s="37">
        <v>2.0055000000000001</v>
      </c>
      <c r="Q901">
        <f t="shared" si="59"/>
        <v>0.5</v>
      </c>
      <c r="R901" t="s">
        <v>1949</v>
      </c>
    </row>
    <row r="902" spans="1:18">
      <c r="A902" s="2">
        <f t="shared" si="56"/>
        <v>10230</v>
      </c>
      <c r="B902" t="str">
        <f t="shared" si="57"/>
        <v>D110230-18</v>
      </c>
      <c r="C902" t="str">
        <f t="shared" si="58"/>
        <v>Metropolis - Bronze</v>
      </c>
      <c r="D902" s="2">
        <v>10230</v>
      </c>
      <c r="E902" t="s">
        <v>39</v>
      </c>
      <c r="F902" t="s">
        <v>64</v>
      </c>
      <c r="G902" t="s">
        <v>30</v>
      </c>
      <c r="H902" s="3">
        <v>1.75</v>
      </c>
      <c r="I902" s="3" t="s">
        <v>145</v>
      </c>
      <c r="J902" t="s">
        <v>12</v>
      </c>
      <c r="K902">
        <v>18</v>
      </c>
      <c r="L902">
        <v>300</v>
      </c>
      <c r="M902" s="1">
        <v>3.6435000000000004</v>
      </c>
      <c r="N902" s="1">
        <v>6.9930000000000003</v>
      </c>
      <c r="O902" s="1">
        <v>9.4395000000000007</v>
      </c>
      <c r="P902" s="37">
        <v>2.0055000000000001</v>
      </c>
      <c r="Q902">
        <f t="shared" si="59"/>
        <v>0.5</v>
      </c>
      <c r="R902" t="s">
        <v>1949</v>
      </c>
    </row>
    <row r="903" spans="1:18">
      <c r="A903" s="2">
        <f t="shared" si="56"/>
        <v>10231</v>
      </c>
      <c r="B903" t="str">
        <f t="shared" si="57"/>
        <v>D110231-18</v>
      </c>
      <c r="C903" t="str">
        <f t="shared" si="58"/>
        <v>Metropolis - Antique Gold</v>
      </c>
      <c r="D903" s="2">
        <v>10231</v>
      </c>
      <c r="E903" t="s">
        <v>39</v>
      </c>
      <c r="F903" t="s">
        <v>64</v>
      </c>
      <c r="G903" t="s">
        <v>14</v>
      </c>
      <c r="H903" s="3">
        <v>1.75</v>
      </c>
      <c r="I903" s="3" t="s">
        <v>145</v>
      </c>
      <c r="J903" t="s">
        <v>12</v>
      </c>
      <c r="K903">
        <v>18</v>
      </c>
      <c r="L903">
        <v>225</v>
      </c>
      <c r="M903" s="1" t="e">
        <v>#N/A</v>
      </c>
      <c r="N903" s="1" t="e">
        <v>#N/A</v>
      </c>
      <c r="O903" s="1" t="e">
        <v>#N/A</v>
      </c>
      <c r="P903" s="37" t="e">
        <v>#N/A</v>
      </c>
      <c r="Q903">
        <f t="shared" si="59"/>
        <v>0.5</v>
      </c>
      <c r="R903" t="s">
        <v>1949</v>
      </c>
    </row>
    <row r="904" spans="1:18">
      <c r="A904" s="2">
        <f t="shared" si="56"/>
        <v>10232</v>
      </c>
      <c r="B904" t="str">
        <f t="shared" si="57"/>
        <v>D110232-18</v>
      </c>
      <c r="C904" t="str">
        <f t="shared" si="58"/>
        <v>Metropolis - Pewter</v>
      </c>
      <c r="D904" s="2">
        <v>10232</v>
      </c>
      <c r="E904" t="s">
        <v>39</v>
      </c>
      <c r="F904" t="s">
        <v>64</v>
      </c>
      <c r="G904" t="s">
        <v>28</v>
      </c>
      <c r="H904" s="3">
        <v>1.125</v>
      </c>
      <c r="I904" s="3" t="s">
        <v>145</v>
      </c>
      <c r="J904" t="s">
        <v>12</v>
      </c>
      <c r="K904">
        <v>18</v>
      </c>
      <c r="L904">
        <v>340</v>
      </c>
      <c r="M904" s="1">
        <v>2.7614999999999998</v>
      </c>
      <c r="N904" s="1">
        <v>5.8065000000000007</v>
      </c>
      <c r="O904" s="1">
        <v>8.0220000000000002</v>
      </c>
      <c r="P904" s="37">
        <v>1.5225</v>
      </c>
      <c r="Q904">
        <f t="shared" si="59"/>
        <v>0.5</v>
      </c>
      <c r="R904" t="s">
        <v>1949</v>
      </c>
    </row>
    <row r="905" spans="1:18">
      <c r="A905" s="2">
        <f t="shared" si="56"/>
        <v>10233</v>
      </c>
      <c r="B905" t="str">
        <f t="shared" si="57"/>
        <v>D110233-18</v>
      </c>
      <c r="C905" t="str">
        <f t="shared" si="58"/>
        <v>Metropolis - Bronze</v>
      </c>
      <c r="D905" s="2">
        <v>10233</v>
      </c>
      <c r="E905" t="s">
        <v>39</v>
      </c>
      <c r="F905" t="s">
        <v>64</v>
      </c>
      <c r="G905" t="s">
        <v>30</v>
      </c>
      <c r="H905" s="3">
        <v>1.125</v>
      </c>
      <c r="I905" s="3" t="s">
        <v>145</v>
      </c>
      <c r="J905" t="s">
        <v>12</v>
      </c>
      <c r="K905">
        <v>18</v>
      </c>
      <c r="L905">
        <v>330</v>
      </c>
      <c r="M905" s="1">
        <v>2.7614999999999998</v>
      </c>
      <c r="N905" s="1">
        <v>5.8065000000000007</v>
      </c>
      <c r="O905" s="1">
        <v>8.0220000000000002</v>
      </c>
      <c r="P905" s="37">
        <v>1.5225</v>
      </c>
      <c r="Q905">
        <f t="shared" si="59"/>
        <v>0.5</v>
      </c>
      <c r="R905" t="s">
        <v>1949</v>
      </c>
    </row>
    <row r="906" spans="1:18">
      <c r="A906" s="2">
        <f t="shared" si="56"/>
        <v>10234</v>
      </c>
      <c r="B906" t="str">
        <f t="shared" si="57"/>
        <v>D110234-18</v>
      </c>
      <c r="C906" t="str">
        <f t="shared" si="58"/>
        <v>Metropolis - Antique Gold</v>
      </c>
      <c r="D906" s="2">
        <v>10234</v>
      </c>
      <c r="E906" t="s">
        <v>39</v>
      </c>
      <c r="F906" t="s">
        <v>64</v>
      </c>
      <c r="G906" t="s">
        <v>14</v>
      </c>
      <c r="H906" s="3">
        <v>1.125</v>
      </c>
      <c r="I906" s="3" t="s">
        <v>145</v>
      </c>
      <c r="J906" t="s">
        <v>12</v>
      </c>
      <c r="K906">
        <v>18</v>
      </c>
      <c r="L906">
        <v>330</v>
      </c>
      <c r="M906" s="1" t="e">
        <v>#N/A</v>
      </c>
      <c r="N906" s="1" t="e">
        <v>#N/A</v>
      </c>
      <c r="O906" s="1" t="e">
        <v>#N/A</v>
      </c>
      <c r="P906" s="37" t="e">
        <v>#N/A</v>
      </c>
      <c r="Q906">
        <f t="shared" si="59"/>
        <v>0.5</v>
      </c>
      <c r="R906" t="s">
        <v>1949</v>
      </c>
    </row>
    <row r="907" spans="1:18">
      <c r="A907" s="2">
        <f t="shared" si="56"/>
        <v>10235</v>
      </c>
      <c r="B907" t="str">
        <f t="shared" si="57"/>
        <v>D110235-17</v>
      </c>
      <c r="C907" t="str">
        <f t="shared" si="58"/>
        <v>Metropolis - Pewter</v>
      </c>
      <c r="D907" s="2">
        <v>10235</v>
      </c>
      <c r="E907" t="s">
        <v>39</v>
      </c>
      <c r="F907" t="s">
        <v>64</v>
      </c>
      <c r="G907" t="s">
        <v>28</v>
      </c>
      <c r="H907" s="3">
        <v>1.25</v>
      </c>
      <c r="I907" s="3" t="s">
        <v>145</v>
      </c>
      <c r="J907" t="s">
        <v>12</v>
      </c>
      <c r="K907">
        <v>17</v>
      </c>
      <c r="L907">
        <v>290</v>
      </c>
      <c r="M907" s="1">
        <v>3.129</v>
      </c>
      <c r="N907" s="1">
        <v>6.3629999999999995</v>
      </c>
      <c r="O907" s="1">
        <v>8.6835000000000004</v>
      </c>
      <c r="P907" s="37">
        <v>1.722</v>
      </c>
      <c r="Q907">
        <f t="shared" si="59"/>
        <v>0.5</v>
      </c>
      <c r="R907" t="s">
        <v>1949</v>
      </c>
    </row>
    <row r="908" spans="1:18">
      <c r="A908" s="2">
        <f t="shared" si="56"/>
        <v>10236</v>
      </c>
      <c r="B908" t="str">
        <f t="shared" si="57"/>
        <v>D110236-17</v>
      </c>
      <c r="C908" t="str">
        <f t="shared" si="58"/>
        <v>Metropolis - Bronze</v>
      </c>
      <c r="D908" s="2">
        <v>10236</v>
      </c>
      <c r="E908" t="s">
        <v>39</v>
      </c>
      <c r="F908" t="s">
        <v>64</v>
      </c>
      <c r="G908" t="s">
        <v>30</v>
      </c>
      <c r="H908" s="3">
        <v>1.25</v>
      </c>
      <c r="I908" s="3" t="s">
        <v>145</v>
      </c>
      <c r="J908" t="s">
        <v>12</v>
      </c>
      <c r="K908">
        <v>17</v>
      </c>
      <c r="L908">
        <v>330</v>
      </c>
      <c r="M908" s="1">
        <v>3.129</v>
      </c>
      <c r="N908" s="1">
        <v>6.3629999999999995</v>
      </c>
      <c r="O908" s="1">
        <v>8.6835000000000004</v>
      </c>
      <c r="P908" s="37">
        <v>1.722</v>
      </c>
      <c r="Q908">
        <f t="shared" si="59"/>
        <v>0.5</v>
      </c>
      <c r="R908" t="s">
        <v>1949</v>
      </c>
    </row>
    <row r="909" spans="1:18">
      <c r="A909" s="2">
        <f t="shared" si="56"/>
        <v>10237</v>
      </c>
      <c r="B909" t="str">
        <f t="shared" si="57"/>
        <v>D110237-17</v>
      </c>
      <c r="C909" t="str">
        <f t="shared" si="58"/>
        <v>Metropolis - Antique Gold</v>
      </c>
      <c r="D909" s="2">
        <v>10237</v>
      </c>
      <c r="E909" t="s">
        <v>39</v>
      </c>
      <c r="F909" t="s">
        <v>64</v>
      </c>
      <c r="G909" t="s">
        <v>14</v>
      </c>
      <c r="H909" s="3">
        <v>1.25</v>
      </c>
      <c r="I909" s="3" t="s">
        <v>145</v>
      </c>
      <c r="J909" t="s">
        <v>12</v>
      </c>
      <c r="K909">
        <v>17</v>
      </c>
      <c r="L909">
        <v>330</v>
      </c>
      <c r="M909" s="1">
        <v>3.129</v>
      </c>
      <c r="N909" s="1">
        <v>6.3315000000000001</v>
      </c>
      <c r="O909" s="1">
        <v>8.6835000000000004</v>
      </c>
      <c r="P909" s="37">
        <v>1.722</v>
      </c>
      <c r="Q909">
        <f t="shared" si="59"/>
        <v>0.5</v>
      </c>
      <c r="R909" t="s">
        <v>1949</v>
      </c>
    </row>
    <row r="910" spans="1:18">
      <c r="A910" s="2">
        <f t="shared" si="56"/>
        <v>10238</v>
      </c>
      <c r="B910" t="str">
        <f t="shared" si="57"/>
        <v>D110238-17</v>
      </c>
      <c r="C910" t="str">
        <f t="shared" si="58"/>
        <v>Metropolis - Pewter</v>
      </c>
      <c r="D910" s="2">
        <v>10238</v>
      </c>
      <c r="E910" t="s">
        <v>39</v>
      </c>
      <c r="F910" t="s">
        <v>64</v>
      </c>
      <c r="G910" t="s">
        <v>28</v>
      </c>
      <c r="H910" s="3">
        <v>2</v>
      </c>
      <c r="I910" s="3" t="s">
        <v>144</v>
      </c>
      <c r="J910" t="s">
        <v>12</v>
      </c>
      <c r="K910">
        <v>17</v>
      </c>
      <c r="L910">
        <v>140</v>
      </c>
      <c r="M910" s="1">
        <v>5.1555</v>
      </c>
      <c r="N910" s="1">
        <v>9.6389999999999993</v>
      </c>
      <c r="O910" s="1">
        <v>12.7155</v>
      </c>
      <c r="P910" s="37">
        <v>2.8350000000000004</v>
      </c>
      <c r="Q910">
        <f t="shared" si="59"/>
        <v>0.5625</v>
      </c>
      <c r="R910" t="s">
        <v>1949</v>
      </c>
    </row>
    <row r="911" spans="1:18">
      <c r="A911" s="2">
        <f t="shared" si="56"/>
        <v>10239</v>
      </c>
      <c r="B911" t="str">
        <f t="shared" si="57"/>
        <v>D110239-17</v>
      </c>
      <c r="C911" t="str">
        <f t="shared" si="58"/>
        <v>Metropolis - Bronze</v>
      </c>
      <c r="D911" s="2">
        <v>10239</v>
      </c>
      <c r="E911" t="s">
        <v>39</v>
      </c>
      <c r="F911" t="s">
        <v>64</v>
      </c>
      <c r="G911" t="s">
        <v>30</v>
      </c>
      <c r="H911" s="3">
        <v>2</v>
      </c>
      <c r="I911" s="3" t="s">
        <v>144</v>
      </c>
      <c r="J911" t="s">
        <v>12</v>
      </c>
      <c r="K911">
        <v>17</v>
      </c>
      <c r="L911">
        <v>150</v>
      </c>
      <c r="M911" s="1">
        <v>5.1555</v>
      </c>
      <c r="N911" s="1">
        <v>9.6389999999999993</v>
      </c>
      <c r="O911" s="1">
        <v>12.7155</v>
      </c>
      <c r="P911" s="37">
        <v>2.8350000000000004</v>
      </c>
      <c r="Q911">
        <f t="shared" si="59"/>
        <v>0.5625</v>
      </c>
      <c r="R911" t="s">
        <v>1949</v>
      </c>
    </row>
    <row r="912" spans="1:18">
      <c r="A912" s="2">
        <f t="shared" si="56"/>
        <v>10240</v>
      </c>
      <c r="B912" t="str">
        <f t="shared" si="57"/>
        <v>D110240-17</v>
      </c>
      <c r="C912" t="str">
        <f t="shared" si="58"/>
        <v>Metropolis - Antique Gold</v>
      </c>
      <c r="D912" s="2">
        <v>10240</v>
      </c>
      <c r="E912" t="s">
        <v>39</v>
      </c>
      <c r="F912" t="s">
        <v>64</v>
      </c>
      <c r="G912" t="s">
        <v>14</v>
      </c>
      <c r="H912" s="3">
        <v>2</v>
      </c>
      <c r="I912" s="3" t="s">
        <v>144</v>
      </c>
      <c r="J912" t="s">
        <v>12</v>
      </c>
      <c r="K912">
        <v>17</v>
      </c>
      <c r="L912">
        <v>150</v>
      </c>
      <c r="M912" s="1">
        <v>5.1555</v>
      </c>
      <c r="N912" s="1">
        <v>9.6389999999999993</v>
      </c>
      <c r="O912" s="1">
        <v>12.778500000000001</v>
      </c>
      <c r="P912" s="37">
        <v>2.8350000000000004</v>
      </c>
      <c r="Q912">
        <f t="shared" si="59"/>
        <v>0.5625</v>
      </c>
      <c r="R912" t="s">
        <v>1949</v>
      </c>
    </row>
    <row r="913" spans="1:19">
      <c r="A913" s="2">
        <f t="shared" si="56"/>
        <v>10242</v>
      </c>
      <c r="B913" t="str">
        <f t="shared" si="57"/>
        <v>D110242-157</v>
      </c>
      <c r="C913" t="str">
        <f t="shared" si="58"/>
        <v>Misc - Mahogany</v>
      </c>
      <c r="D913" s="2">
        <v>10242</v>
      </c>
      <c r="E913" t="s">
        <v>10</v>
      </c>
      <c r="F913" t="s">
        <v>174</v>
      </c>
      <c r="G913" t="s">
        <v>25</v>
      </c>
      <c r="H913" s="3">
        <v>2.625</v>
      </c>
      <c r="I913" s="3" t="s">
        <v>145</v>
      </c>
      <c r="J913" t="s">
        <v>12</v>
      </c>
      <c r="K913">
        <v>157</v>
      </c>
      <c r="L913">
        <v>150</v>
      </c>
      <c r="M913" s="1" t="e">
        <v>#N/A</v>
      </c>
      <c r="N913" s="1" t="e">
        <v>#N/A</v>
      </c>
      <c r="O913" s="1" t="e">
        <v>#N/A</v>
      </c>
      <c r="P913" s="37" t="e">
        <v>#N/A</v>
      </c>
      <c r="Q913">
        <f t="shared" si="59"/>
        <v>0.5</v>
      </c>
      <c r="R913" t="s">
        <v>1949</v>
      </c>
    </row>
    <row r="914" spans="1:19">
      <c r="A914" s="2">
        <f t="shared" si="56"/>
        <v>10245</v>
      </c>
      <c r="B914" t="str">
        <f t="shared" si="57"/>
        <v>D110245-188</v>
      </c>
      <c r="C914" t="str">
        <f t="shared" si="58"/>
        <v>Montego - White</v>
      </c>
      <c r="D914" s="2">
        <v>10245</v>
      </c>
      <c r="E914" t="s">
        <v>20</v>
      </c>
      <c r="F914" t="s">
        <v>55</v>
      </c>
      <c r="G914" t="s">
        <v>29</v>
      </c>
      <c r="H914" s="3">
        <v>2.25</v>
      </c>
      <c r="I914" s="3" t="s">
        <v>145</v>
      </c>
      <c r="J914" t="s">
        <v>12</v>
      </c>
      <c r="K914">
        <v>188</v>
      </c>
      <c r="L914">
        <v>170</v>
      </c>
      <c r="M914" s="1">
        <v>5.7750000000000004</v>
      </c>
      <c r="N914" s="1">
        <v>10.731000000000002</v>
      </c>
      <c r="O914" s="1">
        <v>13.9335</v>
      </c>
      <c r="P914" s="37">
        <v>3.1814999999999998</v>
      </c>
      <c r="Q914">
        <f t="shared" si="59"/>
        <v>0.5</v>
      </c>
      <c r="R914" t="s">
        <v>1949</v>
      </c>
    </row>
    <row r="915" spans="1:19">
      <c r="A915" s="2">
        <f t="shared" si="56"/>
        <v>10246</v>
      </c>
      <c r="B915" t="str">
        <f t="shared" si="57"/>
        <v>D110246-188</v>
      </c>
      <c r="C915" t="str">
        <f t="shared" si="58"/>
        <v>Montego - Walnut</v>
      </c>
      <c r="D915" s="2">
        <v>10246</v>
      </c>
      <c r="E915" t="s">
        <v>20</v>
      </c>
      <c r="F915" t="s">
        <v>55</v>
      </c>
      <c r="G915" t="s">
        <v>23</v>
      </c>
      <c r="H915" s="3">
        <v>2.25</v>
      </c>
      <c r="I915" s="3" t="s">
        <v>145</v>
      </c>
      <c r="J915" t="s">
        <v>12</v>
      </c>
      <c r="K915">
        <v>188</v>
      </c>
      <c r="L915">
        <v>180</v>
      </c>
      <c r="M915" s="1">
        <v>5.7750000000000004</v>
      </c>
      <c r="N915" s="1">
        <v>10.731000000000002</v>
      </c>
      <c r="O915" s="1">
        <v>13.9335</v>
      </c>
      <c r="P915" s="37">
        <v>3.1814999999999998</v>
      </c>
      <c r="Q915">
        <f t="shared" si="59"/>
        <v>0.5</v>
      </c>
      <c r="R915" t="s">
        <v>1949</v>
      </c>
    </row>
    <row r="916" spans="1:19">
      <c r="A916" s="2">
        <f t="shared" si="56"/>
        <v>10247</v>
      </c>
      <c r="B916" t="str">
        <f t="shared" si="57"/>
        <v>D110247-188</v>
      </c>
      <c r="C916" t="str">
        <f t="shared" si="58"/>
        <v>Montego - Other Wood Tones</v>
      </c>
      <c r="D916" s="2">
        <v>10247</v>
      </c>
      <c r="E916" t="s">
        <v>20</v>
      </c>
      <c r="F916" t="s">
        <v>55</v>
      </c>
      <c r="G916" t="s">
        <v>21</v>
      </c>
      <c r="H916" s="3">
        <v>2.25</v>
      </c>
      <c r="I916" s="3" t="s">
        <v>145</v>
      </c>
      <c r="J916" t="s">
        <v>12</v>
      </c>
      <c r="K916">
        <v>188</v>
      </c>
      <c r="L916">
        <v>180</v>
      </c>
      <c r="M916" s="1">
        <v>5.7750000000000004</v>
      </c>
      <c r="N916" s="1">
        <v>10.731000000000002</v>
      </c>
      <c r="O916" s="1">
        <v>13.9335</v>
      </c>
      <c r="P916" s="37">
        <v>3.1814999999999998</v>
      </c>
      <c r="Q916">
        <f t="shared" si="59"/>
        <v>0.5</v>
      </c>
      <c r="R916" t="s">
        <v>1949</v>
      </c>
    </row>
    <row r="917" spans="1:19">
      <c r="A917" s="2">
        <f t="shared" si="56"/>
        <v>10248</v>
      </c>
      <c r="B917" t="str">
        <f t="shared" si="57"/>
        <v>D110248-188</v>
      </c>
      <c r="C917" t="str">
        <f t="shared" si="58"/>
        <v>Montego - Color</v>
      </c>
      <c r="D917" s="2">
        <v>10248</v>
      </c>
      <c r="E917" t="s">
        <v>20</v>
      </c>
      <c r="F917" t="s">
        <v>55</v>
      </c>
      <c r="G917" t="s">
        <v>32</v>
      </c>
      <c r="H917" s="3">
        <v>2.25</v>
      </c>
      <c r="I917" s="3" t="s">
        <v>145</v>
      </c>
      <c r="J917" t="s">
        <v>12</v>
      </c>
      <c r="K917">
        <v>188</v>
      </c>
      <c r="L917">
        <v>160</v>
      </c>
      <c r="M917" s="1">
        <v>5.7750000000000004</v>
      </c>
      <c r="N917" s="1">
        <v>10.731000000000002</v>
      </c>
      <c r="O917" s="1">
        <v>13.9335</v>
      </c>
      <c r="P917" s="37">
        <v>3.1814999999999998</v>
      </c>
      <c r="Q917">
        <f t="shared" si="59"/>
        <v>0.5</v>
      </c>
      <c r="R917" t="s">
        <v>1949</v>
      </c>
    </row>
    <row r="918" spans="1:19">
      <c r="A918" s="2">
        <f t="shared" si="56"/>
        <v>10251</v>
      </c>
      <c r="B918" t="str">
        <f t="shared" si="57"/>
        <v>D110251-10</v>
      </c>
      <c r="C918" t="str">
        <f t="shared" si="58"/>
        <v>Mosaic - Bronze</v>
      </c>
      <c r="D918" s="2">
        <v>10251</v>
      </c>
      <c r="E918" t="s">
        <v>39</v>
      </c>
      <c r="F918" t="s">
        <v>63</v>
      </c>
      <c r="G918" t="s">
        <v>30</v>
      </c>
      <c r="H918" s="3">
        <v>1.125</v>
      </c>
      <c r="I918" s="3" t="s">
        <v>152</v>
      </c>
      <c r="J918" t="s">
        <v>12</v>
      </c>
      <c r="K918">
        <v>10</v>
      </c>
      <c r="L918">
        <v>290</v>
      </c>
      <c r="M918" s="1" t="e">
        <v>#N/A</v>
      </c>
      <c r="N918" s="1" t="e">
        <v>#N/A</v>
      </c>
      <c r="O918" s="1" t="e">
        <v>#N/A</v>
      </c>
      <c r="P918" s="37" t="e">
        <v>#N/A</v>
      </c>
      <c r="Q918">
        <f t="shared" si="59"/>
        <v>0.3125</v>
      </c>
      <c r="R918" t="s">
        <v>1949</v>
      </c>
    </row>
    <row r="919" spans="1:19">
      <c r="A919" s="2">
        <f t="shared" si="56"/>
        <v>10254</v>
      </c>
      <c r="B919" t="str">
        <f t="shared" si="57"/>
        <v>D110254-10</v>
      </c>
      <c r="C919" t="str">
        <f t="shared" si="58"/>
        <v>Mosaic - Black</v>
      </c>
      <c r="D919" s="2">
        <v>10254</v>
      </c>
      <c r="E919" t="s">
        <v>39</v>
      </c>
      <c r="F919" t="s">
        <v>63</v>
      </c>
      <c r="G919" t="s">
        <v>26</v>
      </c>
      <c r="H919" s="3">
        <v>1.125</v>
      </c>
      <c r="I919" s="3" t="s">
        <v>152</v>
      </c>
      <c r="J919" t="s">
        <v>12</v>
      </c>
      <c r="K919">
        <v>10</v>
      </c>
      <c r="L919">
        <v>340</v>
      </c>
      <c r="M919" s="1">
        <v>3.2760000000000002</v>
      </c>
      <c r="N919" s="1">
        <v>6.4260000000000002</v>
      </c>
      <c r="O919" s="1">
        <v>8.9040000000000017</v>
      </c>
      <c r="P919" s="37">
        <v>1.806</v>
      </c>
      <c r="Q919">
        <f t="shared" si="59"/>
        <v>0.3125</v>
      </c>
      <c r="R919" t="s">
        <v>1949</v>
      </c>
    </row>
    <row r="920" spans="1:19">
      <c r="A920" s="2">
        <f t="shared" si="56"/>
        <v>10259</v>
      </c>
      <c r="B920" t="str">
        <f t="shared" si="57"/>
        <v>D110259-121</v>
      </c>
      <c r="C920" t="str">
        <f t="shared" si="58"/>
        <v>Fillets - Bronze</v>
      </c>
      <c r="D920" s="2">
        <v>10259</v>
      </c>
      <c r="E920" t="s">
        <v>42</v>
      </c>
      <c r="F920" t="s">
        <v>43</v>
      </c>
      <c r="G920" t="s">
        <v>30</v>
      </c>
      <c r="H920" s="3">
        <v>0.5</v>
      </c>
      <c r="J920" t="s">
        <v>42</v>
      </c>
      <c r="K920">
        <v>121</v>
      </c>
      <c r="L920">
        <v>1790</v>
      </c>
      <c r="M920" s="1">
        <v>1.7324999999999999</v>
      </c>
      <c r="N920" s="1">
        <v>3.7800000000000002</v>
      </c>
      <c r="O920" s="1">
        <v>0</v>
      </c>
      <c r="P920" s="37">
        <v>0.95550000000000013</v>
      </c>
      <c r="Q920">
        <f t="shared" si="59"/>
        <v>0</v>
      </c>
      <c r="R920" t="s">
        <v>1949</v>
      </c>
    </row>
    <row r="921" spans="1:19">
      <c r="A921" s="2">
        <f t="shared" si="56"/>
        <v>10272</v>
      </c>
      <c r="B921" t="str">
        <f t="shared" si="57"/>
        <v>D110272-125</v>
      </c>
      <c r="C921" t="str">
        <f t="shared" si="58"/>
        <v>Bamboo - Natural</v>
      </c>
      <c r="D921" s="2">
        <v>10272</v>
      </c>
      <c r="E921" t="s">
        <v>48</v>
      </c>
      <c r="F921" t="s">
        <v>48</v>
      </c>
      <c r="G921" t="s">
        <v>44</v>
      </c>
      <c r="H921" s="3">
        <v>2.875</v>
      </c>
      <c r="I921" s="3" t="s">
        <v>147</v>
      </c>
      <c r="J921" t="s">
        <v>12</v>
      </c>
      <c r="K921">
        <v>125</v>
      </c>
      <c r="L921">
        <v>120</v>
      </c>
      <c r="M921" s="1">
        <v>7.056</v>
      </c>
      <c r="N921" s="1">
        <v>13.345500000000001</v>
      </c>
      <c r="O921" s="1">
        <v>17.283000000000001</v>
      </c>
      <c r="P921" s="37">
        <v>3.8850000000000002</v>
      </c>
      <c r="Q921">
        <f t="shared" si="59"/>
        <v>0.625</v>
      </c>
      <c r="R921" t="s">
        <v>1949</v>
      </c>
      <c r="S921" t="s">
        <v>1934</v>
      </c>
    </row>
    <row r="922" spans="1:19">
      <c r="A922" s="2">
        <f t="shared" si="56"/>
        <v>10273</v>
      </c>
      <c r="B922" t="str">
        <f t="shared" si="57"/>
        <v>D110273-66</v>
      </c>
      <c r="C922" t="str">
        <f t="shared" si="58"/>
        <v>Fire &amp; Ice - Gold</v>
      </c>
      <c r="D922" s="2">
        <v>10273</v>
      </c>
      <c r="E922" t="s">
        <v>39</v>
      </c>
      <c r="F922" t="s">
        <v>90</v>
      </c>
      <c r="G922" t="s">
        <v>11</v>
      </c>
      <c r="H922" s="3">
        <v>2.5</v>
      </c>
      <c r="I922" s="3" t="s">
        <v>148</v>
      </c>
      <c r="J922" t="s">
        <v>12</v>
      </c>
      <c r="K922">
        <v>66</v>
      </c>
      <c r="L922">
        <v>110</v>
      </c>
      <c r="M922" s="1">
        <v>7.2135000000000007</v>
      </c>
      <c r="N922" s="1">
        <v>13.524000000000001</v>
      </c>
      <c r="O922" s="1">
        <v>17.430000000000003</v>
      </c>
      <c r="P922" s="37">
        <v>3.9689999999999999</v>
      </c>
      <c r="Q922">
        <f t="shared" si="59"/>
        <v>0.4375</v>
      </c>
      <c r="R922" t="s">
        <v>1949</v>
      </c>
    </row>
    <row r="923" spans="1:19">
      <c r="A923" s="2">
        <f t="shared" si="56"/>
        <v>10274</v>
      </c>
      <c r="B923" t="str">
        <f t="shared" si="57"/>
        <v>D110274-66</v>
      </c>
      <c r="C923" t="str">
        <f t="shared" si="58"/>
        <v>Fire &amp; Ice - Silver</v>
      </c>
      <c r="D923" s="2">
        <v>10274</v>
      </c>
      <c r="E923" t="s">
        <v>39</v>
      </c>
      <c r="F923" t="s">
        <v>90</v>
      </c>
      <c r="G923" t="s">
        <v>22</v>
      </c>
      <c r="H923" s="3">
        <v>2.5</v>
      </c>
      <c r="I923" s="3" t="s">
        <v>148</v>
      </c>
      <c r="J923" t="s">
        <v>12</v>
      </c>
      <c r="K923">
        <v>66</v>
      </c>
      <c r="L923">
        <v>110</v>
      </c>
      <c r="M923" s="1">
        <v>7.2135000000000007</v>
      </c>
      <c r="N923" s="1">
        <v>13.587</v>
      </c>
      <c r="O923" s="1">
        <v>17.513999999999999</v>
      </c>
      <c r="P923" s="37">
        <v>3.9689999999999999</v>
      </c>
      <c r="Q923">
        <f t="shared" si="59"/>
        <v>0.4375</v>
      </c>
      <c r="R923" t="s">
        <v>1949</v>
      </c>
    </row>
    <row r="924" spans="1:19">
      <c r="A924" s="2">
        <f t="shared" si="56"/>
        <v>10275</v>
      </c>
      <c r="B924" t="str">
        <f t="shared" si="57"/>
        <v>D110275-66</v>
      </c>
      <c r="C924" t="str">
        <f t="shared" si="58"/>
        <v>Fire &amp; Ice - Gold</v>
      </c>
      <c r="D924" s="2">
        <v>10275</v>
      </c>
      <c r="E924" t="s">
        <v>39</v>
      </c>
      <c r="F924" t="s">
        <v>90</v>
      </c>
      <c r="G924" t="s">
        <v>11</v>
      </c>
      <c r="H924" s="3">
        <v>4</v>
      </c>
      <c r="I924" s="3" t="s">
        <v>150</v>
      </c>
      <c r="J924" t="s">
        <v>12</v>
      </c>
      <c r="K924">
        <v>66</v>
      </c>
      <c r="L924">
        <v>80</v>
      </c>
      <c r="M924" s="1">
        <v>12.116999999999999</v>
      </c>
      <c r="N924" s="1">
        <v>21.262499999999999</v>
      </c>
      <c r="O924" s="1">
        <v>26.858999999999998</v>
      </c>
      <c r="P924" s="37">
        <v>6.6674999999999995</v>
      </c>
      <c r="Q924">
        <f t="shared" si="59"/>
        <v>0.75</v>
      </c>
      <c r="R924" t="s">
        <v>1949</v>
      </c>
    </row>
    <row r="925" spans="1:19">
      <c r="A925" s="2">
        <f t="shared" si="56"/>
        <v>10276</v>
      </c>
      <c r="B925" t="str">
        <f t="shared" si="57"/>
        <v>D110276-66</v>
      </c>
      <c r="C925" t="str">
        <f t="shared" si="58"/>
        <v>Fire &amp; Ice - Silver</v>
      </c>
      <c r="D925" s="2">
        <v>10276</v>
      </c>
      <c r="E925" t="s">
        <v>39</v>
      </c>
      <c r="F925" t="s">
        <v>90</v>
      </c>
      <c r="G925" t="s">
        <v>22</v>
      </c>
      <c r="H925" s="3">
        <v>4</v>
      </c>
      <c r="I925" s="3" t="s">
        <v>150</v>
      </c>
      <c r="J925" t="s">
        <v>12</v>
      </c>
      <c r="K925">
        <v>66</v>
      </c>
      <c r="L925">
        <v>75</v>
      </c>
      <c r="M925" s="1">
        <v>12.116999999999999</v>
      </c>
      <c r="N925" s="1">
        <v>21.367500000000003</v>
      </c>
      <c r="O925" s="1">
        <v>26.984999999999999</v>
      </c>
      <c r="P925" s="37">
        <v>6.6674999999999995</v>
      </c>
      <c r="Q925">
        <f t="shared" si="59"/>
        <v>0.75</v>
      </c>
      <c r="R925" t="s">
        <v>1949</v>
      </c>
    </row>
    <row r="926" spans="1:19">
      <c r="A926" s="2">
        <f t="shared" si="56"/>
        <v>10279</v>
      </c>
      <c r="B926" t="str">
        <f t="shared" si="57"/>
        <v>D110279-21</v>
      </c>
      <c r="C926" t="str">
        <f t="shared" si="58"/>
        <v>Bullara - Black</v>
      </c>
      <c r="D926" s="2">
        <v>10279</v>
      </c>
      <c r="E926" t="s">
        <v>39</v>
      </c>
      <c r="F926" t="s">
        <v>62</v>
      </c>
      <c r="G926" t="s">
        <v>26</v>
      </c>
      <c r="H926" s="3">
        <v>1.75</v>
      </c>
      <c r="I926" s="3" t="s">
        <v>149</v>
      </c>
      <c r="J926" t="s">
        <v>12</v>
      </c>
      <c r="K926">
        <v>21</v>
      </c>
      <c r="L926">
        <v>250</v>
      </c>
      <c r="M926" s="1">
        <v>4.6829999999999998</v>
      </c>
      <c r="N926" s="1">
        <v>8.673</v>
      </c>
      <c r="O926" s="1">
        <v>11.676</v>
      </c>
      <c r="P926" s="37">
        <v>2.5725000000000002</v>
      </c>
      <c r="Q926">
        <f t="shared" si="59"/>
        <v>0.375</v>
      </c>
      <c r="R926" t="s">
        <v>1949</v>
      </c>
    </row>
    <row r="927" spans="1:19">
      <c r="A927" s="2">
        <f t="shared" si="56"/>
        <v>10304</v>
      </c>
      <c r="B927" t="str">
        <f t="shared" si="57"/>
        <v>D110304-28</v>
      </c>
      <c r="C927" t="str">
        <f t="shared" si="58"/>
        <v>Cappuccino - Black</v>
      </c>
      <c r="D927" s="2">
        <v>10304</v>
      </c>
      <c r="E927" t="s">
        <v>39</v>
      </c>
      <c r="F927" t="s">
        <v>34</v>
      </c>
      <c r="G927" t="s">
        <v>26</v>
      </c>
      <c r="H927" s="3">
        <v>2</v>
      </c>
      <c r="I927" s="3" t="s">
        <v>150</v>
      </c>
      <c r="J927" t="s">
        <v>12</v>
      </c>
      <c r="K927">
        <v>28</v>
      </c>
      <c r="L927">
        <v>100</v>
      </c>
      <c r="M927" s="1">
        <v>8.2635000000000005</v>
      </c>
      <c r="N927" s="1">
        <v>14.406000000000001</v>
      </c>
      <c r="O927" s="1">
        <v>18.711000000000002</v>
      </c>
      <c r="P927" s="37">
        <v>4.5465</v>
      </c>
      <c r="Q927">
        <f t="shared" si="59"/>
        <v>0.75</v>
      </c>
      <c r="R927" t="s">
        <v>1949</v>
      </c>
    </row>
    <row r="928" spans="1:19">
      <c r="A928" s="2">
        <f t="shared" si="56"/>
        <v>10312</v>
      </c>
      <c r="B928" t="str">
        <f t="shared" si="57"/>
        <v>D110312-139</v>
      </c>
      <c r="C928" t="str">
        <f t="shared" si="58"/>
        <v>Misc - Mahogany</v>
      </c>
      <c r="D928" s="2">
        <v>10312</v>
      </c>
      <c r="E928" t="s">
        <v>61</v>
      </c>
      <c r="F928" t="s">
        <v>174</v>
      </c>
      <c r="G928" t="s">
        <v>25</v>
      </c>
      <c r="H928" s="3">
        <v>1.5</v>
      </c>
      <c r="I928" s="3" t="s">
        <v>148</v>
      </c>
      <c r="J928" t="s">
        <v>12</v>
      </c>
      <c r="K928">
        <v>139</v>
      </c>
      <c r="L928">
        <v>240</v>
      </c>
      <c r="M928" s="1" t="e">
        <v>#N/A</v>
      </c>
      <c r="N928" s="1" t="e">
        <v>#N/A</v>
      </c>
      <c r="O928" s="1" t="e">
        <v>#N/A</v>
      </c>
      <c r="P928" s="37" t="e">
        <v>#N/A</v>
      </c>
      <c r="Q928">
        <f t="shared" si="59"/>
        <v>0.4375</v>
      </c>
      <c r="R928" t="s">
        <v>1949</v>
      </c>
    </row>
    <row r="929" spans="1:19">
      <c r="A929" s="2">
        <f t="shared" si="56"/>
        <v>10319</v>
      </c>
      <c r="B929" t="str">
        <f t="shared" si="57"/>
        <v>D110319-188</v>
      </c>
      <c r="C929" t="str">
        <f t="shared" si="58"/>
        <v>Montego - White</v>
      </c>
      <c r="D929" s="2">
        <v>10319</v>
      </c>
      <c r="E929" t="s">
        <v>20</v>
      </c>
      <c r="F929" t="s">
        <v>55</v>
      </c>
      <c r="G929" t="s">
        <v>29</v>
      </c>
      <c r="H929" s="3">
        <v>1.375</v>
      </c>
      <c r="I929" s="3" t="s">
        <v>145</v>
      </c>
      <c r="J929" t="s">
        <v>12</v>
      </c>
      <c r="K929">
        <v>188</v>
      </c>
      <c r="L929">
        <v>340</v>
      </c>
      <c r="M929" s="1">
        <v>3.1500000000000004</v>
      </c>
      <c r="N929" s="1">
        <v>6.3420000000000005</v>
      </c>
      <c r="O929" s="1">
        <v>8.652000000000001</v>
      </c>
      <c r="P929" s="37">
        <v>1.7324999999999999</v>
      </c>
      <c r="Q929">
        <f t="shared" si="59"/>
        <v>0.5</v>
      </c>
      <c r="R929" t="s">
        <v>1949</v>
      </c>
      <c r="S929" t="s">
        <v>1934</v>
      </c>
    </row>
    <row r="930" spans="1:19">
      <c r="A930" s="2">
        <f t="shared" si="56"/>
        <v>10320</v>
      </c>
      <c r="B930" t="str">
        <f t="shared" si="57"/>
        <v>D110320-188</v>
      </c>
      <c r="C930" t="str">
        <f t="shared" si="58"/>
        <v>Montego - Walnut</v>
      </c>
      <c r="D930" s="2">
        <v>10320</v>
      </c>
      <c r="E930" t="s">
        <v>20</v>
      </c>
      <c r="F930" t="s">
        <v>55</v>
      </c>
      <c r="G930" t="s">
        <v>23</v>
      </c>
      <c r="H930" s="3">
        <v>1.375</v>
      </c>
      <c r="I930" s="3" t="s">
        <v>145</v>
      </c>
      <c r="J930" t="s">
        <v>12</v>
      </c>
      <c r="K930">
        <v>188</v>
      </c>
      <c r="L930">
        <v>285</v>
      </c>
      <c r="M930" s="1">
        <v>3.1500000000000004</v>
      </c>
      <c r="N930" s="1">
        <v>6.3420000000000005</v>
      </c>
      <c r="O930" s="1">
        <v>8.652000000000001</v>
      </c>
      <c r="P930" s="37">
        <v>1.7324999999999999</v>
      </c>
      <c r="Q930">
        <f t="shared" si="59"/>
        <v>0.5</v>
      </c>
      <c r="R930" t="s">
        <v>1949</v>
      </c>
    </row>
    <row r="931" spans="1:19">
      <c r="A931" s="2">
        <f t="shared" si="56"/>
        <v>10321</v>
      </c>
      <c r="B931" t="str">
        <f t="shared" si="57"/>
        <v>D110321-188</v>
      </c>
      <c r="C931" t="str">
        <f t="shared" si="58"/>
        <v>Montego - Other Wood Tones</v>
      </c>
      <c r="D931" s="2">
        <v>10321</v>
      </c>
      <c r="E931" t="s">
        <v>20</v>
      </c>
      <c r="F931" t="s">
        <v>55</v>
      </c>
      <c r="G931" t="s">
        <v>21</v>
      </c>
      <c r="H931" s="3">
        <v>1.375</v>
      </c>
      <c r="I931" s="3" t="s">
        <v>145</v>
      </c>
      <c r="J931" t="s">
        <v>12</v>
      </c>
      <c r="K931">
        <v>188</v>
      </c>
      <c r="L931">
        <v>285</v>
      </c>
      <c r="M931" s="1">
        <v>3.1500000000000004</v>
      </c>
      <c r="N931" s="1">
        <v>6.3420000000000005</v>
      </c>
      <c r="O931" s="1">
        <v>8.652000000000001</v>
      </c>
      <c r="P931" s="37">
        <v>1.7324999999999999</v>
      </c>
      <c r="Q931">
        <f t="shared" si="59"/>
        <v>0.5</v>
      </c>
      <c r="R931" t="s">
        <v>1949</v>
      </c>
    </row>
    <row r="932" spans="1:19">
      <c r="A932" s="2">
        <f t="shared" si="56"/>
        <v>10322</v>
      </c>
      <c r="B932" t="str">
        <f t="shared" si="57"/>
        <v>D110322-188</v>
      </c>
      <c r="C932" t="str">
        <f t="shared" si="58"/>
        <v>Montego - Color</v>
      </c>
      <c r="D932" s="2">
        <v>10322</v>
      </c>
      <c r="E932" t="s">
        <v>20</v>
      </c>
      <c r="F932" t="s">
        <v>55</v>
      </c>
      <c r="G932" t="s">
        <v>32</v>
      </c>
      <c r="H932" s="3">
        <v>1.375</v>
      </c>
      <c r="I932" s="3" t="s">
        <v>145</v>
      </c>
      <c r="J932" t="s">
        <v>12</v>
      </c>
      <c r="K932">
        <v>188</v>
      </c>
      <c r="L932">
        <v>285</v>
      </c>
      <c r="M932" s="1">
        <v>3.1500000000000004</v>
      </c>
      <c r="N932" s="1">
        <v>6.3420000000000005</v>
      </c>
      <c r="O932" s="1">
        <v>8.652000000000001</v>
      </c>
      <c r="P932" s="37">
        <v>1.7324999999999999</v>
      </c>
      <c r="Q932">
        <f t="shared" si="59"/>
        <v>0.5</v>
      </c>
      <c r="R932" t="s">
        <v>1949</v>
      </c>
    </row>
    <row r="933" spans="1:19">
      <c r="A933" s="2">
        <f t="shared" si="56"/>
        <v>10325</v>
      </c>
      <c r="B933" t="str">
        <f t="shared" si="57"/>
        <v>D110325-179</v>
      </c>
      <c r="C933" t="str">
        <f t="shared" si="58"/>
        <v>Harvest - Pewter</v>
      </c>
      <c r="D933" s="2">
        <v>10325</v>
      </c>
      <c r="E933" t="s">
        <v>45</v>
      </c>
      <c r="F933" t="s">
        <v>60</v>
      </c>
      <c r="G933" t="s">
        <v>28</v>
      </c>
      <c r="H933" s="3">
        <v>1.75</v>
      </c>
      <c r="I933" s="3" t="s">
        <v>149</v>
      </c>
      <c r="J933" t="s">
        <v>12</v>
      </c>
      <c r="K933">
        <v>179</v>
      </c>
      <c r="L933">
        <v>235</v>
      </c>
      <c r="M933" s="1">
        <v>5.4705000000000004</v>
      </c>
      <c r="N933" s="1">
        <v>10.951499999999999</v>
      </c>
      <c r="O933" s="1">
        <v>14.7735</v>
      </c>
      <c r="P933" s="37">
        <v>3.0135000000000001</v>
      </c>
      <c r="Q933">
        <f t="shared" si="59"/>
        <v>0.375</v>
      </c>
      <c r="R933" t="s">
        <v>1949</v>
      </c>
    </row>
    <row r="934" spans="1:19">
      <c r="A934" s="2">
        <f t="shared" si="56"/>
        <v>10326</v>
      </c>
      <c r="B934" t="str">
        <f t="shared" si="57"/>
        <v>D110326-179</v>
      </c>
      <c r="C934" t="str">
        <f t="shared" si="58"/>
        <v>Harvest - Bronze</v>
      </c>
      <c r="D934" s="2">
        <v>10326</v>
      </c>
      <c r="E934" t="s">
        <v>45</v>
      </c>
      <c r="F934" t="s">
        <v>60</v>
      </c>
      <c r="G934" t="s">
        <v>30</v>
      </c>
      <c r="H934" s="3">
        <v>1.75</v>
      </c>
      <c r="I934" s="3" t="s">
        <v>149</v>
      </c>
      <c r="J934" t="s">
        <v>12</v>
      </c>
      <c r="K934">
        <v>179</v>
      </c>
      <c r="L934">
        <v>235</v>
      </c>
      <c r="M934" s="1">
        <v>5.4705000000000004</v>
      </c>
      <c r="N934" s="1">
        <v>10.951499999999999</v>
      </c>
      <c r="O934" s="1">
        <v>14.7735</v>
      </c>
      <c r="P934" s="37">
        <v>3.0135000000000001</v>
      </c>
      <c r="Q934">
        <f t="shared" si="59"/>
        <v>0.375</v>
      </c>
      <c r="R934" t="s">
        <v>1949</v>
      </c>
    </row>
    <row r="935" spans="1:19">
      <c r="A935" s="2">
        <f t="shared" si="56"/>
        <v>10327</v>
      </c>
      <c r="B935" t="str">
        <f t="shared" si="57"/>
        <v>D110327-179</v>
      </c>
      <c r="C935" t="str">
        <f t="shared" si="58"/>
        <v>Harvest - Black</v>
      </c>
      <c r="D935" s="2">
        <v>10327</v>
      </c>
      <c r="E935" t="s">
        <v>45</v>
      </c>
      <c r="F935" t="s">
        <v>60</v>
      </c>
      <c r="G935" t="s">
        <v>26</v>
      </c>
      <c r="H935" s="3">
        <v>1.75</v>
      </c>
      <c r="I935" s="3" t="s">
        <v>149</v>
      </c>
      <c r="J935" t="s">
        <v>12</v>
      </c>
      <c r="K935">
        <v>179</v>
      </c>
      <c r="L935">
        <v>235</v>
      </c>
      <c r="M935" s="1">
        <v>5.4705000000000004</v>
      </c>
      <c r="N935" s="1">
        <v>11.004000000000001</v>
      </c>
      <c r="O935" s="1">
        <v>14.847000000000001</v>
      </c>
      <c r="P935" s="37">
        <v>3.0135000000000001</v>
      </c>
      <c r="Q935">
        <f t="shared" si="59"/>
        <v>0.375</v>
      </c>
      <c r="R935" t="s">
        <v>1949</v>
      </c>
    </row>
    <row r="936" spans="1:19">
      <c r="A936" s="2">
        <f t="shared" si="56"/>
        <v>10328</v>
      </c>
      <c r="B936" t="str">
        <f t="shared" si="57"/>
        <v>D110328-179</v>
      </c>
      <c r="C936" t="str">
        <f t="shared" si="58"/>
        <v>Harvest - Pewter</v>
      </c>
      <c r="D936" s="2">
        <v>10328</v>
      </c>
      <c r="E936" t="s">
        <v>45</v>
      </c>
      <c r="F936" t="s">
        <v>60</v>
      </c>
      <c r="G936" t="s">
        <v>28</v>
      </c>
      <c r="H936" s="3">
        <v>2.5</v>
      </c>
      <c r="I936" s="3" t="s">
        <v>149</v>
      </c>
      <c r="J936" t="s">
        <v>12</v>
      </c>
      <c r="K936">
        <v>179</v>
      </c>
      <c r="L936">
        <v>110</v>
      </c>
      <c r="M936" s="1">
        <v>7.5180000000000007</v>
      </c>
      <c r="N936" s="1">
        <v>14.311500000000001</v>
      </c>
      <c r="O936" s="1">
        <v>18.889499999999998</v>
      </c>
      <c r="P936" s="37">
        <v>4.1370000000000005</v>
      </c>
      <c r="Q936">
        <f t="shared" si="59"/>
        <v>0.375</v>
      </c>
      <c r="R936" t="s">
        <v>1949</v>
      </c>
    </row>
    <row r="937" spans="1:19">
      <c r="A937" s="2">
        <f t="shared" si="56"/>
        <v>10329</v>
      </c>
      <c r="B937" t="str">
        <f t="shared" si="57"/>
        <v>D110329-179</v>
      </c>
      <c r="C937" t="str">
        <f t="shared" si="58"/>
        <v>Harvest - Bronze</v>
      </c>
      <c r="D937" s="2">
        <v>10329</v>
      </c>
      <c r="E937" t="s">
        <v>45</v>
      </c>
      <c r="F937" t="s">
        <v>60</v>
      </c>
      <c r="G937" t="s">
        <v>30</v>
      </c>
      <c r="H937" s="3">
        <v>2.5</v>
      </c>
      <c r="I937" s="3" t="s">
        <v>149</v>
      </c>
      <c r="J937" t="s">
        <v>12</v>
      </c>
      <c r="K937">
        <v>179</v>
      </c>
      <c r="L937">
        <v>110</v>
      </c>
      <c r="M937" s="1">
        <v>7.5180000000000007</v>
      </c>
      <c r="N937" s="1">
        <v>14.238000000000001</v>
      </c>
      <c r="O937" s="1">
        <v>18.805500000000002</v>
      </c>
      <c r="P937" s="37">
        <v>4.1370000000000005</v>
      </c>
      <c r="Q937">
        <f t="shared" si="59"/>
        <v>0.375</v>
      </c>
      <c r="R937" t="s">
        <v>1949</v>
      </c>
    </row>
    <row r="938" spans="1:19">
      <c r="A938" s="2">
        <f t="shared" si="56"/>
        <v>10330</v>
      </c>
      <c r="B938" t="str">
        <f t="shared" si="57"/>
        <v>D110330-179</v>
      </c>
      <c r="C938" t="str">
        <f t="shared" si="58"/>
        <v>Harvest - Black</v>
      </c>
      <c r="D938" s="2">
        <v>10330</v>
      </c>
      <c r="E938" t="s">
        <v>45</v>
      </c>
      <c r="F938" t="s">
        <v>60</v>
      </c>
      <c r="G938" t="s">
        <v>26</v>
      </c>
      <c r="H938" s="3">
        <v>2.5</v>
      </c>
      <c r="I938" s="3" t="s">
        <v>149</v>
      </c>
      <c r="J938" t="s">
        <v>12</v>
      </c>
      <c r="K938">
        <v>179</v>
      </c>
      <c r="L938">
        <v>110</v>
      </c>
      <c r="M938" s="1">
        <v>7.5180000000000007</v>
      </c>
      <c r="N938" s="1">
        <v>14.311500000000001</v>
      </c>
      <c r="O938" s="1">
        <v>18.889499999999998</v>
      </c>
      <c r="P938" s="37">
        <v>4.1370000000000005</v>
      </c>
      <c r="Q938">
        <f t="shared" si="59"/>
        <v>0.375</v>
      </c>
      <c r="R938" t="s">
        <v>1949</v>
      </c>
    </row>
    <row r="939" spans="1:19">
      <c r="A939" s="2">
        <f t="shared" si="56"/>
        <v>10331</v>
      </c>
      <c r="B939" t="str">
        <f t="shared" si="57"/>
        <v>D110331-179</v>
      </c>
      <c r="C939" t="str">
        <f t="shared" si="58"/>
        <v>Harvest - Pewter</v>
      </c>
      <c r="D939" s="2">
        <v>10331</v>
      </c>
      <c r="E939" t="s">
        <v>45</v>
      </c>
      <c r="F939" t="s">
        <v>60</v>
      </c>
      <c r="G939" t="s">
        <v>28</v>
      </c>
      <c r="H939" s="3">
        <v>3.5</v>
      </c>
      <c r="I939" s="3" t="s">
        <v>149</v>
      </c>
      <c r="J939" t="s">
        <v>12</v>
      </c>
      <c r="K939">
        <v>179</v>
      </c>
      <c r="L939">
        <v>85</v>
      </c>
      <c r="M939" s="1" t="e">
        <v>#N/A</v>
      </c>
      <c r="N939" s="1" t="e">
        <v>#N/A</v>
      </c>
      <c r="O939" s="1" t="e">
        <v>#N/A</v>
      </c>
      <c r="P939" s="37" t="e">
        <v>#N/A</v>
      </c>
      <c r="Q939">
        <f t="shared" si="59"/>
        <v>0.375</v>
      </c>
      <c r="R939" t="s">
        <v>1949</v>
      </c>
    </row>
    <row r="940" spans="1:19">
      <c r="A940" s="2">
        <f t="shared" si="56"/>
        <v>10332</v>
      </c>
      <c r="B940" t="str">
        <f t="shared" si="57"/>
        <v>D110332-179</v>
      </c>
      <c r="C940" t="str">
        <f t="shared" si="58"/>
        <v>Harvest - Bronze</v>
      </c>
      <c r="D940" s="2">
        <v>10332</v>
      </c>
      <c r="E940" t="s">
        <v>45</v>
      </c>
      <c r="F940" t="s">
        <v>60</v>
      </c>
      <c r="G940" t="s">
        <v>30</v>
      </c>
      <c r="H940" s="3">
        <v>3.5</v>
      </c>
      <c r="I940" s="3" t="s">
        <v>149</v>
      </c>
      <c r="J940" t="s">
        <v>12</v>
      </c>
      <c r="K940">
        <v>179</v>
      </c>
      <c r="L940">
        <v>60</v>
      </c>
      <c r="M940" s="1">
        <v>10.6995</v>
      </c>
      <c r="N940" s="1">
        <v>19.246499999999997</v>
      </c>
      <c r="O940" s="1">
        <v>24.885000000000002</v>
      </c>
      <c r="P940" s="37">
        <v>5.88</v>
      </c>
      <c r="Q940">
        <f t="shared" si="59"/>
        <v>0.375</v>
      </c>
      <c r="R940" t="s">
        <v>1949</v>
      </c>
    </row>
    <row r="941" spans="1:19">
      <c r="A941" s="2">
        <f t="shared" si="56"/>
        <v>10333</v>
      </c>
      <c r="B941" t="str">
        <f t="shared" si="57"/>
        <v>D110333-179</v>
      </c>
      <c r="C941" t="str">
        <f t="shared" si="58"/>
        <v>Harvest - Black</v>
      </c>
      <c r="D941" s="2">
        <v>10333</v>
      </c>
      <c r="E941" t="s">
        <v>45</v>
      </c>
      <c r="F941" t="s">
        <v>60</v>
      </c>
      <c r="G941" t="s">
        <v>26</v>
      </c>
      <c r="H941" s="3">
        <v>3.5</v>
      </c>
      <c r="I941" s="3" t="s">
        <v>149</v>
      </c>
      <c r="J941" t="s">
        <v>12</v>
      </c>
      <c r="K941">
        <v>179</v>
      </c>
      <c r="L941">
        <v>60</v>
      </c>
      <c r="M941" s="1" t="e">
        <v>#N/A</v>
      </c>
      <c r="N941" s="1" t="e">
        <v>#N/A</v>
      </c>
      <c r="O941" s="1" t="e">
        <v>#N/A</v>
      </c>
      <c r="P941" s="37" t="e">
        <v>#N/A</v>
      </c>
      <c r="Q941">
        <f t="shared" si="59"/>
        <v>0.375</v>
      </c>
      <c r="R941" t="s">
        <v>1949</v>
      </c>
    </row>
    <row r="942" spans="1:19">
      <c r="A942" s="2">
        <f t="shared" si="56"/>
        <v>10334</v>
      </c>
      <c r="B942" t="str">
        <f t="shared" si="57"/>
        <v>D110334-187</v>
      </c>
      <c r="C942" t="str">
        <f t="shared" si="58"/>
        <v>Cappuccino - Cappuccino</v>
      </c>
      <c r="D942" s="2">
        <v>10334</v>
      </c>
      <c r="E942" t="s">
        <v>39</v>
      </c>
      <c r="F942" t="s">
        <v>34</v>
      </c>
      <c r="G942" t="s">
        <v>34</v>
      </c>
      <c r="H942" s="3">
        <v>2</v>
      </c>
      <c r="I942" s="3" t="s">
        <v>145</v>
      </c>
      <c r="J942" t="s">
        <v>12</v>
      </c>
      <c r="K942">
        <v>187</v>
      </c>
      <c r="L942">
        <v>200</v>
      </c>
      <c r="M942" s="1" t="e">
        <v>#N/A</v>
      </c>
      <c r="N942" s="1" t="e">
        <v>#N/A</v>
      </c>
      <c r="O942" s="1" t="e">
        <v>#N/A</v>
      </c>
      <c r="P942" s="37" t="e">
        <v>#N/A</v>
      </c>
      <c r="Q942">
        <f t="shared" si="59"/>
        <v>0.5</v>
      </c>
      <c r="R942" t="s">
        <v>1949</v>
      </c>
    </row>
    <row r="943" spans="1:19">
      <c r="A943" s="2">
        <f t="shared" si="56"/>
        <v>10336</v>
      </c>
      <c r="B943" t="str">
        <f t="shared" si="57"/>
        <v>D110336-217</v>
      </c>
      <c r="C943" t="str">
        <f t="shared" si="58"/>
        <v>Blacks - Black</v>
      </c>
      <c r="D943" s="2">
        <v>10336</v>
      </c>
      <c r="E943" t="s">
        <v>39</v>
      </c>
      <c r="F943" t="s">
        <v>49</v>
      </c>
      <c r="G943" t="s">
        <v>26</v>
      </c>
      <c r="H943" s="3">
        <v>2</v>
      </c>
      <c r="I943" s="3" t="s">
        <v>145</v>
      </c>
      <c r="J943" t="s">
        <v>12</v>
      </c>
      <c r="K943">
        <v>217</v>
      </c>
      <c r="L943">
        <v>210</v>
      </c>
      <c r="M943" s="1">
        <v>3.6960000000000002</v>
      </c>
      <c r="N943" s="1">
        <v>7.266</v>
      </c>
      <c r="O943" s="1">
        <v>9.8384999999999998</v>
      </c>
      <c r="P943" s="37">
        <v>2.0369999999999999</v>
      </c>
      <c r="Q943">
        <f t="shared" si="59"/>
        <v>0.5</v>
      </c>
      <c r="R943" t="s">
        <v>1949</v>
      </c>
    </row>
    <row r="944" spans="1:19">
      <c r="A944" s="2">
        <f t="shared" si="56"/>
        <v>10337</v>
      </c>
      <c r="B944" t="str">
        <f t="shared" si="57"/>
        <v>D110337-177</v>
      </c>
      <c r="C944" t="str">
        <f t="shared" si="58"/>
        <v>Dynasty - Bronze</v>
      </c>
      <c r="D944" s="2">
        <v>10337</v>
      </c>
      <c r="E944" t="s">
        <v>39</v>
      </c>
      <c r="F944" t="s">
        <v>59</v>
      </c>
      <c r="G944" t="s">
        <v>30</v>
      </c>
      <c r="H944" s="3">
        <v>1.5</v>
      </c>
      <c r="I944" s="3" t="s">
        <v>152</v>
      </c>
      <c r="J944" t="s">
        <v>12</v>
      </c>
      <c r="K944">
        <v>177</v>
      </c>
      <c r="L944">
        <v>235</v>
      </c>
      <c r="M944" s="1" t="e">
        <v>#N/A</v>
      </c>
      <c r="N944" s="1" t="e">
        <v>#N/A</v>
      </c>
      <c r="O944" s="1" t="e">
        <v>#N/A</v>
      </c>
      <c r="P944" s="37" t="e">
        <v>#N/A</v>
      </c>
      <c r="Q944">
        <f t="shared" si="59"/>
        <v>0.3125</v>
      </c>
      <c r="R944" t="s">
        <v>1949</v>
      </c>
    </row>
    <row r="945" spans="1:18">
      <c r="A945" s="2">
        <f t="shared" si="56"/>
        <v>10338</v>
      </c>
      <c r="B945" t="str">
        <f t="shared" si="57"/>
        <v>D110338-177</v>
      </c>
      <c r="C945" t="str">
        <f t="shared" si="58"/>
        <v>Dynasty - Bronze</v>
      </c>
      <c r="D945" s="2">
        <v>10338</v>
      </c>
      <c r="E945" t="s">
        <v>39</v>
      </c>
      <c r="F945" t="s">
        <v>59</v>
      </c>
      <c r="G945" t="s">
        <v>30</v>
      </c>
      <c r="H945" s="3">
        <v>2</v>
      </c>
      <c r="I945" s="3" t="s">
        <v>149</v>
      </c>
      <c r="J945" t="s">
        <v>12</v>
      </c>
      <c r="K945">
        <v>177</v>
      </c>
      <c r="L945">
        <v>140</v>
      </c>
      <c r="M945" s="1">
        <v>6.0165000000000006</v>
      </c>
      <c r="N945" s="1">
        <v>11.025</v>
      </c>
      <c r="O945" s="1">
        <v>14.269500000000001</v>
      </c>
      <c r="P945" s="37">
        <v>3.3075000000000001</v>
      </c>
      <c r="Q945">
        <f t="shared" si="59"/>
        <v>0.375</v>
      </c>
      <c r="R945" t="s">
        <v>1949</v>
      </c>
    </row>
    <row r="946" spans="1:18">
      <c r="A946" s="2">
        <f t="shared" si="56"/>
        <v>10341</v>
      </c>
      <c r="B946" t="str">
        <f t="shared" si="57"/>
        <v>D110341-177</v>
      </c>
      <c r="C946" t="str">
        <f t="shared" si="58"/>
        <v>Dynasty - Pewter</v>
      </c>
      <c r="D946" s="2">
        <v>10341</v>
      </c>
      <c r="E946" t="s">
        <v>39</v>
      </c>
      <c r="F946" t="s">
        <v>59</v>
      </c>
      <c r="G946" t="s">
        <v>28</v>
      </c>
      <c r="H946" s="3">
        <v>1.5</v>
      </c>
      <c r="I946" s="3" t="s">
        <v>152</v>
      </c>
      <c r="J946" t="s">
        <v>12</v>
      </c>
      <c r="K946">
        <v>177</v>
      </c>
      <c r="L946">
        <v>265</v>
      </c>
      <c r="M946" s="1" t="e">
        <v>#N/A</v>
      </c>
      <c r="N946" s="1" t="e">
        <v>#N/A</v>
      </c>
      <c r="O946" s="1" t="e">
        <v>#N/A</v>
      </c>
      <c r="P946" s="37" t="e">
        <v>#N/A</v>
      </c>
      <c r="Q946">
        <f t="shared" si="59"/>
        <v>0.3125</v>
      </c>
      <c r="R946" t="s">
        <v>1949</v>
      </c>
    </row>
    <row r="947" spans="1:18">
      <c r="A947" s="2">
        <f t="shared" si="56"/>
        <v>10342</v>
      </c>
      <c r="B947" t="str">
        <f t="shared" si="57"/>
        <v>D110342-177</v>
      </c>
      <c r="C947" t="str">
        <f t="shared" si="58"/>
        <v>Dynasty - Pewter</v>
      </c>
      <c r="D947" s="2">
        <v>10342</v>
      </c>
      <c r="E947" t="s">
        <v>39</v>
      </c>
      <c r="F947" t="s">
        <v>59</v>
      </c>
      <c r="G947" t="s">
        <v>28</v>
      </c>
      <c r="H947" s="3">
        <v>2</v>
      </c>
      <c r="I947" s="3" t="s">
        <v>149</v>
      </c>
      <c r="J947" t="s">
        <v>12</v>
      </c>
      <c r="K947">
        <v>177</v>
      </c>
      <c r="L947">
        <v>190</v>
      </c>
      <c r="M947" s="1">
        <v>6.0165000000000006</v>
      </c>
      <c r="N947" s="1">
        <v>11.025</v>
      </c>
      <c r="O947" s="1">
        <v>14.269500000000001</v>
      </c>
      <c r="P947" s="37">
        <v>3.3075000000000001</v>
      </c>
      <c r="Q947">
        <f t="shared" si="59"/>
        <v>0.375</v>
      </c>
      <c r="R947" t="s">
        <v>1949</v>
      </c>
    </row>
    <row r="948" spans="1:18">
      <c r="A948" s="2">
        <f t="shared" si="56"/>
        <v>10350</v>
      </c>
      <c r="B948" t="str">
        <f t="shared" si="57"/>
        <v>D110350-178</v>
      </c>
      <c r="C948" t="str">
        <f t="shared" si="58"/>
        <v>Dynasty - Silver</v>
      </c>
      <c r="D948" s="2">
        <v>10350</v>
      </c>
      <c r="E948" t="s">
        <v>39</v>
      </c>
      <c r="F948" t="s">
        <v>59</v>
      </c>
      <c r="G948" t="s">
        <v>22</v>
      </c>
      <c r="H948" s="3">
        <v>2.5</v>
      </c>
      <c r="I948" s="3" t="s">
        <v>150</v>
      </c>
      <c r="J948" t="s">
        <v>12</v>
      </c>
      <c r="K948">
        <v>178</v>
      </c>
      <c r="L948">
        <v>110</v>
      </c>
      <c r="M948" s="1">
        <v>6.7934999999999999</v>
      </c>
      <c r="N948" s="1">
        <v>12.725999999999999</v>
      </c>
      <c r="O948" s="1">
        <v>16.463999999999999</v>
      </c>
      <c r="P948" s="37">
        <v>3.7380000000000004</v>
      </c>
      <c r="Q948">
        <f t="shared" si="59"/>
        <v>0.75</v>
      </c>
      <c r="R948" t="s">
        <v>1949</v>
      </c>
    </row>
    <row r="949" spans="1:18">
      <c r="A949" s="2">
        <f t="shared" si="56"/>
        <v>10351</v>
      </c>
      <c r="B949" t="str">
        <f t="shared" si="57"/>
        <v>D110351-182</v>
      </c>
      <c r="C949" t="str">
        <f t="shared" si="58"/>
        <v>Impressions - Walnut</v>
      </c>
      <c r="D949" s="2">
        <v>10351</v>
      </c>
      <c r="E949" t="s">
        <v>10</v>
      </c>
      <c r="F949" t="s">
        <v>58</v>
      </c>
      <c r="G949" t="s">
        <v>23</v>
      </c>
      <c r="H949" s="3">
        <v>2.125</v>
      </c>
      <c r="I949" s="3" t="s">
        <v>145</v>
      </c>
      <c r="J949" t="s">
        <v>12</v>
      </c>
      <c r="K949">
        <v>182</v>
      </c>
      <c r="L949">
        <v>180</v>
      </c>
      <c r="M949" s="1">
        <v>4.2525000000000004</v>
      </c>
      <c r="N949" s="1">
        <v>8.1270000000000007</v>
      </c>
      <c r="O949" s="1">
        <v>10.6995</v>
      </c>
      <c r="P949" s="37">
        <v>2.3414999999999999</v>
      </c>
      <c r="Q949">
        <f t="shared" si="59"/>
        <v>0.5</v>
      </c>
      <c r="R949" t="s">
        <v>1949</v>
      </c>
    </row>
    <row r="950" spans="1:18">
      <c r="A950" s="2">
        <f t="shared" si="56"/>
        <v>10352</v>
      </c>
      <c r="B950" t="str">
        <f t="shared" si="57"/>
        <v>D110352-182</v>
      </c>
      <c r="C950" t="str">
        <f t="shared" si="58"/>
        <v>Impressions - Mahogany</v>
      </c>
      <c r="D950" s="2">
        <v>10352</v>
      </c>
      <c r="E950" t="s">
        <v>10</v>
      </c>
      <c r="F950" t="s">
        <v>58</v>
      </c>
      <c r="G950" t="s">
        <v>25</v>
      </c>
      <c r="H950" s="3">
        <v>2.125</v>
      </c>
      <c r="I950" s="3" t="s">
        <v>145</v>
      </c>
      <c r="J950" t="s">
        <v>12</v>
      </c>
      <c r="K950">
        <v>182</v>
      </c>
      <c r="L950">
        <v>180</v>
      </c>
      <c r="M950" s="1">
        <v>4.2525000000000004</v>
      </c>
      <c r="N950" s="1">
        <v>8.1270000000000007</v>
      </c>
      <c r="O950" s="1">
        <v>10.6995</v>
      </c>
      <c r="P950" s="37">
        <v>2.3414999999999999</v>
      </c>
      <c r="Q950">
        <f t="shared" si="59"/>
        <v>0.5</v>
      </c>
      <c r="R950" t="s">
        <v>1949</v>
      </c>
    </row>
    <row r="951" spans="1:18">
      <c r="A951" s="2">
        <f t="shared" si="56"/>
        <v>10353</v>
      </c>
      <c r="B951" t="str">
        <f t="shared" si="57"/>
        <v>D110353-182</v>
      </c>
      <c r="C951" t="str">
        <f t="shared" si="58"/>
        <v>Impressions - Walnut</v>
      </c>
      <c r="D951" s="2">
        <v>10353</v>
      </c>
      <c r="E951" t="s">
        <v>10</v>
      </c>
      <c r="F951" t="s">
        <v>58</v>
      </c>
      <c r="G951" t="s">
        <v>23</v>
      </c>
      <c r="H951" s="3">
        <v>2.875</v>
      </c>
      <c r="I951" s="3" t="s">
        <v>147</v>
      </c>
      <c r="J951" t="s">
        <v>12</v>
      </c>
      <c r="K951">
        <v>182</v>
      </c>
      <c r="L951">
        <v>130</v>
      </c>
      <c r="M951" s="1" t="e">
        <v>#N/A</v>
      </c>
      <c r="N951" s="1" t="e">
        <v>#N/A</v>
      </c>
      <c r="O951" s="1" t="e">
        <v>#N/A</v>
      </c>
      <c r="P951" s="37" t="e">
        <v>#N/A</v>
      </c>
      <c r="Q951">
        <f t="shared" si="59"/>
        <v>0.625</v>
      </c>
      <c r="R951" t="s">
        <v>1949</v>
      </c>
    </row>
    <row r="952" spans="1:18">
      <c r="A952" s="2">
        <f t="shared" si="56"/>
        <v>10355</v>
      </c>
      <c r="B952" t="str">
        <f t="shared" si="57"/>
        <v>D110355-184</v>
      </c>
      <c r="C952" t="str">
        <f t="shared" si="58"/>
        <v>Bistro - Black</v>
      </c>
      <c r="D952" s="2">
        <v>10355</v>
      </c>
      <c r="E952" t="s">
        <v>10</v>
      </c>
      <c r="F952" t="s">
        <v>57</v>
      </c>
      <c r="G952" t="s">
        <v>26</v>
      </c>
      <c r="H952" s="3">
        <v>1.75</v>
      </c>
      <c r="I952" s="3" t="s">
        <v>145</v>
      </c>
      <c r="J952" t="s">
        <v>12</v>
      </c>
      <c r="K952">
        <v>184</v>
      </c>
      <c r="L952">
        <v>230</v>
      </c>
      <c r="M952" s="1">
        <v>4.5885000000000007</v>
      </c>
      <c r="N952" s="1">
        <v>9.3974999999999991</v>
      </c>
      <c r="O952" s="1">
        <v>12.862500000000001</v>
      </c>
      <c r="P952" s="37">
        <v>2.52</v>
      </c>
      <c r="Q952">
        <f t="shared" si="59"/>
        <v>0.5</v>
      </c>
      <c r="R952" t="s">
        <v>1949</v>
      </c>
    </row>
    <row r="953" spans="1:18">
      <c r="A953" s="2">
        <f t="shared" si="56"/>
        <v>10356</v>
      </c>
      <c r="B953" t="str">
        <f t="shared" si="57"/>
        <v>D110356-184</v>
      </c>
      <c r="C953" t="str">
        <f t="shared" si="58"/>
        <v>Bistro - Black</v>
      </c>
      <c r="D953" s="2">
        <v>10356</v>
      </c>
      <c r="E953" t="s">
        <v>10</v>
      </c>
      <c r="F953" t="s">
        <v>57</v>
      </c>
      <c r="G953" t="s">
        <v>26</v>
      </c>
      <c r="H953" s="3">
        <v>1.75</v>
      </c>
      <c r="I953" s="3" t="s">
        <v>145</v>
      </c>
      <c r="J953" t="s">
        <v>12</v>
      </c>
      <c r="K953">
        <v>184</v>
      </c>
      <c r="L953">
        <v>235</v>
      </c>
      <c r="M953" s="1">
        <v>4.5885000000000007</v>
      </c>
      <c r="N953" s="1">
        <v>9.3974999999999991</v>
      </c>
      <c r="O953" s="1">
        <v>12.862500000000001</v>
      </c>
      <c r="P953" s="37">
        <v>2.52</v>
      </c>
      <c r="Q953">
        <f t="shared" si="59"/>
        <v>0.5</v>
      </c>
      <c r="R953" t="s">
        <v>1949</v>
      </c>
    </row>
    <row r="954" spans="1:18">
      <c r="A954" s="2">
        <f t="shared" si="56"/>
        <v>10357</v>
      </c>
      <c r="B954" t="str">
        <f t="shared" si="57"/>
        <v>D110357-184</v>
      </c>
      <c r="C954" t="str">
        <f t="shared" si="58"/>
        <v>Bistro - Black</v>
      </c>
      <c r="D954" s="2">
        <v>10357</v>
      </c>
      <c r="E954" t="s">
        <v>10</v>
      </c>
      <c r="F954" t="s">
        <v>57</v>
      </c>
      <c r="G954" t="s">
        <v>26</v>
      </c>
      <c r="H954" s="3">
        <v>2.75</v>
      </c>
      <c r="I954" s="3" t="s">
        <v>145</v>
      </c>
      <c r="J954" t="s">
        <v>12</v>
      </c>
      <c r="K954">
        <v>184</v>
      </c>
      <c r="L954">
        <v>140</v>
      </c>
      <c r="M954" s="1">
        <v>6.0795000000000003</v>
      </c>
      <c r="N954" s="1">
        <v>11.886000000000001</v>
      </c>
      <c r="O954" s="1">
        <v>15.739500000000001</v>
      </c>
      <c r="P954" s="37">
        <v>3.3390000000000004</v>
      </c>
      <c r="Q954">
        <f t="shared" si="59"/>
        <v>0.5</v>
      </c>
      <c r="R954" t="s">
        <v>1949</v>
      </c>
    </row>
    <row r="955" spans="1:18">
      <c r="A955" s="2">
        <f t="shared" si="56"/>
        <v>10358</v>
      </c>
      <c r="B955" t="str">
        <f t="shared" si="57"/>
        <v>D110358-184</v>
      </c>
      <c r="C955" t="str">
        <f t="shared" si="58"/>
        <v>Bistro - Black</v>
      </c>
      <c r="D955" s="2">
        <v>10358</v>
      </c>
      <c r="E955" t="s">
        <v>10</v>
      </c>
      <c r="F955" t="s">
        <v>57</v>
      </c>
      <c r="G955" t="s">
        <v>26</v>
      </c>
      <c r="H955" s="3">
        <v>2.75</v>
      </c>
      <c r="I955" s="3" t="s">
        <v>145</v>
      </c>
      <c r="J955" t="s">
        <v>12</v>
      </c>
      <c r="K955">
        <v>184</v>
      </c>
      <c r="L955">
        <v>140</v>
      </c>
      <c r="M955" s="1" t="e">
        <v>#N/A</v>
      </c>
      <c r="N955" s="1" t="e">
        <v>#N/A</v>
      </c>
      <c r="O955" s="1" t="e">
        <v>#N/A</v>
      </c>
      <c r="P955" s="37" t="e">
        <v>#N/A</v>
      </c>
      <c r="Q955">
        <f t="shared" si="59"/>
        <v>0.5</v>
      </c>
      <c r="R955" t="s">
        <v>1949</v>
      </c>
    </row>
    <row r="956" spans="1:18">
      <c r="A956" s="2">
        <f t="shared" si="56"/>
        <v>10363</v>
      </c>
      <c r="B956" t="str">
        <f t="shared" si="57"/>
        <v>D110363-180</v>
      </c>
      <c r="C956" t="str">
        <f t="shared" si="58"/>
        <v>Escalade - Black</v>
      </c>
      <c r="D956" s="2">
        <v>10363</v>
      </c>
      <c r="E956" t="s">
        <v>10</v>
      </c>
      <c r="F956" t="s">
        <v>56</v>
      </c>
      <c r="G956" t="s">
        <v>26</v>
      </c>
      <c r="H956" s="3">
        <v>4</v>
      </c>
      <c r="I956" s="3" t="s">
        <v>154</v>
      </c>
      <c r="J956" t="s">
        <v>12</v>
      </c>
      <c r="K956">
        <v>180</v>
      </c>
      <c r="L956">
        <v>55</v>
      </c>
      <c r="M956" s="1" t="e">
        <v>#N/A</v>
      </c>
      <c r="N956" s="1" t="e">
        <v>#N/A</v>
      </c>
      <c r="O956" s="1" t="e">
        <v>#N/A</v>
      </c>
      <c r="P956" s="37" t="e">
        <v>#N/A</v>
      </c>
      <c r="Q956">
        <f t="shared" si="59"/>
        <v>1</v>
      </c>
      <c r="R956" t="s">
        <v>1949</v>
      </c>
    </row>
    <row r="957" spans="1:18">
      <c r="A957" s="2">
        <f t="shared" si="56"/>
        <v>10364</v>
      </c>
      <c r="B957" t="str">
        <f t="shared" si="57"/>
        <v>D110364-180</v>
      </c>
      <c r="C957" t="str">
        <f t="shared" si="58"/>
        <v>Escalade - Gold</v>
      </c>
      <c r="D957" s="2">
        <v>10364</v>
      </c>
      <c r="E957" t="s">
        <v>10</v>
      </c>
      <c r="F957" t="s">
        <v>56</v>
      </c>
      <c r="G957" t="s">
        <v>11</v>
      </c>
      <c r="H957" s="3">
        <v>4</v>
      </c>
      <c r="I957" s="3" t="s">
        <v>154</v>
      </c>
      <c r="J957" t="s">
        <v>12</v>
      </c>
      <c r="K957">
        <v>180</v>
      </c>
      <c r="L957">
        <v>60</v>
      </c>
      <c r="M957" s="1" t="e">
        <v>#N/A</v>
      </c>
      <c r="N957" s="1" t="e">
        <v>#N/A</v>
      </c>
      <c r="O957" s="1" t="e">
        <v>#N/A</v>
      </c>
      <c r="P957" s="37" t="e">
        <v>#N/A</v>
      </c>
      <c r="Q957">
        <f t="shared" si="59"/>
        <v>1</v>
      </c>
      <c r="R957" t="s">
        <v>1949</v>
      </c>
    </row>
    <row r="958" spans="1:18">
      <c r="A958" s="2">
        <f t="shared" si="56"/>
        <v>10378</v>
      </c>
      <c r="B958" t="str">
        <f t="shared" si="57"/>
        <v>D110378-187</v>
      </c>
      <c r="C958" t="str">
        <f t="shared" si="58"/>
        <v>Misc - Walnut</v>
      </c>
      <c r="D958" s="2">
        <v>10378</v>
      </c>
      <c r="E958" t="s">
        <v>10</v>
      </c>
      <c r="F958" t="s">
        <v>174</v>
      </c>
      <c r="G958" t="s">
        <v>23</v>
      </c>
      <c r="H958" s="3">
        <v>1.75</v>
      </c>
      <c r="I958" s="3" t="s">
        <v>149</v>
      </c>
      <c r="J958" t="s">
        <v>12</v>
      </c>
      <c r="K958">
        <v>187</v>
      </c>
      <c r="L958">
        <v>180</v>
      </c>
      <c r="M958" s="1">
        <v>3.5489999999999999</v>
      </c>
      <c r="N958" s="1">
        <v>6.8145000000000007</v>
      </c>
      <c r="O958" s="1">
        <v>9.2505000000000006</v>
      </c>
      <c r="P958" s="37">
        <v>1.9530000000000003</v>
      </c>
      <c r="Q958">
        <f t="shared" si="59"/>
        <v>0.375</v>
      </c>
      <c r="R958" t="s">
        <v>1949</v>
      </c>
    </row>
    <row r="959" spans="1:18">
      <c r="A959" s="2">
        <f t="shared" si="56"/>
        <v>10379</v>
      </c>
      <c r="B959" t="str">
        <f t="shared" si="57"/>
        <v>D110379-187</v>
      </c>
      <c r="C959" t="str">
        <f t="shared" si="58"/>
        <v>Misc - Black</v>
      </c>
      <c r="D959" s="2">
        <v>10379</v>
      </c>
      <c r="E959" t="s">
        <v>10</v>
      </c>
      <c r="F959" t="s">
        <v>174</v>
      </c>
      <c r="G959" t="s">
        <v>26</v>
      </c>
      <c r="H959" s="3">
        <v>1.75</v>
      </c>
      <c r="I959" s="3" t="s">
        <v>149</v>
      </c>
      <c r="J959" t="s">
        <v>12</v>
      </c>
      <c r="K959">
        <v>187</v>
      </c>
      <c r="L959">
        <v>270</v>
      </c>
      <c r="M959" s="1">
        <v>3.6435000000000004</v>
      </c>
      <c r="N959" s="1">
        <v>6.9510000000000005</v>
      </c>
      <c r="O959" s="1">
        <v>9.4395000000000007</v>
      </c>
      <c r="P959" s="37">
        <v>2.0055000000000001</v>
      </c>
      <c r="Q959">
        <f t="shared" si="59"/>
        <v>0.375</v>
      </c>
      <c r="R959" t="s">
        <v>1949</v>
      </c>
    </row>
    <row r="960" spans="1:18">
      <c r="A960" s="2">
        <f t="shared" si="56"/>
        <v>10381</v>
      </c>
      <c r="B960" t="str">
        <f t="shared" si="57"/>
        <v>D110381-189</v>
      </c>
      <c r="C960" t="str">
        <f t="shared" si="58"/>
        <v>Misc - Mahogany</v>
      </c>
      <c r="D960" s="2">
        <v>10381</v>
      </c>
      <c r="E960" t="s">
        <v>10</v>
      </c>
      <c r="F960" t="s">
        <v>174</v>
      </c>
      <c r="G960" t="s">
        <v>25</v>
      </c>
      <c r="H960" s="3">
        <v>1</v>
      </c>
      <c r="I960" s="3" t="s">
        <v>147</v>
      </c>
      <c r="J960" t="s">
        <v>12</v>
      </c>
      <c r="K960">
        <v>189</v>
      </c>
      <c r="L960">
        <v>485</v>
      </c>
      <c r="M960" s="1" t="e">
        <v>#N/A</v>
      </c>
      <c r="N960" s="1" t="e">
        <v>#N/A</v>
      </c>
      <c r="O960" s="1" t="e">
        <v>#N/A</v>
      </c>
      <c r="P960" s="37" t="e">
        <v>#N/A</v>
      </c>
      <c r="Q960">
        <f t="shared" si="59"/>
        <v>0.625</v>
      </c>
      <c r="R960" t="s">
        <v>1949</v>
      </c>
    </row>
    <row r="961" spans="1:19">
      <c r="A961" s="2">
        <f t="shared" si="56"/>
        <v>10386</v>
      </c>
      <c r="B961" t="str">
        <f t="shared" si="57"/>
        <v>D110386-188</v>
      </c>
      <c r="C961" t="str">
        <f t="shared" si="58"/>
        <v>Montego - White</v>
      </c>
      <c r="D961" s="2">
        <v>10386</v>
      </c>
      <c r="E961" t="s">
        <v>20</v>
      </c>
      <c r="F961" t="s">
        <v>55</v>
      </c>
      <c r="G961" t="s">
        <v>29</v>
      </c>
      <c r="H961" s="3">
        <v>1</v>
      </c>
      <c r="I961" s="3" t="s">
        <v>149</v>
      </c>
      <c r="J961" t="s">
        <v>12</v>
      </c>
      <c r="K961">
        <v>188</v>
      </c>
      <c r="L961">
        <v>940</v>
      </c>
      <c r="M961" s="1">
        <v>2.1945000000000001</v>
      </c>
      <c r="N961" s="1">
        <v>4.83</v>
      </c>
      <c r="O961" s="1">
        <v>6.7934999999999999</v>
      </c>
      <c r="P961" s="37">
        <v>1.2075</v>
      </c>
      <c r="Q961">
        <f t="shared" si="59"/>
        <v>0.375</v>
      </c>
      <c r="R961" t="s">
        <v>1949</v>
      </c>
    </row>
    <row r="962" spans="1:19">
      <c r="A962" s="2">
        <f t="shared" ref="A962:A1025" si="60">D962</f>
        <v>10387</v>
      </c>
      <c r="B962" t="str">
        <f t="shared" ref="B962:B1025" si="61">CONCATENATE("D1",D962,"-",K962)</f>
        <v>D110387-188</v>
      </c>
      <c r="C962" t="str">
        <f t="shared" ref="C962:C1025" si="62">CONCATENATE(F962," - ",G962)</f>
        <v>Montego - Walnut</v>
      </c>
      <c r="D962" s="2">
        <v>10387</v>
      </c>
      <c r="E962" t="s">
        <v>20</v>
      </c>
      <c r="F962" t="s">
        <v>55</v>
      </c>
      <c r="G962" t="s">
        <v>23</v>
      </c>
      <c r="H962" s="3">
        <v>1</v>
      </c>
      <c r="I962" s="3" t="s">
        <v>149</v>
      </c>
      <c r="J962" t="s">
        <v>12</v>
      </c>
      <c r="K962">
        <v>188</v>
      </c>
      <c r="L962">
        <v>945</v>
      </c>
      <c r="M962" s="1">
        <v>2.1945000000000001</v>
      </c>
      <c r="N962" s="1">
        <v>4.83</v>
      </c>
      <c r="O962" s="1">
        <v>6.7934999999999999</v>
      </c>
      <c r="P962" s="37">
        <v>1.2075</v>
      </c>
      <c r="Q962">
        <f t="shared" ref="Q962:Q1025" si="63">IFERROR(+IF(I962&lt;40000,I962,+((TRIM(+MID(I962,1,+FIND("/",I962,1)-1)))/(+TRIM(+MID(I962,+FIND("/",I962,1)+1,2))))),I962*1)</f>
        <v>0.375</v>
      </c>
      <c r="R962" t="s">
        <v>1949</v>
      </c>
    </row>
    <row r="963" spans="1:19">
      <c r="A963" s="2">
        <f t="shared" si="60"/>
        <v>10388</v>
      </c>
      <c r="B963" t="str">
        <f t="shared" si="61"/>
        <v>D110388-188</v>
      </c>
      <c r="C963" t="str">
        <f t="shared" si="62"/>
        <v>Montego - Other Wood Tones</v>
      </c>
      <c r="D963" s="2">
        <v>10388</v>
      </c>
      <c r="E963" t="s">
        <v>20</v>
      </c>
      <c r="F963" t="s">
        <v>55</v>
      </c>
      <c r="G963" t="s">
        <v>21</v>
      </c>
      <c r="H963" s="3">
        <v>1</v>
      </c>
      <c r="I963" s="3" t="s">
        <v>149</v>
      </c>
      <c r="J963" t="s">
        <v>12</v>
      </c>
      <c r="K963">
        <v>188</v>
      </c>
      <c r="L963">
        <v>960</v>
      </c>
      <c r="M963" s="1">
        <v>2.1945000000000001</v>
      </c>
      <c r="N963" s="1">
        <v>4.83</v>
      </c>
      <c r="O963" s="1">
        <v>6.7934999999999999</v>
      </c>
      <c r="P963" s="37">
        <v>1.2075</v>
      </c>
      <c r="Q963">
        <f t="shared" si="63"/>
        <v>0.375</v>
      </c>
      <c r="R963" t="s">
        <v>1949</v>
      </c>
    </row>
    <row r="964" spans="1:19">
      <c r="A964" s="2">
        <f t="shared" si="60"/>
        <v>10389</v>
      </c>
      <c r="B964" t="str">
        <f t="shared" si="61"/>
        <v>D110389-188</v>
      </c>
      <c r="C964" t="str">
        <f t="shared" si="62"/>
        <v>Montego - Color</v>
      </c>
      <c r="D964" s="2">
        <v>10389</v>
      </c>
      <c r="E964" t="s">
        <v>20</v>
      </c>
      <c r="F964" t="s">
        <v>55</v>
      </c>
      <c r="G964" t="s">
        <v>32</v>
      </c>
      <c r="H964" s="3">
        <v>1</v>
      </c>
      <c r="I964" s="3" t="s">
        <v>149</v>
      </c>
      <c r="J964" t="s">
        <v>12</v>
      </c>
      <c r="K964">
        <v>188</v>
      </c>
      <c r="L964">
        <v>960</v>
      </c>
      <c r="M964" s="1">
        <v>2.1945000000000001</v>
      </c>
      <c r="N964" s="1">
        <v>4.83</v>
      </c>
      <c r="O964" s="1">
        <v>6.7934999999999999</v>
      </c>
      <c r="P964" s="37">
        <v>1.2075</v>
      </c>
      <c r="Q964">
        <f t="shared" si="63"/>
        <v>0.375</v>
      </c>
      <c r="R964" t="s">
        <v>1949</v>
      </c>
    </row>
    <row r="965" spans="1:19">
      <c r="A965" s="2">
        <f t="shared" si="60"/>
        <v>10394</v>
      </c>
      <c r="B965" t="str">
        <f t="shared" si="61"/>
        <v>D110394-185</v>
      </c>
      <c r="C965" t="str">
        <f t="shared" si="62"/>
        <v>Churchill - Walnut</v>
      </c>
      <c r="D965" s="2">
        <v>10394</v>
      </c>
      <c r="E965" t="s">
        <v>10</v>
      </c>
      <c r="F965" t="s">
        <v>53</v>
      </c>
      <c r="G965" t="s">
        <v>23</v>
      </c>
      <c r="H965" s="3">
        <v>1.125</v>
      </c>
      <c r="I965" s="3" t="s">
        <v>144</v>
      </c>
      <c r="J965" t="s">
        <v>12</v>
      </c>
      <c r="K965">
        <v>185</v>
      </c>
      <c r="L965">
        <v>395</v>
      </c>
      <c r="M965" s="1" t="e">
        <v>#N/A</v>
      </c>
      <c r="N965" s="1" t="e">
        <v>#N/A</v>
      </c>
      <c r="O965" s="1" t="e">
        <v>#N/A</v>
      </c>
      <c r="P965" s="37" t="e">
        <v>#N/A</v>
      </c>
      <c r="Q965">
        <f t="shared" si="63"/>
        <v>0.5625</v>
      </c>
      <c r="R965" t="s">
        <v>1949</v>
      </c>
    </row>
    <row r="966" spans="1:19">
      <c r="A966" s="2">
        <f t="shared" si="60"/>
        <v>10395</v>
      </c>
      <c r="B966" t="str">
        <f t="shared" si="61"/>
        <v>D110395-185</v>
      </c>
      <c r="C966" t="str">
        <f t="shared" si="62"/>
        <v>Churchill - Mahogany</v>
      </c>
      <c r="D966" s="2">
        <v>10395</v>
      </c>
      <c r="E966" t="s">
        <v>10</v>
      </c>
      <c r="F966" t="s">
        <v>53</v>
      </c>
      <c r="G966" t="s">
        <v>25</v>
      </c>
      <c r="H966" s="3">
        <v>1.125</v>
      </c>
      <c r="I966" s="3" t="s">
        <v>144</v>
      </c>
      <c r="J966" t="s">
        <v>12</v>
      </c>
      <c r="K966">
        <v>185</v>
      </c>
      <c r="L966">
        <v>330</v>
      </c>
      <c r="M966" s="1" t="e">
        <v>#N/A</v>
      </c>
      <c r="N966" s="1" t="e">
        <v>#N/A</v>
      </c>
      <c r="O966" s="1" t="e">
        <v>#N/A</v>
      </c>
      <c r="P966" s="37" t="e">
        <v>#N/A</v>
      </c>
      <c r="Q966">
        <f t="shared" si="63"/>
        <v>0.5625</v>
      </c>
      <c r="R966" t="s">
        <v>1949</v>
      </c>
    </row>
    <row r="967" spans="1:19">
      <c r="A967" s="2">
        <f t="shared" si="60"/>
        <v>10396</v>
      </c>
      <c r="B967" t="str">
        <f t="shared" si="61"/>
        <v>D110396-186</v>
      </c>
      <c r="C967" t="str">
        <f t="shared" si="62"/>
        <v>Churchill - Natural</v>
      </c>
      <c r="D967" s="2">
        <v>10396</v>
      </c>
      <c r="E967" t="s">
        <v>10</v>
      </c>
      <c r="F967" t="s">
        <v>53</v>
      </c>
      <c r="G967" t="s">
        <v>44</v>
      </c>
      <c r="H967" s="3">
        <v>1.125</v>
      </c>
      <c r="I967" s="3" t="s">
        <v>144</v>
      </c>
      <c r="J967" t="s">
        <v>12</v>
      </c>
      <c r="K967">
        <v>186</v>
      </c>
      <c r="L967">
        <v>420</v>
      </c>
      <c r="M967" s="1" t="e">
        <v>#N/A</v>
      </c>
      <c r="N967" s="1" t="e">
        <v>#N/A</v>
      </c>
      <c r="O967" s="1" t="e">
        <v>#N/A</v>
      </c>
      <c r="P967" s="37" t="e">
        <v>#N/A</v>
      </c>
      <c r="Q967">
        <f t="shared" si="63"/>
        <v>0.5625</v>
      </c>
      <c r="R967" t="s">
        <v>1949</v>
      </c>
    </row>
    <row r="968" spans="1:19">
      <c r="A968" s="2">
        <f t="shared" si="60"/>
        <v>10397</v>
      </c>
      <c r="B968" t="str">
        <f t="shared" si="61"/>
        <v>D110397-186</v>
      </c>
      <c r="C968" t="str">
        <f t="shared" si="62"/>
        <v>Churchill - Black</v>
      </c>
      <c r="D968" s="2">
        <v>10397</v>
      </c>
      <c r="E968" t="s">
        <v>10</v>
      </c>
      <c r="F968" t="s">
        <v>53</v>
      </c>
      <c r="G968" t="s">
        <v>26</v>
      </c>
      <c r="H968" s="3">
        <v>1.125</v>
      </c>
      <c r="I968" s="3" t="s">
        <v>144</v>
      </c>
      <c r="J968" t="s">
        <v>12</v>
      </c>
      <c r="K968">
        <v>186</v>
      </c>
      <c r="L968">
        <v>300</v>
      </c>
      <c r="M968" s="1">
        <v>2.9819999999999998</v>
      </c>
      <c r="N968" s="1">
        <v>6.2160000000000002</v>
      </c>
      <c r="O968" s="1">
        <v>8.6310000000000002</v>
      </c>
      <c r="P968" s="37">
        <v>1.6380000000000001</v>
      </c>
      <c r="Q968">
        <f t="shared" si="63"/>
        <v>0.5625</v>
      </c>
      <c r="R968" t="s">
        <v>1949</v>
      </c>
      <c r="S968" t="s">
        <v>1934</v>
      </c>
    </row>
    <row r="969" spans="1:19">
      <c r="A969" s="2">
        <f t="shared" si="60"/>
        <v>10398</v>
      </c>
      <c r="B969" t="str">
        <f t="shared" si="61"/>
        <v>D110398-185</v>
      </c>
      <c r="C969" t="str">
        <f t="shared" si="62"/>
        <v>Churchill - Walnut</v>
      </c>
      <c r="D969" s="2">
        <v>10398</v>
      </c>
      <c r="E969" t="s">
        <v>10</v>
      </c>
      <c r="F969" t="s">
        <v>53</v>
      </c>
      <c r="G969" t="s">
        <v>23</v>
      </c>
      <c r="H969" s="3">
        <v>0.75</v>
      </c>
      <c r="I969" s="3" t="s">
        <v>144</v>
      </c>
      <c r="J969" t="s">
        <v>12</v>
      </c>
      <c r="K969">
        <v>185</v>
      </c>
      <c r="L969">
        <v>510</v>
      </c>
      <c r="M969" s="1" t="e">
        <v>#N/A</v>
      </c>
      <c r="N969" s="1" t="e">
        <v>#N/A</v>
      </c>
      <c r="O969" s="1" t="e">
        <v>#N/A</v>
      </c>
      <c r="P969" s="37" t="e">
        <v>#N/A</v>
      </c>
      <c r="Q969">
        <f t="shared" si="63"/>
        <v>0.5625</v>
      </c>
      <c r="R969" t="s">
        <v>1949</v>
      </c>
    </row>
    <row r="970" spans="1:19">
      <c r="A970" s="2">
        <f t="shared" si="60"/>
        <v>10399</v>
      </c>
      <c r="B970" t="str">
        <f t="shared" si="61"/>
        <v>D110399-183</v>
      </c>
      <c r="C970" t="str">
        <f t="shared" si="62"/>
        <v>Pinstripes - Black</v>
      </c>
      <c r="D970" s="2">
        <v>10399</v>
      </c>
      <c r="E970" t="s">
        <v>39</v>
      </c>
      <c r="F970" t="s">
        <v>54</v>
      </c>
      <c r="G970" t="s">
        <v>26</v>
      </c>
      <c r="H970" s="3">
        <v>0.625</v>
      </c>
      <c r="I970" s="3" t="s">
        <v>145</v>
      </c>
      <c r="J970" t="s">
        <v>12</v>
      </c>
      <c r="K970">
        <v>183</v>
      </c>
      <c r="L970">
        <v>620</v>
      </c>
      <c r="M970" s="1">
        <v>2.1315</v>
      </c>
      <c r="N970" s="1">
        <v>4.7040000000000006</v>
      </c>
      <c r="O970" s="1">
        <v>6.6674999999999995</v>
      </c>
      <c r="P970" s="37">
        <v>1.1760000000000002</v>
      </c>
      <c r="Q970">
        <f t="shared" si="63"/>
        <v>0.5</v>
      </c>
      <c r="R970" t="s">
        <v>1949</v>
      </c>
    </row>
    <row r="971" spans="1:19">
      <c r="A971" s="2">
        <f t="shared" si="60"/>
        <v>10400</v>
      </c>
      <c r="B971" t="str">
        <f t="shared" si="61"/>
        <v>D110400-183</v>
      </c>
      <c r="C971" t="str">
        <f t="shared" si="62"/>
        <v>Pinstripes - Black</v>
      </c>
      <c r="D971" s="2">
        <v>10400</v>
      </c>
      <c r="E971" t="s">
        <v>39</v>
      </c>
      <c r="F971" t="s">
        <v>54</v>
      </c>
      <c r="G971" t="s">
        <v>26</v>
      </c>
      <c r="H971" s="3">
        <v>0.625</v>
      </c>
      <c r="I971" s="3" t="s">
        <v>145</v>
      </c>
      <c r="J971" t="s">
        <v>12</v>
      </c>
      <c r="K971">
        <v>183</v>
      </c>
      <c r="L971">
        <v>660</v>
      </c>
      <c r="M971" s="1">
        <v>2.1315</v>
      </c>
      <c r="N971" s="1">
        <v>4.7040000000000006</v>
      </c>
      <c r="O971" s="1">
        <v>6.6674999999999995</v>
      </c>
      <c r="P971" s="37">
        <v>1.1760000000000002</v>
      </c>
      <c r="Q971">
        <f t="shared" si="63"/>
        <v>0.5</v>
      </c>
      <c r="R971" t="s">
        <v>1949</v>
      </c>
    </row>
    <row r="972" spans="1:19">
      <c r="A972" s="2">
        <f t="shared" si="60"/>
        <v>10401</v>
      </c>
      <c r="B972" t="str">
        <f t="shared" si="61"/>
        <v>D110401-183</v>
      </c>
      <c r="C972" t="str">
        <f t="shared" si="62"/>
        <v>Pinstripes - Black</v>
      </c>
      <c r="D972" s="2">
        <v>10401</v>
      </c>
      <c r="E972" t="s">
        <v>39</v>
      </c>
      <c r="F972" t="s">
        <v>54</v>
      </c>
      <c r="G972" t="s">
        <v>26</v>
      </c>
      <c r="H972" s="3">
        <v>0.625</v>
      </c>
      <c r="I972" s="3" t="s">
        <v>145</v>
      </c>
      <c r="J972" t="s">
        <v>12</v>
      </c>
      <c r="K972">
        <v>183</v>
      </c>
      <c r="L972">
        <v>440</v>
      </c>
      <c r="M972" s="1">
        <v>2.1315</v>
      </c>
      <c r="N972" s="1">
        <v>4.7040000000000006</v>
      </c>
      <c r="O972" s="1">
        <v>6.6674999999999995</v>
      </c>
      <c r="P972" s="37">
        <v>1.1760000000000002</v>
      </c>
      <c r="Q972">
        <f t="shared" si="63"/>
        <v>0.5</v>
      </c>
      <c r="R972" t="s">
        <v>1949</v>
      </c>
    </row>
    <row r="973" spans="1:19">
      <c r="A973" s="2">
        <f t="shared" si="60"/>
        <v>10402</v>
      </c>
      <c r="B973" t="str">
        <f t="shared" si="61"/>
        <v>D110402-183</v>
      </c>
      <c r="C973" t="str">
        <f t="shared" si="62"/>
        <v>Pinstripes - Black</v>
      </c>
      <c r="D973" s="2">
        <v>10402</v>
      </c>
      <c r="E973" t="s">
        <v>39</v>
      </c>
      <c r="F973" t="s">
        <v>54</v>
      </c>
      <c r="G973" t="s">
        <v>26</v>
      </c>
      <c r="H973" s="3">
        <v>0.625</v>
      </c>
      <c r="I973" s="3" t="s">
        <v>145</v>
      </c>
      <c r="J973" t="s">
        <v>12</v>
      </c>
      <c r="K973">
        <v>183</v>
      </c>
      <c r="L973">
        <v>730</v>
      </c>
      <c r="M973" s="1">
        <v>2.1315</v>
      </c>
      <c r="N973" s="1">
        <v>4.7040000000000006</v>
      </c>
      <c r="O973" s="1">
        <v>6.6674999999999995</v>
      </c>
      <c r="P973" s="37">
        <v>1.1760000000000002</v>
      </c>
      <c r="Q973">
        <f t="shared" si="63"/>
        <v>0.5</v>
      </c>
      <c r="R973" t="s">
        <v>1949</v>
      </c>
    </row>
    <row r="974" spans="1:19">
      <c r="A974" s="2">
        <f t="shared" si="60"/>
        <v>10403</v>
      </c>
      <c r="B974" t="str">
        <f t="shared" si="61"/>
        <v>D110403-183</v>
      </c>
      <c r="C974" t="str">
        <f t="shared" si="62"/>
        <v>Pinstripes - Black</v>
      </c>
      <c r="D974" s="2">
        <v>10403</v>
      </c>
      <c r="E974" t="s">
        <v>39</v>
      </c>
      <c r="F974" t="s">
        <v>54</v>
      </c>
      <c r="G974" t="s">
        <v>26</v>
      </c>
      <c r="H974" s="3">
        <v>0.625</v>
      </c>
      <c r="I974" s="3" t="s">
        <v>145</v>
      </c>
      <c r="J974" t="s">
        <v>12</v>
      </c>
      <c r="K974">
        <v>183</v>
      </c>
      <c r="L974">
        <v>650</v>
      </c>
      <c r="M974" s="1">
        <v>2.1315</v>
      </c>
      <c r="N974" s="1">
        <v>4.7040000000000006</v>
      </c>
      <c r="O974" s="1">
        <v>6.6674999999999995</v>
      </c>
      <c r="P974" s="37">
        <v>1.1760000000000002</v>
      </c>
      <c r="Q974">
        <f t="shared" si="63"/>
        <v>0.5</v>
      </c>
      <c r="R974" t="s">
        <v>1949</v>
      </c>
    </row>
    <row r="975" spans="1:19">
      <c r="A975" s="2">
        <f t="shared" si="60"/>
        <v>10406</v>
      </c>
      <c r="B975" t="str">
        <f t="shared" si="61"/>
        <v>D110406-183</v>
      </c>
      <c r="C975" t="str">
        <f t="shared" si="62"/>
        <v>Pinstripes - Black</v>
      </c>
      <c r="D975" s="2">
        <v>10406</v>
      </c>
      <c r="E975" t="s">
        <v>39</v>
      </c>
      <c r="F975" t="s">
        <v>54</v>
      </c>
      <c r="G975" t="s">
        <v>26</v>
      </c>
      <c r="H975" s="3">
        <v>0.625</v>
      </c>
      <c r="I975" s="3" t="s">
        <v>145</v>
      </c>
      <c r="J975" t="s">
        <v>12</v>
      </c>
      <c r="K975">
        <v>183</v>
      </c>
      <c r="L975">
        <v>580</v>
      </c>
      <c r="M975" s="1">
        <v>2.1315</v>
      </c>
      <c r="N975" s="1">
        <v>4.7040000000000006</v>
      </c>
      <c r="O975" s="1">
        <v>6.6674999999999995</v>
      </c>
      <c r="P975" s="37">
        <v>1.1760000000000002</v>
      </c>
      <c r="Q975">
        <f t="shared" si="63"/>
        <v>0.5</v>
      </c>
      <c r="R975" t="s">
        <v>1949</v>
      </c>
    </row>
    <row r="976" spans="1:19">
      <c r="A976" s="2">
        <f t="shared" si="60"/>
        <v>10407</v>
      </c>
      <c r="B976" t="str">
        <f t="shared" si="61"/>
        <v>D110407-183</v>
      </c>
      <c r="C976" t="str">
        <f t="shared" si="62"/>
        <v>Pinstripes - Black</v>
      </c>
      <c r="D976" s="2">
        <v>10407</v>
      </c>
      <c r="E976" t="s">
        <v>39</v>
      </c>
      <c r="F976" t="s">
        <v>54</v>
      </c>
      <c r="G976" t="s">
        <v>26</v>
      </c>
      <c r="H976" s="3">
        <v>0.625</v>
      </c>
      <c r="I976" s="3" t="s">
        <v>145</v>
      </c>
      <c r="J976" t="s">
        <v>12</v>
      </c>
      <c r="K976">
        <v>183</v>
      </c>
      <c r="L976">
        <v>670</v>
      </c>
      <c r="M976" s="1">
        <v>2.1315</v>
      </c>
      <c r="N976" s="1">
        <v>4.7040000000000006</v>
      </c>
      <c r="O976" s="1">
        <v>6.6674999999999995</v>
      </c>
      <c r="P976" s="37">
        <v>1.1760000000000002</v>
      </c>
      <c r="Q976">
        <f t="shared" si="63"/>
        <v>0.5</v>
      </c>
      <c r="R976" t="s">
        <v>1949</v>
      </c>
    </row>
    <row r="977" spans="1:18">
      <c r="A977" s="2">
        <f t="shared" si="60"/>
        <v>10408</v>
      </c>
      <c r="B977" t="str">
        <f t="shared" si="61"/>
        <v>D110408-183</v>
      </c>
      <c r="C977" t="str">
        <f t="shared" si="62"/>
        <v>Pinstripes - Black</v>
      </c>
      <c r="D977" s="2">
        <v>10408</v>
      </c>
      <c r="E977" t="s">
        <v>39</v>
      </c>
      <c r="F977" t="s">
        <v>54</v>
      </c>
      <c r="G977" t="s">
        <v>26</v>
      </c>
      <c r="H977" s="3">
        <v>0.625</v>
      </c>
      <c r="I977" s="3" t="s">
        <v>145</v>
      </c>
      <c r="J977" t="s">
        <v>12</v>
      </c>
      <c r="K977">
        <v>183</v>
      </c>
      <c r="L977">
        <v>780</v>
      </c>
      <c r="M977" s="1">
        <v>2.1315</v>
      </c>
      <c r="N977" s="1">
        <v>4.7040000000000006</v>
      </c>
      <c r="O977" s="1">
        <v>6.6674999999999995</v>
      </c>
      <c r="P977" s="37">
        <v>1.1760000000000002</v>
      </c>
      <c r="Q977">
        <f t="shared" si="63"/>
        <v>0.5</v>
      </c>
      <c r="R977" t="s">
        <v>1949</v>
      </c>
    </row>
    <row r="978" spans="1:18">
      <c r="A978" s="2">
        <f t="shared" si="60"/>
        <v>10409</v>
      </c>
      <c r="B978" t="str">
        <f t="shared" si="61"/>
        <v>D110409-183</v>
      </c>
      <c r="C978" t="str">
        <f t="shared" si="62"/>
        <v>Pinstripes - Black</v>
      </c>
      <c r="D978" s="2">
        <v>10409</v>
      </c>
      <c r="E978" t="s">
        <v>39</v>
      </c>
      <c r="F978" t="s">
        <v>54</v>
      </c>
      <c r="G978" t="s">
        <v>26</v>
      </c>
      <c r="H978" s="3">
        <v>1.25</v>
      </c>
      <c r="I978" s="3" t="s">
        <v>147</v>
      </c>
      <c r="J978" t="s">
        <v>12</v>
      </c>
      <c r="K978">
        <v>183</v>
      </c>
      <c r="L978">
        <v>345</v>
      </c>
      <c r="M978" s="1">
        <v>3.0975000000000001</v>
      </c>
      <c r="N978" s="1">
        <v>6.2790000000000008</v>
      </c>
      <c r="O978" s="1">
        <v>8.599499999999999</v>
      </c>
      <c r="P978" s="37">
        <v>1.7010000000000003</v>
      </c>
      <c r="Q978">
        <f t="shared" si="63"/>
        <v>0.625</v>
      </c>
      <c r="R978" t="s">
        <v>1949</v>
      </c>
    </row>
    <row r="979" spans="1:18">
      <c r="A979" s="2">
        <f t="shared" si="60"/>
        <v>10410</v>
      </c>
      <c r="B979" t="str">
        <f t="shared" si="61"/>
        <v>D110410-183</v>
      </c>
      <c r="C979" t="str">
        <f t="shared" si="62"/>
        <v>Pinstripes - Black</v>
      </c>
      <c r="D979" s="2">
        <v>10410</v>
      </c>
      <c r="E979" t="s">
        <v>39</v>
      </c>
      <c r="F979" t="s">
        <v>54</v>
      </c>
      <c r="G979" t="s">
        <v>26</v>
      </c>
      <c r="H979" s="3">
        <v>1.25</v>
      </c>
      <c r="I979" s="3" t="s">
        <v>147</v>
      </c>
      <c r="J979" t="s">
        <v>12</v>
      </c>
      <c r="K979">
        <v>183</v>
      </c>
      <c r="L979">
        <v>305</v>
      </c>
      <c r="M979" s="1" t="e">
        <v>#N/A</v>
      </c>
      <c r="N979" s="1" t="e">
        <v>#N/A</v>
      </c>
      <c r="O979" s="1" t="e">
        <v>#N/A</v>
      </c>
      <c r="P979" s="37" t="e">
        <v>#N/A</v>
      </c>
      <c r="Q979">
        <f t="shared" si="63"/>
        <v>0.625</v>
      </c>
      <c r="R979" t="s">
        <v>1949</v>
      </c>
    </row>
    <row r="980" spans="1:18">
      <c r="A980" s="2">
        <f t="shared" si="60"/>
        <v>10411</v>
      </c>
      <c r="B980" t="str">
        <f t="shared" si="61"/>
        <v>D110411-183</v>
      </c>
      <c r="C980" t="str">
        <f t="shared" si="62"/>
        <v>Pinstripes - Black</v>
      </c>
      <c r="D980" s="2">
        <v>10411</v>
      </c>
      <c r="E980" t="s">
        <v>39</v>
      </c>
      <c r="F980" t="s">
        <v>54</v>
      </c>
      <c r="G980" t="s">
        <v>26</v>
      </c>
      <c r="H980" s="3">
        <v>1.25</v>
      </c>
      <c r="I980" s="3" t="s">
        <v>147</v>
      </c>
      <c r="J980" t="s">
        <v>12</v>
      </c>
      <c r="K980">
        <v>183</v>
      </c>
      <c r="L980">
        <v>360</v>
      </c>
      <c r="M980" s="1">
        <v>3.0975000000000001</v>
      </c>
      <c r="N980" s="1">
        <v>6.2790000000000008</v>
      </c>
      <c r="O980" s="1">
        <v>8.599499999999999</v>
      </c>
      <c r="P980" s="37">
        <v>1.7010000000000003</v>
      </c>
      <c r="Q980">
        <f t="shared" si="63"/>
        <v>0.625</v>
      </c>
      <c r="R980" t="s">
        <v>1949</v>
      </c>
    </row>
    <row r="981" spans="1:18">
      <c r="A981" s="2">
        <f t="shared" si="60"/>
        <v>10415</v>
      </c>
      <c r="B981" t="str">
        <f t="shared" si="61"/>
        <v>D110415-185</v>
      </c>
      <c r="C981" t="str">
        <f t="shared" si="62"/>
        <v>Churchill - Mahogany</v>
      </c>
      <c r="D981" s="2">
        <v>10415</v>
      </c>
      <c r="E981" t="s">
        <v>10</v>
      </c>
      <c r="F981" t="s">
        <v>53</v>
      </c>
      <c r="G981" t="s">
        <v>25</v>
      </c>
      <c r="H981" s="3">
        <v>0.75</v>
      </c>
      <c r="I981" s="3" t="s">
        <v>144</v>
      </c>
      <c r="J981" t="s">
        <v>12</v>
      </c>
      <c r="K981">
        <v>185</v>
      </c>
      <c r="L981">
        <v>605</v>
      </c>
      <c r="M981" s="1" t="e">
        <v>#N/A</v>
      </c>
      <c r="N981" s="1" t="e">
        <v>#N/A</v>
      </c>
      <c r="O981" s="1" t="e">
        <v>#N/A</v>
      </c>
      <c r="P981" s="37" t="e">
        <v>#N/A</v>
      </c>
      <c r="Q981">
        <f t="shared" si="63"/>
        <v>0.5625</v>
      </c>
      <c r="R981" t="s">
        <v>1949</v>
      </c>
    </row>
    <row r="982" spans="1:18">
      <c r="A982" s="2">
        <f t="shared" si="60"/>
        <v>10416</v>
      </c>
      <c r="B982" t="str">
        <f t="shared" si="61"/>
        <v>D110416-186</v>
      </c>
      <c r="C982" t="str">
        <f t="shared" si="62"/>
        <v>Churchill - Natural</v>
      </c>
      <c r="D982" s="2">
        <v>10416</v>
      </c>
      <c r="E982" t="s">
        <v>10</v>
      </c>
      <c r="F982" t="s">
        <v>53</v>
      </c>
      <c r="G982" t="s">
        <v>44</v>
      </c>
      <c r="H982" s="3">
        <v>0.75</v>
      </c>
      <c r="I982" s="3" t="s">
        <v>144</v>
      </c>
      <c r="J982" t="s">
        <v>12</v>
      </c>
      <c r="K982">
        <v>186</v>
      </c>
      <c r="L982">
        <v>430</v>
      </c>
      <c r="M982" s="1" t="e">
        <v>#N/A</v>
      </c>
      <c r="N982" s="1" t="e">
        <v>#N/A</v>
      </c>
      <c r="O982" s="1" t="e">
        <v>#N/A</v>
      </c>
      <c r="P982" s="37" t="e">
        <v>#N/A</v>
      </c>
      <c r="Q982">
        <f t="shared" si="63"/>
        <v>0.5625</v>
      </c>
      <c r="R982" t="s">
        <v>1949</v>
      </c>
    </row>
    <row r="983" spans="1:18">
      <c r="A983" s="2">
        <f t="shared" si="60"/>
        <v>10417</v>
      </c>
      <c r="B983" t="str">
        <f t="shared" si="61"/>
        <v>D110417-186</v>
      </c>
      <c r="C983" t="str">
        <f t="shared" si="62"/>
        <v>Churchill - Black</v>
      </c>
      <c r="D983" s="2">
        <v>10417</v>
      </c>
      <c r="E983" t="s">
        <v>10</v>
      </c>
      <c r="F983" t="s">
        <v>53</v>
      </c>
      <c r="G983" t="s">
        <v>26</v>
      </c>
      <c r="H983" s="3">
        <v>0.75</v>
      </c>
      <c r="I983" s="3" t="s">
        <v>144</v>
      </c>
      <c r="J983" t="s">
        <v>12</v>
      </c>
      <c r="K983">
        <v>186</v>
      </c>
      <c r="L983">
        <v>605</v>
      </c>
      <c r="M983" s="1">
        <v>2.3729999999999998</v>
      </c>
      <c r="N983" s="1">
        <v>5.0610000000000008</v>
      </c>
      <c r="O983" s="1">
        <v>6.8565000000000005</v>
      </c>
      <c r="P983" s="37">
        <v>1.302</v>
      </c>
      <c r="Q983">
        <f t="shared" si="63"/>
        <v>0.5625</v>
      </c>
      <c r="R983" t="s">
        <v>1949</v>
      </c>
    </row>
    <row r="984" spans="1:18">
      <c r="A984" s="2">
        <f t="shared" si="60"/>
        <v>10421</v>
      </c>
      <c r="B984" t="str">
        <f t="shared" si="61"/>
        <v>D110421-186</v>
      </c>
      <c r="C984" t="str">
        <f t="shared" si="62"/>
        <v>Churchill - Black</v>
      </c>
      <c r="D984" s="2">
        <v>10421</v>
      </c>
      <c r="E984" t="s">
        <v>10</v>
      </c>
      <c r="F984" t="s">
        <v>53</v>
      </c>
      <c r="G984" t="s">
        <v>26</v>
      </c>
      <c r="H984" s="3">
        <v>1.5</v>
      </c>
      <c r="I984" s="3" t="s">
        <v>144</v>
      </c>
      <c r="J984" t="s">
        <v>12</v>
      </c>
      <c r="K984">
        <v>186</v>
      </c>
      <c r="L984">
        <v>235</v>
      </c>
      <c r="M984" s="1">
        <v>3.9899999999999998</v>
      </c>
      <c r="N984" s="1">
        <v>7.8959999999999999</v>
      </c>
      <c r="O984" s="1">
        <v>10.6785</v>
      </c>
      <c r="P984" s="37">
        <v>2.1945000000000001</v>
      </c>
      <c r="Q984">
        <f t="shared" si="63"/>
        <v>0.5625</v>
      </c>
      <c r="R984" t="s">
        <v>1949</v>
      </c>
    </row>
    <row r="985" spans="1:18">
      <c r="A985" s="2">
        <f t="shared" si="60"/>
        <v>10426</v>
      </c>
      <c r="B985" t="str">
        <f t="shared" si="61"/>
        <v>D110426-119</v>
      </c>
      <c r="C985" t="str">
        <f t="shared" si="62"/>
        <v>Floaters - Black</v>
      </c>
      <c r="D985" s="2">
        <v>10426</v>
      </c>
      <c r="E985" t="s">
        <v>39</v>
      </c>
      <c r="F985" t="s">
        <v>37</v>
      </c>
      <c r="G985" t="s">
        <v>26</v>
      </c>
      <c r="H985" s="3">
        <v>2</v>
      </c>
      <c r="I985" s="3" t="s">
        <v>157</v>
      </c>
      <c r="J985" t="s">
        <v>38</v>
      </c>
      <c r="K985">
        <v>119</v>
      </c>
      <c r="L985">
        <v>170</v>
      </c>
      <c r="M985" s="1">
        <v>5.0925000000000002</v>
      </c>
      <c r="N985" s="1">
        <v>9.7125000000000004</v>
      </c>
      <c r="O985" s="1">
        <v>12.925500000000001</v>
      </c>
      <c r="P985" s="37">
        <v>2.8035000000000001</v>
      </c>
      <c r="Q985">
        <f t="shared" si="63"/>
        <v>1.375</v>
      </c>
      <c r="R985" t="s">
        <v>1949</v>
      </c>
    </row>
    <row r="986" spans="1:18">
      <c r="A986" s="2">
        <f t="shared" si="60"/>
        <v>10427</v>
      </c>
      <c r="B986" t="str">
        <f t="shared" si="61"/>
        <v>D110427-119</v>
      </c>
      <c r="C986" t="str">
        <f t="shared" si="62"/>
        <v>Floaters - Silver</v>
      </c>
      <c r="D986" s="2">
        <v>10427</v>
      </c>
      <c r="E986" t="s">
        <v>39</v>
      </c>
      <c r="F986" t="s">
        <v>37</v>
      </c>
      <c r="G986" t="s">
        <v>22</v>
      </c>
      <c r="H986" s="3">
        <v>2</v>
      </c>
      <c r="I986" s="3" t="s">
        <v>157</v>
      </c>
      <c r="J986" t="s">
        <v>38</v>
      </c>
      <c r="K986">
        <v>119</v>
      </c>
      <c r="L986">
        <v>140</v>
      </c>
      <c r="M986" s="1">
        <v>5.3025000000000002</v>
      </c>
      <c r="N986" s="1">
        <v>9.8175000000000008</v>
      </c>
      <c r="O986" s="1">
        <v>13.020000000000001</v>
      </c>
      <c r="P986" s="37">
        <v>2.919</v>
      </c>
      <c r="Q986">
        <f t="shared" si="63"/>
        <v>1.375</v>
      </c>
      <c r="R986" t="s">
        <v>1949</v>
      </c>
    </row>
    <row r="987" spans="1:18">
      <c r="A987" s="2">
        <f t="shared" si="60"/>
        <v>10428</v>
      </c>
      <c r="B987" t="str">
        <f t="shared" si="61"/>
        <v>D110428-119</v>
      </c>
      <c r="C987" t="str">
        <f t="shared" si="62"/>
        <v>Floaters - Gold</v>
      </c>
      <c r="D987" s="2">
        <v>10428</v>
      </c>
      <c r="E987" t="s">
        <v>39</v>
      </c>
      <c r="F987" t="s">
        <v>37</v>
      </c>
      <c r="G987" t="s">
        <v>11</v>
      </c>
      <c r="H987" s="3">
        <v>2</v>
      </c>
      <c r="I987" s="3" t="s">
        <v>157</v>
      </c>
      <c r="J987" t="s">
        <v>38</v>
      </c>
      <c r="K987">
        <v>119</v>
      </c>
      <c r="L987">
        <v>130</v>
      </c>
      <c r="M987" s="1">
        <v>5.3025000000000002</v>
      </c>
      <c r="N987" s="1">
        <v>9.8175000000000008</v>
      </c>
      <c r="O987" s="1">
        <v>13.020000000000001</v>
      </c>
      <c r="P987" s="37">
        <v>2.919</v>
      </c>
      <c r="Q987">
        <f t="shared" si="63"/>
        <v>1.375</v>
      </c>
      <c r="R987" t="s">
        <v>1949</v>
      </c>
    </row>
    <row r="988" spans="1:18">
      <c r="A988" s="2">
        <f t="shared" si="60"/>
        <v>10431</v>
      </c>
      <c r="B988" t="str">
        <f t="shared" si="61"/>
        <v>D110431-217</v>
      </c>
      <c r="C988" t="str">
        <f t="shared" si="62"/>
        <v>Blacks - Black</v>
      </c>
      <c r="D988" s="2">
        <v>10431</v>
      </c>
      <c r="E988" t="s">
        <v>39</v>
      </c>
      <c r="F988" t="s">
        <v>49</v>
      </c>
      <c r="G988" t="s">
        <v>26</v>
      </c>
      <c r="H988" s="3">
        <v>1.25</v>
      </c>
      <c r="I988" s="3" t="s">
        <v>147</v>
      </c>
      <c r="J988" t="s">
        <v>12</v>
      </c>
      <c r="K988">
        <v>217</v>
      </c>
      <c r="L988">
        <v>360</v>
      </c>
      <c r="M988" s="1">
        <v>2.4465000000000003</v>
      </c>
      <c r="N988" s="1">
        <v>5.3760000000000003</v>
      </c>
      <c r="O988" s="1">
        <v>7.4550000000000001</v>
      </c>
      <c r="P988" s="37">
        <v>1.3440000000000001</v>
      </c>
      <c r="Q988">
        <f t="shared" si="63"/>
        <v>0.625</v>
      </c>
      <c r="R988" t="s">
        <v>1949</v>
      </c>
    </row>
    <row r="989" spans="1:18">
      <c r="A989" s="2">
        <f t="shared" si="60"/>
        <v>10432</v>
      </c>
      <c r="B989" t="str">
        <f t="shared" si="61"/>
        <v>D110432-189</v>
      </c>
      <c r="C989" t="str">
        <f t="shared" si="62"/>
        <v>Misc - White</v>
      </c>
      <c r="D989" s="2">
        <v>10432</v>
      </c>
      <c r="E989" t="s">
        <v>39</v>
      </c>
      <c r="F989" t="s">
        <v>174</v>
      </c>
      <c r="G989" t="s">
        <v>29</v>
      </c>
      <c r="H989" s="3">
        <v>1.25</v>
      </c>
      <c r="I989" s="3" t="s">
        <v>147</v>
      </c>
      <c r="J989" t="s">
        <v>12</v>
      </c>
      <c r="K989">
        <v>189</v>
      </c>
      <c r="L989">
        <v>360</v>
      </c>
      <c r="M989" s="1">
        <v>2.4465000000000003</v>
      </c>
      <c r="N989" s="1">
        <v>5.3760000000000003</v>
      </c>
      <c r="O989" s="1">
        <v>7.4550000000000001</v>
      </c>
      <c r="P989" s="37">
        <v>1.3440000000000001</v>
      </c>
      <c r="Q989">
        <f t="shared" si="63"/>
        <v>0.625</v>
      </c>
      <c r="R989" t="s">
        <v>1949</v>
      </c>
    </row>
    <row r="990" spans="1:18">
      <c r="A990" s="2">
        <f t="shared" si="60"/>
        <v>10433</v>
      </c>
      <c r="B990" t="str">
        <f t="shared" si="61"/>
        <v>D110433-217</v>
      </c>
      <c r="C990" t="str">
        <f t="shared" si="62"/>
        <v>Misc - White</v>
      </c>
      <c r="D990" s="2">
        <v>10433</v>
      </c>
      <c r="E990" t="s">
        <v>39</v>
      </c>
      <c r="F990" t="s">
        <v>174</v>
      </c>
      <c r="G990" t="s">
        <v>29</v>
      </c>
      <c r="H990" s="3">
        <v>1.25</v>
      </c>
      <c r="I990" s="3" t="s">
        <v>148</v>
      </c>
      <c r="J990" t="s">
        <v>12</v>
      </c>
      <c r="K990">
        <v>217</v>
      </c>
      <c r="L990">
        <v>310</v>
      </c>
      <c r="M990" s="1">
        <v>2.7930000000000001</v>
      </c>
      <c r="N990" s="1">
        <v>5.9010000000000007</v>
      </c>
      <c r="O990" s="1">
        <v>8.0850000000000009</v>
      </c>
      <c r="P990" s="37">
        <v>1.5329999999999999</v>
      </c>
      <c r="Q990">
        <f t="shared" si="63"/>
        <v>0.4375</v>
      </c>
      <c r="R990" t="s">
        <v>1949</v>
      </c>
    </row>
    <row r="991" spans="1:18">
      <c r="A991" s="2">
        <f t="shared" si="60"/>
        <v>10435</v>
      </c>
      <c r="B991" t="str">
        <f t="shared" si="61"/>
        <v>D110435-189</v>
      </c>
      <c r="C991" t="str">
        <f t="shared" si="62"/>
        <v>Misc - Mahogany</v>
      </c>
      <c r="D991" s="2">
        <v>10435</v>
      </c>
      <c r="E991" t="s">
        <v>10</v>
      </c>
      <c r="F991" t="s">
        <v>174</v>
      </c>
      <c r="G991" t="s">
        <v>25</v>
      </c>
      <c r="H991" s="3">
        <v>2.375</v>
      </c>
      <c r="I991" s="3" t="s">
        <v>144</v>
      </c>
      <c r="J991" t="s">
        <v>12</v>
      </c>
      <c r="K991">
        <v>189</v>
      </c>
      <c r="L991">
        <v>190</v>
      </c>
      <c r="M991" s="1" t="e">
        <v>#N/A</v>
      </c>
      <c r="N991" s="1" t="e">
        <v>#N/A</v>
      </c>
      <c r="O991" s="1" t="e">
        <v>#N/A</v>
      </c>
      <c r="P991" s="37" t="e">
        <v>#N/A</v>
      </c>
      <c r="Q991">
        <f t="shared" si="63"/>
        <v>0.5625</v>
      </c>
      <c r="R991" t="s">
        <v>1949</v>
      </c>
    </row>
    <row r="992" spans="1:18">
      <c r="A992" s="2">
        <f t="shared" si="60"/>
        <v>10439</v>
      </c>
      <c r="B992" t="str">
        <f t="shared" si="61"/>
        <v>D110439-189</v>
      </c>
      <c r="C992" t="str">
        <f t="shared" si="62"/>
        <v>Shadow Boxes - Black</v>
      </c>
      <c r="D992" s="2">
        <v>10439</v>
      </c>
      <c r="E992" t="s">
        <v>39</v>
      </c>
      <c r="F992" t="s">
        <v>40</v>
      </c>
      <c r="G992" t="s">
        <v>26</v>
      </c>
      <c r="H992" s="3">
        <v>1.75</v>
      </c>
      <c r="I992" s="3" t="s">
        <v>166</v>
      </c>
      <c r="J992" t="s">
        <v>12</v>
      </c>
      <c r="K992">
        <v>189</v>
      </c>
      <c r="L992">
        <v>90</v>
      </c>
      <c r="M992" s="1">
        <v>7.875</v>
      </c>
      <c r="N992" s="1">
        <v>13.996500000000001</v>
      </c>
      <c r="O992" s="1">
        <v>18.1755</v>
      </c>
      <c r="P992" s="37">
        <v>4.3365</v>
      </c>
      <c r="Q992">
        <f t="shared" si="63"/>
        <v>2.25</v>
      </c>
      <c r="R992" t="s">
        <v>1949</v>
      </c>
    </row>
    <row r="993" spans="1:18">
      <c r="A993" s="2">
        <f t="shared" si="60"/>
        <v>10447</v>
      </c>
      <c r="B993" t="str">
        <f t="shared" si="61"/>
        <v>D110447-202</v>
      </c>
      <c r="C993" t="str">
        <f t="shared" si="62"/>
        <v>Hamilton - Honey Pecan</v>
      </c>
      <c r="D993" s="2">
        <v>10447</v>
      </c>
      <c r="E993" t="s">
        <v>10</v>
      </c>
      <c r="F993" t="s">
        <v>51</v>
      </c>
      <c r="G993" t="s">
        <v>35</v>
      </c>
      <c r="H993" s="3">
        <v>1.1875</v>
      </c>
      <c r="I993" s="3" t="s">
        <v>144</v>
      </c>
      <c r="J993" t="s">
        <v>12</v>
      </c>
      <c r="K993">
        <v>202</v>
      </c>
      <c r="L993">
        <v>370</v>
      </c>
      <c r="M993" s="1">
        <v>2.6670000000000003</v>
      </c>
      <c r="N993" s="1">
        <v>5.7540000000000004</v>
      </c>
      <c r="O993" s="1">
        <v>8.2844999999999995</v>
      </c>
      <c r="P993" s="37">
        <v>1.47</v>
      </c>
      <c r="Q993">
        <f t="shared" si="63"/>
        <v>0.5625</v>
      </c>
      <c r="R993" t="s">
        <v>1949</v>
      </c>
    </row>
    <row r="994" spans="1:18">
      <c r="A994" s="2">
        <f t="shared" si="60"/>
        <v>10448</v>
      </c>
      <c r="B994" t="str">
        <f t="shared" si="61"/>
        <v>D110448-202</v>
      </c>
      <c r="C994" t="str">
        <f t="shared" si="62"/>
        <v>Hamilton - Walnut</v>
      </c>
      <c r="D994" s="2">
        <v>10448</v>
      </c>
      <c r="E994" t="s">
        <v>10</v>
      </c>
      <c r="F994" t="s">
        <v>51</v>
      </c>
      <c r="G994" t="s">
        <v>23</v>
      </c>
      <c r="H994" s="3">
        <v>1.1875</v>
      </c>
      <c r="I994" s="3" t="s">
        <v>144</v>
      </c>
      <c r="J994" t="s">
        <v>12</v>
      </c>
      <c r="K994">
        <v>202</v>
      </c>
      <c r="L994">
        <v>380</v>
      </c>
      <c r="M994" s="1">
        <v>2.6670000000000003</v>
      </c>
      <c r="N994" s="1">
        <v>5.7540000000000004</v>
      </c>
      <c r="O994" s="1">
        <v>8.2844999999999995</v>
      </c>
      <c r="P994" s="37">
        <v>1.47</v>
      </c>
      <c r="Q994">
        <f t="shared" si="63"/>
        <v>0.5625</v>
      </c>
      <c r="R994" t="s">
        <v>1949</v>
      </c>
    </row>
    <row r="995" spans="1:18">
      <c r="A995" s="2">
        <f t="shared" si="60"/>
        <v>10449</v>
      </c>
      <c r="B995" t="str">
        <f t="shared" si="61"/>
        <v>D110449-202</v>
      </c>
      <c r="C995" t="str">
        <f t="shared" si="62"/>
        <v>Hamilton - Mahogany</v>
      </c>
      <c r="D995" s="2">
        <v>10449</v>
      </c>
      <c r="E995" t="s">
        <v>10</v>
      </c>
      <c r="F995" t="s">
        <v>51</v>
      </c>
      <c r="G995" t="s">
        <v>25</v>
      </c>
      <c r="H995" s="3">
        <v>1.1875</v>
      </c>
      <c r="I995" s="3" t="s">
        <v>144</v>
      </c>
      <c r="J995" t="s">
        <v>12</v>
      </c>
      <c r="K995">
        <v>202</v>
      </c>
      <c r="L995">
        <v>380</v>
      </c>
      <c r="M995" s="1">
        <v>2.6670000000000003</v>
      </c>
      <c r="N995" s="1">
        <v>5.7540000000000004</v>
      </c>
      <c r="O995" s="1">
        <v>8.2844999999999995</v>
      </c>
      <c r="P995" s="37">
        <v>1.47</v>
      </c>
      <c r="Q995">
        <f t="shared" si="63"/>
        <v>0.5625</v>
      </c>
      <c r="R995" t="s">
        <v>1949</v>
      </c>
    </row>
    <row r="996" spans="1:18">
      <c r="A996" s="2">
        <f t="shared" si="60"/>
        <v>10450</v>
      </c>
      <c r="B996" t="str">
        <f t="shared" si="61"/>
        <v>D110450-202</v>
      </c>
      <c r="C996" t="str">
        <f t="shared" si="62"/>
        <v>Hamilton - Cherry</v>
      </c>
      <c r="D996" s="2">
        <v>10450</v>
      </c>
      <c r="E996" t="s">
        <v>10</v>
      </c>
      <c r="F996" t="s">
        <v>51</v>
      </c>
      <c r="G996" t="s">
        <v>36</v>
      </c>
      <c r="H996" s="3">
        <v>1.1875</v>
      </c>
      <c r="I996" s="3" t="s">
        <v>144</v>
      </c>
      <c r="J996" t="s">
        <v>12</v>
      </c>
      <c r="K996">
        <v>202</v>
      </c>
      <c r="L996">
        <v>395</v>
      </c>
      <c r="M996" s="1">
        <v>2.6670000000000003</v>
      </c>
      <c r="N996" s="1">
        <v>5.7540000000000004</v>
      </c>
      <c r="O996" s="1">
        <v>8.2844999999999995</v>
      </c>
      <c r="P996" s="37">
        <v>1.47</v>
      </c>
      <c r="Q996">
        <f t="shared" si="63"/>
        <v>0.5625</v>
      </c>
      <c r="R996" t="s">
        <v>1949</v>
      </c>
    </row>
    <row r="997" spans="1:18">
      <c r="A997" s="2">
        <f t="shared" si="60"/>
        <v>10451</v>
      </c>
      <c r="B997" t="str">
        <f t="shared" si="61"/>
        <v>D110451-202</v>
      </c>
      <c r="C997" t="str">
        <f t="shared" si="62"/>
        <v>Hamilton - White Washed</v>
      </c>
      <c r="D997" s="2">
        <v>10451</v>
      </c>
      <c r="E997" t="s">
        <v>10</v>
      </c>
      <c r="F997" t="s">
        <v>51</v>
      </c>
      <c r="G997" t="s">
        <v>47</v>
      </c>
      <c r="H997" s="3">
        <v>1.1875</v>
      </c>
      <c r="I997" s="3" t="s">
        <v>144</v>
      </c>
      <c r="J997" t="s">
        <v>12</v>
      </c>
      <c r="K997">
        <v>202</v>
      </c>
      <c r="L997">
        <v>370</v>
      </c>
      <c r="M997" s="1">
        <v>2.6670000000000003</v>
      </c>
      <c r="N997" s="1">
        <v>5.7540000000000004</v>
      </c>
      <c r="O997" s="1">
        <v>8.2844999999999995</v>
      </c>
      <c r="P997" s="37">
        <v>1.47</v>
      </c>
      <c r="Q997">
        <f t="shared" si="63"/>
        <v>0.5625</v>
      </c>
      <c r="R997" t="s">
        <v>1949</v>
      </c>
    </row>
    <row r="998" spans="1:18">
      <c r="A998" s="2">
        <f t="shared" si="60"/>
        <v>10452</v>
      </c>
      <c r="B998" t="str">
        <f t="shared" si="61"/>
        <v>D110452-202</v>
      </c>
      <c r="C998" t="str">
        <f t="shared" si="62"/>
        <v>Hamilton - Black</v>
      </c>
      <c r="D998" s="2">
        <v>10452</v>
      </c>
      <c r="E998" t="s">
        <v>10</v>
      </c>
      <c r="F998" t="s">
        <v>51</v>
      </c>
      <c r="G998" t="s">
        <v>26</v>
      </c>
      <c r="H998" s="3">
        <v>1.1875</v>
      </c>
      <c r="I998" s="3" t="s">
        <v>144</v>
      </c>
      <c r="J998" t="s">
        <v>12</v>
      </c>
      <c r="K998">
        <v>202</v>
      </c>
      <c r="L998">
        <v>260</v>
      </c>
      <c r="M998" s="1">
        <v>2.6670000000000003</v>
      </c>
      <c r="N998" s="1">
        <v>5.7540000000000004</v>
      </c>
      <c r="O998" s="1">
        <v>8.2844999999999995</v>
      </c>
      <c r="P998" s="37">
        <v>1.47</v>
      </c>
      <c r="Q998">
        <f t="shared" si="63"/>
        <v>0.5625</v>
      </c>
      <c r="R998" t="s">
        <v>1949</v>
      </c>
    </row>
    <row r="999" spans="1:18">
      <c r="A999" s="2">
        <f t="shared" si="60"/>
        <v>10453</v>
      </c>
      <c r="B999" t="str">
        <f t="shared" si="61"/>
        <v>D110453-202</v>
      </c>
      <c r="C999" t="str">
        <f t="shared" si="62"/>
        <v>Hamilton - Natural</v>
      </c>
      <c r="D999" s="2">
        <v>10453</v>
      </c>
      <c r="E999" t="s">
        <v>10</v>
      </c>
      <c r="F999" t="s">
        <v>51</v>
      </c>
      <c r="G999" t="s">
        <v>44</v>
      </c>
      <c r="H999" s="3">
        <v>1.1875</v>
      </c>
      <c r="I999" s="3" t="s">
        <v>144</v>
      </c>
      <c r="J999" t="s">
        <v>12</v>
      </c>
      <c r="K999">
        <v>202</v>
      </c>
      <c r="L999">
        <v>390</v>
      </c>
      <c r="M999" s="1">
        <v>2.6670000000000003</v>
      </c>
      <c r="N999" s="1">
        <v>5.7540000000000004</v>
      </c>
      <c r="O999" s="1">
        <v>8.2844999999999995</v>
      </c>
      <c r="P999" s="37">
        <v>1.47</v>
      </c>
      <c r="Q999">
        <f t="shared" si="63"/>
        <v>0.5625</v>
      </c>
      <c r="R999" t="s">
        <v>1949</v>
      </c>
    </row>
    <row r="1000" spans="1:18">
      <c r="A1000" s="2">
        <f t="shared" si="60"/>
        <v>10454</v>
      </c>
      <c r="B1000" t="str">
        <f t="shared" si="61"/>
        <v>D110454-203</v>
      </c>
      <c r="C1000" t="str">
        <f t="shared" si="62"/>
        <v>Winston - Walnut</v>
      </c>
      <c r="D1000" s="2">
        <v>10454</v>
      </c>
      <c r="E1000" t="s">
        <v>39</v>
      </c>
      <c r="F1000" t="s">
        <v>52</v>
      </c>
      <c r="G1000" t="s">
        <v>23</v>
      </c>
      <c r="H1000" s="3">
        <v>1</v>
      </c>
      <c r="I1000" s="3" t="s">
        <v>144</v>
      </c>
      <c r="J1000" t="s">
        <v>12</v>
      </c>
      <c r="K1000">
        <v>203</v>
      </c>
      <c r="L1000">
        <v>500</v>
      </c>
      <c r="M1000" s="1">
        <v>3.5595000000000003</v>
      </c>
      <c r="N1000" s="1">
        <v>6.867</v>
      </c>
      <c r="O1000" s="1">
        <v>9.302999999999999</v>
      </c>
      <c r="P1000" s="37">
        <v>1.9530000000000003</v>
      </c>
      <c r="Q1000">
        <f t="shared" si="63"/>
        <v>0.5625</v>
      </c>
      <c r="R1000" t="s">
        <v>1949</v>
      </c>
    </row>
    <row r="1001" spans="1:18">
      <c r="A1001" s="2">
        <f t="shared" si="60"/>
        <v>10455</v>
      </c>
      <c r="B1001" t="str">
        <f t="shared" si="61"/>
        <v>D110455-203</v>
      </c>
      <c r="C1001" t="str">
        <f t="shared" si="62"/>
        <v>Winston - Honey Pecan</v>
      </c>
      <c r="D1001" s="2">
        <v>10455</v>
      </c>
      <c r="E1001" t="s">
        <v>39</v>
      </c>
      <c r="F1001" t="s">
        <v>52</v>
      </c>
      <c r="G1001" t="s">
        <v>35</v>
      </c>
      <c r="H1001" s="3">
        <v>1</v>
      </c>
      <c r="I1001" s="3" t="s">
        <v>144</v>
      </c>
      <c r="J1001" t="s">
        <v>12</v>
      </c>
      <c r="K1001">
        <v>203</v>
      </c>
      <c r="L1001">
        <v>540</v>
      </c>
      <c r="M1001" s="1">
        <v>3.5595000000000003</v>
      </c>
      <c r="N1001" s="1">
        <v>6.867</v>
      </c>
      <c r="O1001" s="1">
        <v>9.302999999999999</v>
      </c>
      <c r="P1001" s="37">
        <v>1.9530000000000003</v>
      </c>
      <c r="Q1001">
        <f t="shared" si="63"/>
        <v>0.5625</v>
      </c>
      <c r="R1001" t="s">
        <v>1949</v>
      </c>
    </row>
    <row r="1002" spans="1:18">
      <c r="A1002" s="2">
        <f t="shared" si="60"/>
        <v>10456</v>
      </c>
      <c r="B1002" t="str">
        <f t="shared" si="61"/>
        <v>D110456-203</v>
      </c>
      <c r="C1002" t="str">
        <f t="shared" si="62"/>
        <v>Winston - Walnut</v>
      </c>
      <c r="D1002" s="2">
        <v>10456</v>
      </c>
      <c r="E1002" t="s">
        <v>39</v>
      </c>
      <c r="F1002" t="s">
        <v>52</v>
      </c>
      <c r="G1002" t="s">
        <v>23</v>
      </c>
      <c r="H1002" s="3">
        <v>1.375</v>
      </c>
      <c r="I1002" s="3" t="s">
        <v>154</v>
      </c>
      <c r="J1002" t="s">
        <v>12</v>
      </c>
      <c r="K1002">
        <v>203</v>
      </c>
      <c r="L1002">
        <v>210</v>
      </c>
      <c r="M1002" s="1">
        <v>5.2815000000000003</v>
      </c>
      <c r="N1002" s="1">
        <v>9.9224999999999994</v>
      </c>
      <c r="O1002" s="1">
        <v>12.999000000000001</v>
      </c>
      <c r="P1002" s="37">
        <v>2.9085000000000001</v>
      </c>
      <c r="Q1002">
        <f t="shared" si="63"/>
        <v>1</v>
      </c>
      <c r="R1002" t="s">
        <v>1949</v>
      </c>
    </row>
    <row r="1003" spans="1:18">
      <c r="A1003" s="2">
        <f t="shared" si="60"/>
        <v>10457</v>
      </c>
      <c r="B1003" t="str">
        <f t="shared" si="61"/>
        <v>D110457-203</v>
      </c>
      <c r="C1003" t="str">
        <f t="shared" si="62"/>
        <v>Winston - Honey Pecan</v>
      </c>
      <c r="D1003" s="2">
        <v>10457</v>
      </c>
      <c r="E1003" t="s">
        <v>39</v>
      </c>
      <c r="F1003" t="s">
        <v>52</v>
      </c>
      <c r="G1003" t="s">
        <v>35</v>
      </c>
      <c r="H1003" s="3">
        <v>1.375</v>
      </c>
      <c r="I1003" s="3" t="s">
        <v>154</v>
      </c>
      <c r="J1003" t="s">
        <v>12</v>
      </c>
      <c r="K1003">
        <v>203</v>
      </c>
      <c r="L1003">
        <v>170</v>
      </c>
      <c r="M1003" s="1">
        <v>5.2815000000000003</v>
      </c>
      <c r="N1003" s="1">
        <v>9.9224999999999994</v>
      </c>
      <c r="O1003" s="1">
        <v>12.999000000000001</v>
      </c>
      <c r="P1003" s="37">
        <v>2.9085000000000001</v>
      </c>
      <c r="Q1003">
        <f t="shared" si="63"/>
        <v>1</v>
      </c>
      <c r="R1003" t="s">
        <v>1949</v>
      </c>
    </row>
    <row r="1004" spans="1:18">
      <c r="A1004" s="2">
        <f t="shared" si="60"/>
        <v>10458</v>
      </c>
      <c r="B1004" t="str">
        <f t="shared" si="61"/>
        <v>D110458-203</v>
      </c>
      <c r="C1004" t="str">
        <f t="shared" si="62"/>
        <v>Winston - Walnut</v>
      </c>
      <c r="D1004" s="2">
        <v>10458</v>
      </c>
      <c r="E1004" t="s">
        <v>39</v>
      </c>
      <c r="F1004" t="s">
        <v>52</v>
      </c>
      <c r="G1004" t="s">
        <v>23</v>
      </c>
      <c r="H1004" s="3">
        <v>2</v>
      </c>
      <c r="I1004" s="3" t="s">
        <v>144</v>
      </c>
      <c r="J1004" t="s">
        <v>12</v>
      </c>
      <c r="K1004">
        <v>203</v>
      </c>
      <c r="L1004">
        <v>190</v>
      </c>
      <c r="M1004" s="1">
        <v>5.0819999999999999</v>
      </c>
      <c r="N1004" s="1">
        <v>9.5970000000000013</v>
      </c>
      <c r="O1004" s="1">
        <v>12.684000000000001</v>
      </c>
      <c r="P1004" s="37">
        <v>2.7930000000000001</v>
      </c>
      <c r="Q1004">
        <f t="shared" si="63"/>
        <v>0.5625</v>
      </c>
      <c r="R1004" t="s">
        <v>1949</v>
      </c>
    </row>
    <row r="1005" spans="1:18">
      <c r="A1005" s="2">
        <f t="shared" si="60"/>
        <v>10459</v>
      </c>
      <c r="B1005" t="str">
        <f t="shared" si="61"/>
        <v>D110459-203</v>
      </c>
      <c r="C1005" t="str">
        <f t="shared" si="62"/>
        <v>Winston - Honey Pecan</v>
      </c>
      <c r="D1005" s="2">
        <v>10459</v>
      </c>
      <c r="E1005" t="s">
        <v>39</v>
      </c>
      <c r="F1005" t="s">
        <v>52</v>
      </c>
      <c r="G1005" t="s">
        <v>35</v>
      </c>
      <c r="H1005" s="3">
        <v>2</v>
      </c>
      <c r="I1005" s="3" t="s">
        <v>144</v>
      </c>
      <c r="J1005" t="s">
        <v>12</v>
      </c>
      <c r="K1005">
        <v>203</v>
      </c>
      <c r="L1005">
        <v>216</v>
      </c>
      <c r="M1005" s="1">
        <v>5.0819999999999999</v>
      </c>
      <c r="N1005" s="1">
        <v>9.5970000000000013</v>
      </c>
      <c r="O1005" s="1">
        <v>12.684000000000001</v>
      </c>
      <c r="P1005" s="37">
        <v>2.7930000000000001</v>
      </c>
      <c r="Q1005">
        <f t="shared" si="63"/>
        <v>0.5625</v>
      </c>
      <c r="R1005" t="s">
        <v>1949</v>
      </c>
    </row>
    <row r="1006" spans="1:18">
      <c r="A1006" s="2">
        <f t="shared" si="60"/>
        <v>10460</v>
      </c>
      <c r="B1006" t="str">
        <f t="shared" si="61"/>
        <v>D110460-203</v>
      </c>
      <c r="C1006" t="str">
        <f t="shared" si="62"/>
        <v>Winston - Walnut</v>
      </c>
      <c r="D1006" s="2">
        <v>10460</v>
      </c>
      <c r="E1006" t="s">
        <v>39</v>
      </c>
      <c r="F1006" t="s">
        <v>52</v>
      </c>
      <c r="G1006" t="s">
        <v>23</v>
      </c>
      <c r="H1006" s="3">
        <v>3</v>
      </c>
      <c r="I1006" s="3" t="s">
        <v>144</v>
      </c>
      <c r="J1006" t="s">
        <v>12</v>
      </c>
      <c r="K1006">
        <v>203</v>
      </c>
      <c r="L1006">
        <v>160</v>
      </c>
      <c r="M1006" s="1" t="e">
        <v>#N/A</v>
      </c>
      <c r="N1006" s="1" t="e">
        <v>#N/A</v>
      </c>
      <c r="O1006" s="1" t="e">
        <v>#N/A</v>
      </c>
      <c r="P1006" s="37" t="e">
        <v>#N/A</v>
      </c>
      <c r="Q1006">
        <f t="shared" si="63"/>
        <v>0.5625</v>
      </c>
      <c r="R1006" t="s">
        <v>1949</v>
      </c>
    </row>
    <row r="1007" spans="1:18">
      <c r="A1007" s="2">
        <f t="shared" si="60"/>
        <v>10461</v>
      </c>
      <c r="B1007" t="str">
        <f t="shared" si="61"/>
        <v>D110461-203</v>
      </c>
      <c r="C1007" t="str">
        <f t="shared" si="62"/>
        <v>Winston - Honey Pecan</v>
      </c>
      <c r="D1007" s="2">
        <v>10461</v>
      </c>
      <c r="E1007" t="s">
        <v>39</v>
      </c>
      <c r="F1007" t="s">
        <v>52</v>
      </c>
      <c r="G1007" t="s">
        <v>35</v>
      </c>
      <c r="H1007" s="3">
        <v>3</v>
      </c>
      <c r="I1007" s="3" t="s">
        <v>144</v>
      </c>
      <c r="J1007" t="s">
        <v>12</v>
      </c>
      <c r="K1007">
        <v>203</v>
      </c>
      <c r="L1007">
        <v>110</v>
      </c>
      <c r="M1007" s="1" t="e">
        <v>#N/A</v>
      </c>
      <c r="N1007" s="1" t="e">
        <v>#N/A</v>
      </c>
      <c r="O1007" s="1" t="e">
        <v>#N/A</v>
      </c>
      <c r="P1007" s="37" t="e">
        <v>#N/A</v>
      </c>
      <c r="Q1007">
        <f t="shared" si="63"/>
        <v>0.5625</v>
      </c>
      <c r="R1007" t="s">
        <v>1949</v>
      </c>
    </row>
    <row r="1008" spans="1:18">
      <c r="A1008" s="2">
        <f t="shared" si="60"/>
        <v>10462</v>
      </c>
      <c r="B1008" t="str">
        <f t="shared" si="61"/>
        <v>D110462-203</v>
      </c>
      <c r="C1008" t="str">
        <f t="shared" si="62"/>
        <v>Winston - Walnut</v>
      </c>
      <c r="D1008" s="2">
        <v>10462</v>
      </c>
      <c r="E1008" t="s">
        <v>39</v>
      </c>
      <c r="F1008" t="s">
        <v>52</v>
      </c>
      <c r="G1008" t="s">
        <v>23</v>
      </c>
      <c r="H1008" s="3">
        <v>3</v>
      </c>
      <c r="I1008" s="3" t="s">
        <v>145</v>
      </c>
      <c r="J1008" t="s">
        <v>12</v>
      </c>
      <c r="K1008">
        <v>203</v>
      </c>
      <c r="L1008">
        <v>100</v>
      </c>
      <c r="M1008" s="1">
        <v>11.172000000000001</v>
      </c>
      <c r="N1008" s="1">
        <v>19.383000000000003</v>
      </c>
      <c r="O1008" s="1">
        <v>24.4755</v>
      </c>
      <c r="P1008" s="37">
        <v>6.1425000000000001</v>
      </c>
      <c r="Q1008">
        <f t="shared" si="63"/>
        <v>0.5</v>
      </c>
      <c r="R1008" t="s">
        <v>1949</v>
      </c>
    </row>
    <row r="1009" spans="1:19">
      <c r="A1009" s="2">
        <f t="shared" si="60"/>
        <v>10463</v>
      </c>
      <c r="B1009" t="str">
        <f t="shared" si="61"/>
        <v>D110463-203</v>
      </c>
      <c r="C1009" t="str">
        <f t="shared" si="62"/>
        <v>Winston - Honey Pecan</v>
      </c>
      <c r="D1009" s="2">
        <v>10463</v>
      </c>
      <c r="E1009" t="s">
        <v>39</v>
      </c>
      <c r="F1009" t="s">
        <v>52</v>
      </c>
      <c r="G1009" t="s">
        <v>35</v>
      </c>
      <c r="H1009" s="3">
        <v>3</v>
      </c>
      <c r="I1009" s="3" t="s">
        <v>145</v>
      </c>
      <c r="J1009" t="s">
        <v>12</v>
      </c>
      <c r="K1009">
        <v>203</v>
      </c>
      <c r="L1009">
        <v>110</v>
      </c>
      <c r="M1009" s="1">
        <v>11.172000000000001</v>
      </c>
      <c r="N1009" s="1">
        <v>19.383000000000003</v>
      </c>
      <c r="O1009" s="1">
        <v>24.4755</v>
      </c>
      <c r="P1009" s="37">
        <v>6.1425000000000001</v>
      </c>
      <c r="Q1009">
        <f t="shared" si="63"/>
        <v>0.5</v>
      </c>
      <c r="R1009" t="s">
        <v>1949</v>
      </c>
    </row>
    <row r="1010" spans="1:19">
      <c r="A1010" s="2">
        <f t="shared" si="60"/>
        <v>10465</v>
      </c>
      <c r="B1010" t="str">
        <f t="shared" si="61"/>
        <v>D110465-119</v>
      </c>
      <c r="C1010" t="str">
        <f t="shared" si="62"/>
        <v>Floaters - Gold</v>
      </c>
      <c r="D1010" s="2">
        <v>10465</v>
      </c>
      <c r="E1010" t="s">
        <v>39</v>
      </c>
      <c r="F1010" t="s">
        <v>37</v>
      </c>
      <c r="G1010" t="s">
        <v>11</v>
      </c>
      <c r="H1010" s="3">
        <v>1.75</v>
      </c>
      <c r="I1010" s="3" t="s">
        <v>143</v>
      </c>
      <c r="J1010" t="s">
        <v>38</v>
      </c>
      <c r="K1010">
        <v>119</v>
      </c>
      <c r="L1010">
        <v>160</v>
      </c>
      <c r="M1010" s="1">
        <v>5.3235000000000001</v>
      </c>
      <c r="N1010" s="1">
        <v>10.016999999999999</v>
      </c>
      <c r="O1010" s="1">
        <v>13.240500000000001</v>
      </c>
      <c r="P1010" s="37">
        <v>2.9295</v>
      </c>
      <c r="Q1010">
        <f t="shared" si="63"/>
        <v>1.625</v>
      </c>
      <c r="R1010" t="s">
        <v>1949</v>
      </c>
    </row>
    <row r="1011" spans="1:19">
      <c r="A1011" s="2">
        <f t="shared" si="60"/>
        <v>10466</v>
      </c>
      <c r="B1011" t="str">
        <f t="shared" si="61"/>
        <v>D110466-119</v>
      </c>
      <c r="C1011" t="str">
        <f t="shared" si="62"/>
        <v>Floaters - Silver</v>
      </c>
      <c r="D1011" s="2">
        <v>10466</v>
      </c>
      <c r="E1011" t="s">
        <v>39</v>
      </c>
      <c r="F1011" t="s">
        <v>37</v>
      </c>
      <c r="G1011" t="s">
        <v>22</v>
      </c>
      <c r="H1011" s="3">
        <v>1.75</v>
      </c>
      <c r="I1011" s="3" t="s">
        <v>143</v>
      </c>
      <c r="J1011" t="s">
        <v>38</v>
      </c>
      <c r="K1011">
        <v>119</v>
      </c>
      <c r="L1011">
        <v>150</v>
      </c>
      <c r="M1011" s="1">
        <v>5.3235000000000001</v>
      </c>
      <c r="N1011" s="1">
        <v>10.016999999999999</v>
      </c>
      <c r="O1011" s="1">
        <v>13.240500000000001</v>
      </c>
      <c r="P1011" s="37">
        <v>2.9295</v>
      </c>
      <c r="Q1011">
        <f t="shared" si="63"/>
        <v>1.625</v>
      </c>
      <c r="R1011" t="s">
        <v>1949</v>
      </c>
    </row>
    <row r="1012" spans="1:19">
      <c r="A1012" s="2">
        <f t="shared" si="60"/>
        <v>10467</v>
      </c>
      <c r="B1012" t="str">
        <f t="shared" si="61"/>
        <v>D110467-202</v>
      </c>
      <c r="C1012" t="str">
        <f t="shared" si="62"/>
        <v>Hamilton - Honey Pecan</v>
      </c>
      <c r="D1012" s="2">
        <v>10467</v>
      </c>
      <c r="E1012" t="s">
        <v>10</v>
      </c>
      <c r="F1012" t="s">
        <v>51</v>
      </c>
      <c r="G1012" t="s">
        <v>35</v>
      </c>
      <c r="H1012" s="3">
        <v>1.5</v>
      </c>
      <c r="I1012" s="3" t="s">
        <v>147</v>
      </c>
      <c r="J1012" t="s">
        <v>12</v>
      </c>
      <c r="K1012">
        <v>202</v>
      </c>
      <c r="L1012">
        <v>285</v>
      </c>
      <c r="M1012" s="1" t="e">
        <v>#N/A</v>
      </c>
      <c r="N1012" s="1" t="e">
        <v>#N/A</v>
      </c>
      <c r="O1012" s="1" t="e">
        <v>#N/A</v>
      </c>
      <c r="P1012" s="37" t="e">
        <v>#N/A</v>
      </c>
      <c r="Q1012">
        <f t="shared" si="63"/>
        <v>0.625</v>
      </c>
      <c r="R1012" t="s">
        <v>1949</v>
      </c>
    </row>
    <row r="1013" spans="1:19">
      <c r="A1013" s="2">
        <f t="shared" si="60"/>
        <v>10468</v>
      </c>
      <c r="B1013" t="str">
        <f t="shared" si="61"/>
        <v>D110468-202</v>
      </c>
      <c r="C1013" t="str">
        <f t="shared" si="62"/>
        <v>Hamilton - Walnut</v>
      </c>
      <c r="D1013" s="2">
        <v>10468</v>
      </c>
      <c r="E1013" t="s">
        <v>10</v>
      </c>
      <c r="F1013" t="s">
        <v>51</v>
      </c>
      <c r="G1013" t="s">
        <v>23</v>
      </c>
      <c r="H1013" s="3">
        <v>1.5</v>
      </c>
      <c r="I1013" s="3" t="s">
        <v>147</v>
      </c>
      <c r="J1013" t="s">
        <v>12</v>
      </c>
      <c r="K1013">
        <v>202</v>
      </c>
      <c r="L1013">
        <v>280</v>
      </c>
      <c r="M1013" s="1" t="e">
        <v>#N/A</v>
      </c>
      <c r="N1013" s="1" t="e">
        <v>#N/A</v>
      </c>
      <c r="O1013" s="1" t="e">
        <v>#N/A</v>
      </c>
      <c r="P1013" s="37" t="e">
        <v>#N/A</v>
      </c>
      <c r="Q1013">
        <f t="shared" si="63"/>
        <v>0.625</v>
      </c>
      <c r="R1013" t="s">
        <v>1949</v>
      </c>
    </row>
    <row r="1014" spans="1:19">
      <c r="A1014" s="2">
        <f t="shared" si="60"/>
        <v>10470</v>
      </c>
      <c r="B1014" t="str">
        <f t="shared" si="61"/>
        <v>D110470-202</v>
      </c>
      <c r="C1014" t="str">
        <f t="shared" si="62"/>
        <v>Hamilton - Cherry</v>
      </c>
      <c r="D1014" s="2">
        <v>10470</v>
      </c>
      <c r="E1014" t="s">
        <v>10</v>
      </c>
      <c r="F1014" t="s">
        <v>51</v>
      </c>
      <c r="G1014" t="s">
        <v>36</v>
      </c>
      <c r="H1014" s="3">
        <v>1.5</v>
      </c>
      <c r="I1014" s="3" t="s">
        <v>147</v>
      </c>
      <c r="J1014" t="s">
        <v>12</v>
      </c>
      <c r="K1014">
        <v>202</v>
      </c>
      <c r="L1014">
        <v>250</v>
      </c>
      <c r="M1014" s="1" t="e">
        <v>#N/A</v>
      </c>
      <c r="N1014" s="1" t="e">
        <v>#N/A</v>
      </c>
      <c r="O1014" s="1" t="e">
        <v>#N/A</v>
      </c>
      <c r="P1014" s="37" t="e">
        <v>#N/A</v>
      </c>
      <c r="Q1014">
        <f t="shared" si="63"/>
        <v>0.625</v>
      </c>
      <c r="R1014" t="s">
        <v>1949</v>
      </c>
    </row>
    <row r="1015" spans="1:19">
      <c r="A1015" s="2">
        <f t="shared" si="60"/>
        <v>10471</v>
      </c>
      <c r="B1015" t="str">
        <f t="shared" si="61"/>
        <v>D110471-202</v>
      </c>
      <c r="C1015" t="str">
        <f t="shared" si="62"/>
        <v>Hamilton - White Washed</v>
      </c>
      <c r="D1015" s="2">
        <v>10471</v>
      </c>
      <c r="E1015" t="s">
        <v>10</v>
      </c>
      <c r="F1015" t="s">
        <v>51</v>
      </c>
      <c r="G1015" t="s">
        <v>47</v>
      </c>
      <c r="H1015" s="3">
        <v>1.5</v>
      </c>
      <c r="I1015" s="3" t="s">
        <v>147</v>
      </c>
      <c r="J1015" t="s">
        <v>12</v>
      </c>
      <c r="K1015">
        <v>202</v>
      </c>
      <c r="L1015">
        <v>275</v>
      </c>
      <c r="M1015" s="1">
        <v>3.948</v>
      </c>
      <c r="N1015" s="1">
        <v>7.5600000000000005</v>
      </c>
      <c r="O1015" s="1">
        <v>10.237500000000001</v>
      </c>
      <c r="P1015" s="37">
        <v>2.1734999999999998</v>
      </c>
      <c r="Q1015">
        <f t="shared" si="63"/>
        <v>0.625</v>
      </c>
      <c r="R1015" t="s">
        <v>1949</v>
      </c>
    </row>
    <row r="1016" spans="1:19">
      <c r="A1016" s="2">
        <f t="shared" si="60"/>
        <v>10472</v>
      </c>
      <c r="B1016" t="str">
        <f t="shared" si="61"/>
        <v>D110472-202</v>
      </c>
      <c r="C1016" t="str">
        <f t="shared" si="62"/>
        <v>Hamilton - Black</v>
      </c>
      <c r="D1016" s="2">
        <v>10472</v>
      </c>
      <c r="E1016" t="s">
        <v>10</v>
      </c>
      <c r="F1016" t="s">
        <v>51</v>
      </c>
      <c r="G1016" t="s">
        <v>26</v>
      </c>
      <c r="H1016" s="3">
        <v>1.5</v>
      </c>
      <c r="I1016" s="3" t="s">
        <v>147</v>
      </c>
      <c r="J1016" t="s">
        <v>12</v>
      </c>
      <c r="K1016">
        <v>202</v>
      </c>
      <c r="L1016">
        <v>285</v>
      </c>
      <c r="M1016" s="1" t="e">
        <v>#N/A</v>
      </c>
      <c r="N1016" s="1" t="e">
        <v>#N/A</v>
      </c>
      <c r="O1016" s="1" t="e">
        <v>#N/A</v>
      </c>
      <c r="P1016" s="37" t="e">
        <v>#N/A</v>
      </c>
      <c r="Q1016">
        <f t="shared" si="63"/>
        <v>0.625</v>
      </c>
      <c r="R1016" t="s">
        <v>1949</v>
      </c>
    </row>
    <row r="1017" spans="1:19">
      <c r="A1017" s="2">
        <f t="shared" si="60"/>
        <v>10473</v>
      </c>
      <c r="B1017" t="str">
        <f t="shared" si="61"/>
        <v>D110473-202</v>
      </c>
      <c r="C1017" t="str">
        <f t="shared" si="62"/>
        <v>Hamilton - Natural</v>
      </c>
      <c r="D1017" s="2">
        <v>10473</v>
      </c>
      <c r="E1017" t="s">
        <v>10</v>
      </c>
      <c r="F1017" t="s">
        <v>51</v>
      </c>
      <c r="G1017" t="s">
        <v>44</v>
      </c>
      <c r="H1017" s="3">
        <v>1.5</v>
      </c>
      <c r="I1017" s="3" t="s">
        <v>147</v>
      </c>
      <c r="J1017" t="s">
        <v>12</v>
      </c>
      <c r="K1017">
        <v>202</v>
      </c>
      <c r="L1017">
        <v>250</v>
      </c>
      <c r="M1017" s="1" t="e">
        <v>#N/A</v>
      </c>
      <c r="N1017" s="1" t="e">
        <v>#N/A</v>
      </c>
      <c r="O1017" s="1" t="e">
        <v>#N/A</v>
      </c>
      <c r="P1017" s="37" t="e">
        <v>#N/A</v>
      </c>
      <c r="Q1017">
        <f t="shared" si="63"/>
        <v>0.625</v>
      </c>
      <c r="R1017" t="s">
        <v>1949</v>
      </c>
    </row>
    <row r="1018" spans="1:19">
      <c r="A1018" s="2">
        <f t="shared" si="60"/>
        <v>10474</v>
      </c>
      <c r="B1018" t="str">
        <f t="shared" si="61"/>
        <v>D110474-202</v>
      </c>
      <c r="C1018" t="str">
        <f t="shared" si="62"/>
        <v>Hamilton - Honey Pecan</v>
      </c>
      <c r="D1018" s="2">
        <v>10474</v>
      </c>
      <c r="E1018" t="s">
        <v>10</v>
      </c>
      <c r="F1018" t="s">
        <v>51</v>
      </c>
      <c r="G1018" t="s">
        <v>35</v>
      </c>
      <c r="H1018" s="3">
        <v>0.875</v>
      </c>
      <c r="I1018" s="3" t="s">
        <v>156</v>
      </c>
      <c r="J1018" t="s">
        <v>12</v>
      </c>
      <c r="K1018">
        <v>202</v>
      </c>
      <c r="L1018">
        <v>280</v>
      </c>
      <c r="M1018" s="1">
        <v>2.8454999999999999</v>
      </c>
      <c r="N1018" s="1">
        <v>6.0060000000000002</v>
      </c>
      <c r="O1018" s="1">
        <v>8.2844999999999995</v>
      </c>
      <c r="P1018" s="37">
        <v>1.5645</v>
      </c>
      <c r="Q1018">
        <f t="shared" si="63"/>
        <v>0.875</v>
      </c>
      <c r="R1018" t="s">
        <v>1949</v>
      </c>
      <c r="S1018" t="s">
        <v>1934</v>
      </c>
    </row>
    <row r="1019" spans="1:19">
      <c r="A1019" s="2">
        <f t="shared" si="60"/>
        <v>10475</v>
      </c>
      <c r="B1019" t="str">
        <f t="shared" si="61"/>
        <v>D110475-202</v>
      </c>
      <c r="C1019" t="str">
        <f t="shared" si="62"/>
        <v>Hamilton - Walnut</v>
      </c>
      <c r="D1019" s="2">
        <v>10475</v>
      </c>
      <c r="E1019" t="s">
        <v>10</v>
      </c>
      <c r="F1019" t="s">
        <v>51</v>
      </c>
      <c r="G1019" t="s">
        <v>23</v>
      </c>
      <c r="H1019" s="3">
        <v>0.875</v>
      </c>
      <c r="I1019" s="3" t="s">
        <v>156</v>
      </c>
      <c r="J1019" t="s">
        <v>12</v>
      </c>
      <c r="K1019">
        <v>202</v>
      </c>
      <c r="L1019">
        <v>400</v>
      </c>
      <c r="M1019" s="1">
        <v>2.8454999999999999</v>
      </c>
      <c r="N1019" s="1">
        <v>6.0060000000000002</v>
      </c>
      <c r="O1019" s="1">
        <v>8.2844999999999995</v>
      </c>
      <c r="P1019" s="37">
        <v>1.5645</v>
      </c>
      <c r="Q1019">
        <f t="shared" si="63"/>
        <v>0.875</v>
      </c>
      <c r="R1019" t="s">
        <v>1949</v>
      </c>
      <c r="S1019" t="s">
        <v>1934</v>
      </c>
    </row>
    <row r="1020" spans="1:19">
      <c r="A1020" s="2">
        <f t="shared" si="60"/>
        <v>10476</v>
      </c>
      <c r="B1020" t="str">
        <f t="shared" si="61"/>
        <v>D110476-202</v>
      </c>
      <c r="C1020" t="str">
        <f t="shared" si="62"/>
        <v>Hamilton - Mahogany</v>
      </c>
      <c r="D1020" s="2">
        <v>10476</v>
      </c>
      <c r="E1020" t="s">
        <v>10</v>
      </c>
      <c r="F1020" t="s">
        <v>51</v>
      </c>
      <c r="G1020" t="s">
        <v>25</v>
      </c>
      <c r="H1020" s="3">
        <v>0.875</v>
      </c>
      <c r="I1020" s="3" t="s">
        <v>156</v>
      </c>
      <c r="J1020" t="s">
        <v>12</v>
      </c>
      <c r="K1020">
        <v>202</v>
      </c>
      <c r="L1020">
        <v>455</v>
      </c>
      <c r="M1020" s="1" t="e">
        <v>#N/A</v>
      </c>
      <c r="N1020" s="1" t="e">
        <v>#N/A</v>
      </c>
      <c r="O1020" s="1" t="e">
        <v>#N/A</v>
      </c>
      <c r="P1020" s="37" t="e">
        <v>#N/A</v>
      </c>
      <c r="Q1020">
        <f t="shared" si="63"/>
        <v>0.875</v>
      </c>
      <c r="R1020" t="s">
        <v>1949</v>
      </c>
    </row>
    <row r="1021" spans="1:19">
      <c r="A1021" s="2">
        <f t="shared" si="60"/>
        <v>10477</v>
      </c>
      <c r="B1021" t="str">
        <f t="shared" si="61"/>
        <v>D110477-202</v>
      </c>
      <c r="C1021" t="str">
        <f t="shared" si="62"/>
        <v>Hamilton - Cherry</v>
      </c>
      <c r="D1021" s="2">
        <v>10477</v>
      </c>
      <c r="E1021" t="s">
        <v>10</v>
      </c>
      <c r="F1021" t="s">
        <v>51</v>
      </c>
      <c r="G1021" t="s">
        <v>36</v>
      </c>
      <c r="H1021" s="3">
        <v>0.875</v>
      </c>
      <c r="I1021" s="3" t="s">
        <v>156</v>
      </c>
      <c r="J1021" t="s">
        <v>12</v>
      </c>
      <c r="K1021">
        <v>202</v>
      </c>
      <c r="L1021">
        <v>260</v>
      </c>
      <c r="M1021" s="1" t="e">
        <v>#N/A</v>
      </c>
      <c r="N1021" s="1" t="e">
        <v>#N/A</v>
      </c>
      <c r="O1021" s="1" t="e">
        <v>#N/A</v>
      </c>
      <c r="P1021" s="37" t="e">
        <v>#N/A</v>
      </c>
      <c r="Q1021">
        <f t="shared" si="63"/>
        <v>0.875</v>
      </c>
      <c r="R1021" t="s">
        <v>1949</v>
      </c>
    </row>
    <row r="1022" spans="1:19">
      <c r="A1022" s="2">
        <f t="shared" si="60"/>
        <v>10478</v>
      </c>
      <c r="B1022" t="str">
        <f t="shared" si="61"/>
        <v>D110478-202</v>
      </c>
      <c r="C1022" t="str">
        <f t="shared" si="62"/>
        <v>Hamilton - White Washed</v>
      </c>
      <c r="D1022" s="2">
        <v>10478</v>
      </c>
      <c r="E1022" t="s">
        <v>10</v>
      </c>
      <c r="F1022" t="s">
        <v>51</v>
      </c>
      <c r="G1022" t="s">
        <v>47</v>
      </c>
      <c r="H1022" s="3">
        <v>0.875</v>
      </c>
      <c r="I1022" s="3" t="s">
        <v>156</v>
      </c>
      <c r="J1022" t="s">
        <v>12</v>
      </c>
      <c r="K1022">
        <v>202</v>
      </c>
      <c r="L1022">
        <v>480</v>
      </c>
      <c r="M1022" s="1">
        <v>2.8454999999999999</v>
      </c>
      <c r="N1022" s="1">
        <v>6.0060000000000002</v>
      </c>
      <c r="O1022" s="1">
        <v>8.2844999999999995</v>
      </c>
      <c r="P1022" s="37">
        <v>1.5645</v>
      </c>
      <c r="Q1022">
        <f t="shared" si="63"/>
        <v>0.875</v>
      </c>
      <c r="R1022" t="s">
        <v>1949</v>
      </c>
      <c r="S1022" t="s">
        <v>1934</v>
      </c>
    </row>
    <row r="1023" spans="1:19">
      <c r="A1023" s="2">
        <f t="shared" si="60"/>
        <v>10479</v>
      </c>
      <c r="B1023" t="str">
        <f t="shared" si="61"/>
        <v>D110479-202</v>
      </c>
      <c r="C1023" t="str">
        <f t="shared" si="62"/>
        <v>Hamilton - Black</v>
      </c>
      <c r="D1023" s="2">
        <v>10479</v>
      </c>
      <c r="E1023" t="s">
        <v>10</v>
      </c>
      <c r="F1023" t="s">
        <v>51</v>
      </c>
      <c r="G1023" t="s">
        <v>26</v>
      </c>
      <c r="H1023" s="3">
        <v>0.875</v>
      </c>
      <c r="I1023" s="3" t="s">
        <v>156</v>
      </c>
      <c r="J1023" t="s">
        <v>12</v>
      </c>
      <c r="K1023">
        <v>202</v>
      </c>
      <c r="L1023">
        <v>300</v>
      </c>
      <c r="M1023" s="1">
        <v>2.8454999999999999</v>
      </c>
      <c r="N1023" s="1">
        <v>6.0060000000000002</v>
      </c>
      <c r="O1023" s="1">
        <v>8.2844999999999995</v>
      </c>
      <c r="P1023" s="37">
        <v>1.5645</v>
      </c>
      <c r="Q1023">
        <f t="shared" si="63"/>
        <v>0.875</v>
      </c>
      <c r="R1023" t="s">
        <v>1949</v>
      </c>
      <c r="S1023" t="s">
        <v>1934</v>
      </c>
    </row>
    <row r="1024" spans="1:19">
      <c r="A1024" s="2">
        <f t="shared" si="60"/>
        <v>10480</v>
      </c>
      <c r="B1024" t="str">
        <f t="shared" si="61"/>
        <v>D110480-202</v>
      </c>
      <c r="C1024" t="str">
        <f t="shared" si="62"/>
        <v>Hamilton - Natural</v>
      </c>
      <c r="D1024" s="2">
        <v>10480</v>
      </c>
      <c r="E1024" t="s">
        <v>10</v>
      </c>
      <c r="F1024" t="s">
        <v>51</v>
      </c>
      <c r="G1024" t="s">
        <v>44</v>
      </c>
      <c r="H1024" s="3">
        <v>0.875</v>
      </c>
      <c r="I1024" s="3" t="s">
        <v>156</v>
      </c>
      <c r="J1024" t="s">
        <v>12</v>
      </c>
      <c r="K1024">
        <v>202</v>
      </c>
      <c r="L1024">
        <v>350</v>
      </c>
      <c r="M1024" s="1">
        <v>2.8454999999999999</v>
      </c>
      <c r="N1024" s="1">
        <v>6.0060000000000002</v>
      </c>
      <c r="O1024" s="1">
        <v>8.2844999999999995</v>
      </c>
      <c r="P1024" s="37">
        <v>1.5645</v>
      </c>
      <c r="Q1024">
        <f t="shared" si="63"/>
        <v>0.875</v>
      </c>
      <c r="R1024" t="s">
        <v>1949</v>
      </c>
      <c r="S1024" t="s">
        <v>1934</v>
      </c>
    </row>
    <row r="1025" spans="1:19">
      <c r="A1025" s="2">
        <f t="shared" si="60"/>
        <v>10481</v>
      </c>
      <c r="B1025" t="str">
        <f t="shared" si="61"/>
        <v>D110481-202</v>
      </c>
      <c r="C1025" t="str">
        <f t="shared" si="62"/>
        <v>Hamilton - Honey Pecan</v>
      </c>
      <c r="D1025" s="2">
        <v>10481</v>
      </c>
      <c r="E1025" t="s">
        <v>10</v>
      </c>
      <c r="F1025" t="s">
        <v>51</v>
      </c>
      <c r="G1025" t="s">
        <v>35</v>
      </c>
      <c r="H1025" s="3">
        <v>0.8125</v>
      </c>
      <c r="I1025" s="3" t="s">
        <v>145</v>
      </c>
      <c r="J1025" t="s">
        <v>12</v>
      </c>
      <c r="K1025">
        <v>202</v>
      </c>
      <c r="L1025">
        <v>490</v>
      </c>
      <c r="M1025" s="1">
        <v>2.2785000000000002</v>
      </c>
      <c r="N1025" s="1">
        <v>5.0190000000000001</v>
      </c>
      <c r="O1025" s="1">
        <v>7.14</v>
      </c>
      <c r="P1025" s="37">
        <v>1.2495000000000001</v>
      </c>
      <c r="Q1025">
        <f t="shared" si="63"/>
        <v>0.5</v>
      </c>
      <c r="R1025" t="s">
        <v>1949</v>
      </c>
      <c r="S1025" t="s">
        <v>1934</v>
      </c>
    </row>
    <row r="1026" spans="1:19">
      <c r="A1026" s="2">
        <f t="shared" ref="A1026:A1063" si="64">D1026</f>
        <v>10482</v>
      </c>
      <c r="B1026" t="str">
        <f t="shared" ref="B1026:B1063" si="65">CONCATENATE("D1",D1026,"-",K1026)</f>
        <v>D110482-202</v>
      </c>
      <c r="C1026" t="str">
        <f t="shared" ref="C1026:C1063" si="66">CONCATENATE(F1026," - ",G1026)</f>
        <v>Hamilton - Walnut</v>
      </c>
      <c r="D1026" s="2">
        <v>10482</v>
      </c>
      <c r="E1026" t="s">
        <v>10</v>
      </c>
      <c r="F1026" t="s">
        <v>51</v>
      </c>
      <c r="G1026" t="s">
        <v>23</v>
      </c>
      <c r="H1026" s="3">
        <v>0.8125</v>
      </c>
      <c r="I1026" s="3" t="s">
        <v>145</v>
      </c>
      <c r="J1026" t="s">
        <v>12</v>
      </c>
      <c r="K1026">
        <v>202</v>
      </c>
      <c r="L1026">
        <v>690</v>
      </c>
      <c r="M1026" s="1">
        <v>2.2785000000000002</v>
      </c>
      <c r="N1026" s="1">
        <v>5.0190000000000001</v>
      </c>
      <c r="O1026" s="1">
        <v>7.14</v>
      </c>
      <c r="P1026" s="37">
        <v>1.2495000000000001</v>
      </c>
      <c r="Q1026">
        <f t="shared" ref="Q1026:Q1063" si="67">IFERROR(+IF(I1026&lt;40000,I1026,+((TRIM(+MID(I1026,1,+FIND("/",I1026,1)-1)))/(+TRIM(+MID(I1026,+FIND("/",I1026,1)+1,2))))),I1026*1)</f>
        <v>0.5</v>
      </c>
      <c r="R1026" t="s">
        <v>1949</v>
      </c>
    </row>
    <row r="1027" spans="1:19">
      <c r="A1027" s="2">
        <f t="shared" si="64"/>
        <v>10483</v>
      </c>
      <c r="B1027" t="str">
        <f t="shared" si="65"/>
        <v>D110483-202</v>
      </c>
      <c r="C1027" t="str">
        <f t="shared" si="66"/>
        <v>Hamilton - Mahogany</v>
      </c>
      <c r="D1027" s="2">
        <v>10483</v>
      </c>
      <c r="E1027" t="s">
        <v>10</v>
      </c>
      <c r="F1027" t="s">
        <v>51</v>
      </c>
      <c r="G1027" t="s">
        <v>25</v>
      </c>
      <c r="H1027" s="3">
        <v>0.8125</v>
      </c>
      <c r="I1027" s="3" t="s">
        <v>145</v>
      </c>
      <c r="J1027" t="s">
        <v>12</v>
      </c>
      <c r="K1027">
        <v>202</v>
      </c>
      <c r="L1027">
        <v>530</v>
      </c>
      <c r="M1027" s="1">
        <v>2.2785000000000002</v>
      </c>
      <c r="N1027" s="1">
        <v>5.0190000000000001</v>
      </c>
      <c r="O1027" s="1">
        <v>7.14</v>
      </c>
      <c r="P1027" s="37">
        <v>1.2495000000000001</v>
      </c>
      <c r="Q1027">
        <f t="shared" si="67"/>
        <v>0.5</v>
      </c>
      <c r="R1027" t="s">
        <v>1949</v>
      </c>
      <c r="S1027" t="s">
        <v>1934</v>
      </c>
    </row>
    <row r="1028" spans="1:19">
      <c r="A1028" s="2">
        <f t="shared" si="64"/>
        <v>10484</v>
      </c>
      <c r="B1028" t="str">
        <f t="shared" si="65"/>
        <v>D110484-202</v>
      </c>
      <c r="C1028" t="str">
        <f t="shared" si="66"/>
        <v>Hamilton - Cherry</v>
      </c>
      <c r="D1028" s="2">
        <v>10484</v>
      </c>
      <c r="E1028" t="s">
        <v>10</v>
      </c>
      <c r="F1028" t="s">
        <v>51</v>
      </c>
      <c r="G1028" t="s">
        <v>36</v>
      </c>
      <c r="H1028" s="3">
        <v>0.8125</v>
      </c>
      <c r="I1028" s="3" t="s">
        <v>145</v>
      </c>
      <c r="J1028" t="s">
        <v>12</v>
      </c>
      <c r="K1028">
        <v>202</v>
      </c>
      <c r="L1028">
        <v>490</v>
      </c>
      <c r="M1028" s="1">
        <v>2.2785000000000002</v>
      </c>
      <c r="N1028" s="1">
        <v>5.0190000000000001</v>
      </c>
      <c r="O1028" s="1">
        <v>7.14</v>
      </c>
      <c r="P1028" s="37">
        <v>1.2495000000000001</v>
      </c>
      <c r="Q1028">
        <f t="shared" si="67"/>
        <v>0.5</v>
      </c>
      <c r="R1028" t="s">
        <v>1949</v>
      </c>
      <c r="S1028" t="s">
        <v>1934</v>
      </c>
    </row>
    <row r="1029" spans="1:19">
      <c r="A1029" s="2">
        <f t="shared" si="64"/>
        <v>10485</v>
      </c>
      <c r="B1029" t="str">
        <f t="shared" si="65"/>
        <v>D110485-202</v>
      </c>
      <c r="C1029" t="str">
        <f t="shared" si="66"/>
        <v>Hamilton - White Washed</v>
      </c>
      <c r="D1029" s="2">
        <v>10485</v>
      </c>
      <c r="E1029" t="s">
        <v>10</v>
      </c>
      <c r="F1029" t="s">
        <v>51</v>
      </c>
      <c r="G1029" t="s">
        <v>47</v>
      </c>
      <c r="H1029" s="3">
        <v>0.8125</v>
      </c>
      <c r="I1029" s="3" t="s">
        <v>145</v>
      </c>
      <c r="J1029" t="s">
        <v>12</v>
      </c>
      <c r="K1029">
        <v>202</v>
      </c>
      <c r="L1029">
        <v>580</v>
      </c>
      <c r="M1029" s="1">
        <v>2.2785000000000002</v>
      </c>
      <c r="N1029" s="1">
        <v>5.0190000000000001</v>
      </c>
      <c r="O1029" s="1">
        <v>7.14</v>
      </c>
      <c r="P1029" s="37">
        <v>1.2495000000000001</v>
      </c>
      <c r="Q1029">
        <f t="shared" si="67"/>
        <v>0.5</v>
      </c>
      <c r="R1029" t="s">
        <v>1949</v>
      </c>
      <c r="S1029" t="s">
        <v>1934</v>
      </c>
    </row>
    <row r="1030" spans="1:19">
      <c r="A1030" s="2">
        <f t="shared" si="64"/>
        <v>10486</v>
      </c>
      <c r="B1030" t="str">
        <f t="shared" si="65"/>
        <v>D110486-202</v>
      </c>
      <c r="C1030" t="str">
        <f t="shared" si="66"/>
        <v>Hamilton - Black</v>
      </c>
      <c r="D1030" s="2">
        <v>10486</v>
      </c>
      <c r="E1030" t="s">
        <v>10</v>
      </c>
      <c r="F1030" t="s">
        <v>51</v>
      </c>
      <c r="G1030" t="s">
        <v>26</v>
      </c>
      <c r="H1030" s="3">
        <v>0.8125</v>
      </c>
      <c r="I1030" s="3" t="s">
        <v>145</v>
      </c>
      <c r="J1030" t="s">
        <v>12</v>
      </c>
      <c r="K1030">
        <v>202</v>
      </c>
      <c r="L1030">
        <v>500</v>
      </c>
      <c r="M1030" s="1">
        <v>2.2785000000000002</v>
      </c>
      <c r="N1030" s="1">
        <v>5.0190000000000001</v>
      </c>
      <c r="O1030" s="1">
        <v>7.14</v>
      </c>
      <c r="P1030" s="37">
        <v>1.2495000000000001</v>
      </c>
      <c r="Q1030">
        <f t="shared" si="67"/>
        <v>0.5</v>
      </c>
      <c r="R1030" t="s">
        <v>1949</v>
      </c>
      <c r="S1030" t="s">
        <v>1934</v>
      </c>
    </row>
    <row r="1031" spans="1:19">
      <c r="A1031" s="2">
        <f t="shared" si="64"/>
        <v>10487</v>
      </c>
      <c r="B1031" t="str">
        <f t="shared" si="65"/>
        <v>D110487-202</v>
      </c>
      <c r="C1031" t="str">
        <f t="shared" si="66"/>
        <v>Hamilton - Natural</v>
      </c>
      <c r="D1031" s="2">
        <v>10487</v>
      </c>
      <c r="E1031" t="s">
        <v>10</v>
      </c>
      <c r="F1031" t="s">
        <v>51</v>
      </c>
      <c r="G1031" t="s">
        <v>44</v>
      </c>
      <c r="H1031" s="3">
        <v>0.8125</v>
      </c>
      <c r="I1031" s="3" t="s">
        <v>145</v>
      </c>
      <c r="J1031" t="s">
        <v>12</v>
      </c>
      <c r="K1031">
        <v>202</v>
      </c>
      <c r="L1031">
        <v>835</v>
      </c>
      <c r="M1031" s="1">
        <v>2.2785000000000002</v>
      </c>
      <c r="N1031" s="1">
        <v>5.0190000000000001</v>
      </c>
      <c r="O1031" s="1">
        <v>7.14</v>
      </c>
      <c r="P1031" s="37">
        <v>1.2495000000000001</v>
      </c>
      <c r="Q1031">
        <f t="shared" si="67"/>
        <v>0.5</v>
      </c>
      <c r="R1031" t="s">
        <v>1949</v>
      </c>
      <c r="S1031" t="s">
        <v>1934</v>
      </c>
    </row>
    <row r="1032" spans="1:19">
      <c r="A1032" s="2">
        <f t="shared" si="64"/>
        <v>10488</v>
      </c>
      <c r="B1032" t="str">
        <f t="shared" si="65"/>
        <v>D110488-182</v>
      </c>
      <c r="C1032" t="str">
        <f t="shared" si="66"/>
        <v>Impressions - Mahogany</v>
      </c>
      <c r="D1032" s="2">
        <v>10488</v>
      </c>
      <c r="E1032" t="s">
        <v>10</v>
      </c>
      <c r="F1032" t="s">
        <v>58</v>
      </c>
      <c r="G1032" t="s">
        <v>25</v>
      </c>
      <c r="H1032" s="3">
        <v>2.125</v>
      </c>
      <c r="I1032" s="3" t="s">
        <v>145</v>
      </c>
      <c r="J1032" t="s">
        <v>12</v>
      </c>
      <c r="K1032">
        <v>182</v>
      </c>
      <c r="L1032">
        <v>190</v>
      </c>
      <c r="M1032" s="1">
        <v>4.3680000000000003</v>
      </c>
      <c r="N1032" s="1">
        <v>8.3370000000000015</v>
      </c>
      <c r="O1032" s="1">
        <v>10.920000000000002</v>
      </c>
      <c r="P1032" s="37">
        <v>2.4045000000000001</v>
      </c>
      <c r="Q1032">
        <f t="shared" si="67"/>
        <v>0.5</v>
      </c>
      <c r="R1032" t="s">
        <v>1949</v>
      </c>
    </row>
    <row r="1033" spans="1:19">
      <c r="A1033" s="2">
        <f t="shared" si="64"/>
        <v>10491</v>
      </c>
      <c r="B1033" t="str">
        <f t="shared" si="65"/>
        <v>D110491-201</v>
      </c>
      <c r="C1033" t="str">
        <f t="shared" si="66"/>
        <v>Misc - Antique Gold</v>
      </c>
      <c r="D1033" s="2">
        <v>10491</v>
      </c>
      <c r="E1033" t="s">
        <v>10</v>
      </c>
      <c r="F1033" t="s">
        <v>174</v>
      </c>
      <c r="G1033" t="s">
        <v>14</v>
      </c>
      <c r="H1033" s="3">
        <v>2.25</v>
      </c>
      <c r="I1033" s="3" t="s">
        <v>144</v>
      </c>
      <c r="J1033" t="s">
        <v>12</v>
      </c>
      <c r="K1033">
        <v>201</v>
      </c>
      <c r="L1033">
        <v>190</v>
      </c>
      <c r="M1033" s="1" t="e">
        <v>#N/A</v>
      </c>
      <c r="N1033" s="1" t="e">
        <v>#N/A</v>
      </c>
      <c r="O1033" s="1" t="e">
        <v>#N/A</v>
      </c>
      <c r="P1033" s="37" t="e">
        <v>#N/A</v>
      </c>
      <c r="Q1033">
        <f t="shared" si="67"/>
        <v>0.5625</v>
      </c>
      <c r="R1033" t="s">
        <v>1949</v>
      </c>
    </row>
    <row r="1034" spans="1:19">
      <c r="A1034" s="2">
        <f t="shared" si="64"/>
        <v>10493</v>
      </c>
      <c r="B1034" t="str">
        <f t="shared" si="65"/>
        <v>D110493-189</v>
      </c>
      <c r="C1034" t="str">
        <f t="shared" si="66"/>
        <v>Misc - White</v>
      </c>
      <c r="D1034" s="2">
        <v>10493</v>
      </c>
      <c r="E1034" t="s">
        <v>39</v>
      </c>
      <c r="F1034" t="s">
        <v>174</v>
      </c>
      <c r="G1034" t="s">
        <v>29</v>
      </c>
      <c r="H1034" s="3">
        <v>1.625</v>
      </c>
      <c r="I1034" s="3" t="s">
        <v>154</v>
      </c>
      <c r="J1034" t="s">
        <v>12</v>
      </c>
      <c r="K1034">
        <v>189</v>
      </c>
      <c r="L1034">
        <v>190</v>
      </c>
      <c r="M1034" s="1">
        <v>4.0949999999999998</v>
      </c>
      <c r="N1034" s="1">
        <v>7.665</v>
      </c>
      <c r="O1034" s="1">
        <v>10.227</v>
      </c>
      <c r="P1034" s="37">
        <v>2.2574999999999998</v>
      </c>
      <c r="Q1034">
        <f t="shared" si="67"/>
        <v>1</v>
      </c>
      <c r="R1034" t="s">
        <v>1949</v>
      </c>
    </row>
    <row r="1035" spans="1:19">
      <c r="A1035" s="2">
        <f t="shared" si="64"/>
        <v>10494</v>
      </c>
      <c r="B1035" t="str">
        <f t="shared" si="65"/>
        <v>D110494-205</v>
      </c>
      <c r="C1035" t="str">
        <f t="shared" si="66"/>
        <v>Floaters - Gold</v>
      </c>
      <c r="D1035" s="2">
        <v>10494</v>
      </c>
      <c r="E1035" t="s">
        <v>39</v>
      </c>
      <c r="F1035" t="s">
        <v>37</v>
      </c>
      <c r="G1035" t="s">
        <v>11</v>
      </c>
      <c r="H1035" s="3">
        <v>1</v>
      </c>
      <c r="I1035" s="3" t="s">
        <v>154</v>
      </c>
      <c r="J1035" t="s">
        <v>38</v>
      </c>
      <c r="K1035">
        <v>205</v>
      </c>
      <c r="L1035">
        <v>325</v>
      </c>
      <c r="M1035" s="1">
        <v>3.4545000000000003</v>
      </c>
      <c r="N1035" s="1">
        <v>6.7515000000000001</v>
      </c>
      <c r="O1035" s="1">
        <v>9.1244999999999994</v>
      </c>
      <c r="P1035" s="37">
        <v>1.9005000000000001</v>
      </c>
      <c r="Q1035">
        <f t="shared" si="67"/>
        <v>1</v>
      </c>
      <c r="R1035" t="s">
        <v>1949</v>
      </c>
    </row>
    <row r="1036" spans="1:19">
      <c r="A1036" s="2">
        <f t="shared" si="64"/>
        <v>10495</v>
      </c>
      <c r="B1036" t="str">
        <f t="shared" si="65"/>
        <v>D110495-205</v>
      </c>
      <c r="C1036" t="str">
        <f t="shared" si="66"/>
        <v>Floaters - Silver</v>
      </c>
      <c r="D1036" s="2">
        <v>10495</v>
      </c>
      <c r="E1036" t="s">
        <v>39</v>
      </c>
      <c r="F1036" t="s">
        <v>37</v>
      </c>
      <c r="G1036" t="s">
        <v>22</v>
      </c>
      <c r="H1036" s="3">
        <v>1</v>
      </c>
      <c r="I1036" s="3" t="s">
        <v>154</v>
      </c>
      <c r="J1036" t="s">
        <v>38</v>
      </c>
      <c r="K1036">
        <v>205</v>
      </c>
      <c r="L1036">
        <v>310</v>
      </c>
      <c r="M1036" s="1">
        <v>3.4545000000000003</v>
      </c>
      <c r="N1036" s="1">
        <v>6.7515000000000001</v>
      </c>
      <c r="O1036" s="1">
        <v>9.1244999999999994</v>
      </c>
      <c r="P1036" s="37">
        <v>1.9005000000000001</v>
      </c>
      <c r="Q1036">
        <f t="shared" si="67"/>
        <v>1</v>
      </c>
      <c r="R1036" t="s">
        <v>1949</v>
      </c>
    </row>
    <row r="1037" spans="1:19">
      <c r="A1037" s="2">
        <f t="shared" si="64"/>
        <v>10496</v>
      </c>
      <c r="B1037" t="str">
        <f t="shared" si="65"/>
        <v>D110496-205</v>
      </c>
      <c r="C1037" t="str">
        <f t="shared" si="66"/>
        <v>Floaters - Gold</v>
      </c>
      <c r="D1037" s="2">
        <v>10496</v>
      </c>
      <c r="E1037" t="s">
        <v>39</v>
      </c>
      <c r="F1037" t="s">
        <v>37</v>
      </c>
      <c r="G1037" t="s">
        <v>11</v>
      </c>
      <c r="H1037" s="3">
        <v>1.6875</v>
      </c>
      <c r="I1037" s="3" t="s">
        <v>169</v>
      </c>
      <c r="J1037" t="s">
        <v>38</v>
      </c>
      <c r="K1037">
        <v>205</v>
      </c>
      <c r="L1037">
        <v>195</v>
      </c>
      <c r="M1037" s="1">
        <v>4.8194999999999997</v>
      </c>
      <c r="N1037" s="1">
        <v>9.0090000000000003</v>
      </c>
      <c r="O1037" s="1">
        <v>12.0015</v>
      </c>
      <c r="P1037" s="37">
        <v>2.6460000000000004</v>
      </c>
      <c r="Q1037">
        <f t="shared" si="67"/>
        <v>1.3125</v>
      </c>
      <c r="R1037" t="s">
        <v>1949</v>
      </c>
    </row>
    <row r="1038" spans="1:19">
      <c r="A1038" s="2">
        <f t="shared" si="64"/>
        <v>10497</v>
      </c>
      <c r="B1038" t="str">
        <f t="shared" si="65"/>
        <v>D110497-205</v>
      </c>
      <c r="C1038" t="str">
        <f t="shared" si="66"/>
        <v>Floaters - Silver</v>
      </c>
      <c r="D1038" s="2">
        <v>10497</v>
      </c>
      <c r="E1038" t="s">
        <v>39</v>
      </c>
      <c r="F1038" t="s">
        <v>37</v>
      </c>
      <c r="G1038" t="s">
        <v>22</v>
      </c>
      <c r="H1038" s="3">
        <v>1.6875</v>
      </c>
      <c r="I1038" s="3" t="s">
        <v>169</v>
      </c>
      <c r="J1038" t="s">
        <v>38</v>
      </c>
      <c r="K1038">
        <v>205</v>
      </c>
      <c r="L1038">
        <v>195</v>
      </c>
      <c r="M1038" s="1">
        <v>4.6725000000000003</v>
      </c>
      <c r="N1038" s="1">
        <v>8.7990000000000013</v>
      </c>
      <c r="O1038" s="1">
        <v>11.886000000000001</v>
      </c>
      <c r="P1038" s="37">
        <v>2.5725000000000002</v>
      </c>
      <c r="Q1038">
        <f t="shared" si="67"/>
        <v>1.3125</v>
      </c>
      <c r="R1038" t="s">
        <v>1949</v>
      </c>
    </row>
    <row r="1039" spans="1:19">
      <c r="A1039" s="2">
        <f t="shared" si="64"/>
        <v>10498</v>
      </c>
      <c r="B1039" t="str">
        <f t="shared" si="65"/>
        <v>D110498-205</v>
      </c>
      <c r="C1039" t="str">
        <f t="shared" si="66"/>
        <v>Floaters - Gold</v>
      </c>
      <c r="D1039" s="2">
        <v>10498</v>
      </c>
      <c r="E1039" t="s">
        <v>39</v>
      </c>
      <c r="F1039" t="s">
        <v>37</v>
      </c>
      <c r="G1039" t="s">
        <v>11</v>
      </c>
      <c r="H1039" s="3">
        <v>1.625</v>
      </c>
      <c r="I1039" s="3" t="s">
        <v>165</v>
      </c>
      <c r="J1039" t="s">
        <v>38</v>
      </c>
      <c r="K1039">
        <v>205</v>
      </c>
      <c r="L1039">
        <v>150</v>
      </c>
      <c r="M1039" s="1">
        <v>5.1660000000000004</v>
      </c>
      <c r="N1039" s="1">
        <v>9.6180000000000003</v>
      </c>
      <c r="O1039" s="1">
        <v>12.7575</v>
      </c>
      <c r="P1039" s="37">
        <v>2.8454999999999999</v>
      </c>
      <c r="Q1039">
        <f t="shared" si="67"/>
        <v>1.4375</v>
      </c>
      <c r="R1039" t="s">
        <v>1949</v>
      </c>
    </row>
    <row r="1040" spans="1:19">
      <c r="A1040" s="2">
        <f t="shared" si="64"/>
        <v>10499</v>
      </c>
      <c r="B1040" t="str">
        <f t="shared" si="65"/>
        <v>D110499-205</v>
      </c>
      <c r="C1040" t="str">
        <f t="shared" si="66"/>
        <v>Floaters - Silver</v>
      </c>
      <c r="D1040" s="2">
        <v>10499</v>
      </c>
      <c r="E1040" t="s">
        <v>39</v>
      </c>
      <c r="F1040" t="s">
        <v>37</v>
      </c>
      <c r="G1040" t="s">
        <v>22</v>
      </c>
      <c r="H1040" s="3">
        <v>1.625</v>
      </c>
      <c r="I1040" s="3" t="s">
        <v>165</v>
      </c>
      <c r="J1040" t="s">
        <v>38</v>
      </c>
      <c r="K1040">
        <v>205</v>
      </c>
      <c r="L1040">
        <v>140</v>
      </c>
      <c r="M1040" s="1">
        <v>5.1660000000000004</v>
      </c>
      <c r="N1040" s="1">
        <v>9.6180000000000003</v>
      </c>
      <c r="O1040" s="1">
        <v>12.7575</v>
      </c>
      <c r="P1040" s="37">
        <v>2.8454999999999999</v>
      </c>
      <c r="Q1040">
        <f t="shared" si="67"/>
        <v>1.4375</v>
      </c>
      <c r="R1040" t="s">
        <v>1949</v>
      </c>
    </row>
    <row r="1041" spans="1:18">
      <c r="A1041" s="2">
        <f t="shared" si="64"/>
        <v>10500</v>
      </c>
      <c r="B1041" t="str">
        <f t="shared" si="65"/>
        <v>D110500-210</v>
      </c>
      <c r="C1041" t="str">
        <f t="shared" si="66"/>
        <v>Manchester - Mahogany</v>
      </c>
      <c r="D1041" s="2">
        <v>10500</v>
      </c>
      <c r="E1041" t="s">
        <v>39</v>
      </c>
      <c r="F1041" t="s">
        <v>142</v>
      </c>
      <c r="G1041" t="s">
        <v>25</v>
      </c>
      <c r="H1041" s="3">
        <v>1</v>
      </c>
      <c r="I1041" s="3" t="s">
        <v>144</v>
      </c>
      <c r="J1041" t="s">
        <v>12</v>
      </c>
      <c r="K1041">
        <v>210</v>
      </c>
      <c r="L1041">
        <v>375</v>
      </c>
      <c r="M1041" s="1">
        <v>3.5595000000000003</v>
      </c>
      <c r="N1041" s="1">
        <v>6.867</v>
      </c>
      <c r="O1041" s="1">
        <v>9.302999999999999</v>
      </c>
      <c r="P1041" s="37">
        <v>1.9530000000000003</v>
      </c>
      <c r="Q1041">
        <f t="shared" si="67"/>
        <v>0.5625</v>
      </c>
      <c r="R1041" t="s">
        <v>1949</v>
      </c>
    </row>
    <row r="1042" spans="1:18">
      <c r="A1042" s="2">
        <f t="shared" si="64"/>
        <v>10501</v>
      </c>
      <c r="B1042" t="str">
        <f t="shared" si="65"/>
        <v>D110501-210</v>
      </c>
      <c r="C1042" t="str">
        <f t="shared" si="66"/>
        <v>Manchester - Mahogany</v>
      </c>
      <c r="D1042" s="2">
        <v>10501</v>
      </c>
      <c r="E1042" t="s">
        <v>39</v>
      </c>
      <c r="F1042" t="s">
        <v>142</v>
      </c>
      <c r="G1042" t="s">
        <v>25</v>
      </c>
      <c r="H1042" s="3">
        <v>1.375</v>
      </c>
      <c r="I1042" s="3" t="s">
        <v>154</v>
      </c>
      <c r="J1042" t="s">
        <v>12</v>
      </c>
      <c r="K1042">
        <v>210</v>
      </c>
      <c r="L1042">
        <v>220</v>
      </c>
      <c r="M1042" s="1">
        <v>5.2815000000000003</v>
      </c>
      <c r="N1042" s="1">
        <v>9.9224999999999994</v>
      </c>
      <c r="O1042" s="1">
        <v>12.999000000000001</v>
      </c>
      <c r="P1042" s="37">
        <v>2.9085000000000001</v>
      </c>
      <c r="Q1042">
        <f t="shared" si="67"/>
        <v>1</v>
      </c>
      <c r="R1042" t="s">
        <v>1949</v>
      </c>
    </row>
    <row r="1043" spans="1:18">
      <c r="A1043" s="2">
        <f t="shared" si="64"/>
        <v>10502</v>
      </c>
      <c r="B1043" t="str">
        <f t="shared" si="65"/>
        <v>D110502-210</v>
      </c>
      <c r="C1043" t="str">
        <f t="shared" si="66"/>
        <v>Manchester - Mahogany</v>
      </c>
      <c r="D1043" s="2">
        <v>10502</v>
      </c>
      <c r="E1043" t="s">
        <v>39</v>
      </c>
      <c r="F1043" t="s">
        <v>142</v>
      </c>
      <c r="G1043" t="s">
        <v>25</v>
      </c>
      <c r="H1043" s="3">
        <v>2</v>
      </c>
      <c r="I1043" s="3" t="s">
        <v>144</v>
      </c>
      <c r="J1043" t="s">
        <v>12</v>
      </c>
      <c r="K1043">
        <v>210</v>
      </c>
      <c r="L1043">
        <v>210</v>
      </c>
      <c r="M1043" s="1" t="e">
        <v>#N/A</v>
      </c>
      <c r="N1043" s="1" t="e">
        <v>#N/A</v>
      </c>
      <c r="O1043" s="1" t="e">
        <v>#N/A</v>
      </c>
      <c r="P1043" s="37" t="e">
        <v>#N/A</v>
      </c>
      <c r="Q1043">
        <f t="shared" si="67"/>
        <v>0.5625</v>
      </c>
      <c r="R1043" t="s">
        <v>1949</v>
      </c>
    </row>
    <row r="1044" spans="1:18">
      <c r="A1044" s="2">
        <f t="shared" si="64"/>
        <v>10505</v>
      </c>
      <c r="B1044" t="str">
        <f t="shared" si="65"/>
        <v>D110505-208</v>
      </c>
      <c r="C1044" t="str">
        <f t="shared" si="66"/>
        <v>Zurich - Gold</v>
      </c>
      <c r="D1044" s="2">
        <v>10505</v>
      </c>
      <c r="E1044" t="s">
        <v>10</v>
      </c>
      <c r="F1044" t="s">
        <v>137</v>
      </c>
      <c r="G1044" t="s">
        <v>11</v>
      </c>
      <c r="H1044" s="3">
        <v>3.25</v>
      </c>
      <c r="I1044" s="3" t="s">
        <v>145</v>
      </c>
      <c r="J1044" t="s">
        <v>12</v>
      </c>
      <c r="K1044">
        <v>208</v>
      </c>
      <c r="L1044">
        <v>110</v>
      </c>
      <c r="M1044" s="1">
        <v>9.7965</v>
      </c>
      <c r="N1044" s="1">
        <v>18.102</v>
      </c>
      <c r="O1044" s="1">
        <v>23.646000000000001</v>
      </c>
      <c r="P1044" s="37">
        <v>5.3864999999999998</v>
      </c>
      <c r="Q1044">
        <f t="shared" si="67"/>
        <v>0.5</v>
      </c>
      <c r="R1044" t="s">
        <v>1949</v>
      </c>
    </row>
    <row r="1045" spans="1:18">
      <c r="A1045" s="2">
        <f t="shared" si="64"/>
        <v>10506</v>
      </c>
      <c r="B1045" t="str">
        <f t="shared" si="65"/>
        <v>D110506-208</v>
      </c>
      <c r="C1045" t="str">
        <f t="shared" si="66"/>
        <v>Zurich - Silver</v>
      </c>
      <c r="D1045" s="2">
        <v>10506</v>
      </c>
      <c r="E1045" t="s">
        <v>10</v>
      </c>
      <c r="F1045" t="s">
        <v>137</v>
      </c>
      <c r="G1045" t="s">
        <v>22</v>
      </c>
      <c r="H1045" s="3">
        <v>3.25</v>
      </c>
      <c r="I1045" s="3" t="s">
        <v>145</v>
      </c>
      <c r="J1045" t="s">
        <v>12</v>
      </c>
      <c r="K1045">
        <v>208</v>
      </c>
      <c r="L1045">
        <v>140</v>
      </c>
      <c r="M1045" s="1">
        <v>9.7965</v>
      </c>
      <c r="N1045" s="1">
        <v>18.102</v>
      </c>
      <c r="O1045" s="1">
        <v>23.646000000000001</v>
      </c>
      <c r="P1045" s="37">
        <v>5.3864999999999998</v>
      </c>
      <c r="Q1045">
        <f t="shared" si="67"/>
        <v>0.5</v>
      </c>
      <c r="R1045" t="s">
        <v>1949</v>
      </c>
    </row>
    <row r="1046" spans="1:18">
      <c r="A1046" s="2">
        <f t="shared" si="64"/>
        <v>10507</v>
      </c>
      <c r="B1046" t="str">
        <f t="shared" si="65"/>
        <v>D110507-208</v>
      </c>
      <c r="C1046" t="str">
        <f t="shared" si="66"/>
        <v>Zurich - Gold</v>
      </c>
      <c r="D1046" s="2">
        <v>10507</v>
      </c>
      <c r="E1046" t="s">
        <v>10</v>
      </c>
      <c r="F1046" t="s">
        <v>137</v>
      </c>
      <c r="G1046" t="s">
        <v>11</v>
      </c>
      <c r="H1046" s="3">
        <v>1.375</v>
      </c>
      <c r="I1046" s="3" t="s">
        <v>149</v>
      </c>
      <c r="J1046" t="s">
        <v>12</v>
      </c>
      <c r="K1046">
        <v>208</v>
      </c>
      <c r="L1046">
        <v>285</v>
      </c>
      <c r="M1046" s="1">
        <v>4.032</v>
      </c>
      <c r="N1046" s="1">
        <v>7.4969999999999999</v>
      </c>
      <c r="O1046" s="1">
        <v>10.153500000000001</v>
      </c>
      <c r="P1046" s="37">
        <v>2.2155</v>
      </c>
      <c r="Q1046">
        <f t="shared" si="67"/>
        <v>0.375</v>
      </c>
      <c r="R1046" t="s">
        <v>1949</v>
      </c>
    </row>
    <row r="1047" spans="1:18">
      <c r="A1047" s="2">
        <f t="shared" si="64"/>
        <v>10508</v>
      </c>
      <c r="B1047" t="str">
        <f t="shared" si="65"/>
        <v>D110508-208</v>
      </c>
      <c r="C1047" t="str">
        <f t="shared" si="66"/>
        <v>Zurich - Silver</v>
      </c>
      <c r="D1047" s="2">
        <v>10508</v>
      </c>
      <c r="E1047" t="s">
        <v>10</v>
      </c>
      <c r="F1047" t="s">
        <v>137</v>
      </c>
      <c r="G1047" t="s">
        <v>22</v>
      </c>
      <c r="H1047" s="3">
        <v>1.375</v>
      </c>
      <c r="I1047" s="3" t="s">
        <v>149</v>
      </c>
      <c r="J1047" t="s">
        <v>12</v>
      </c>
      <c r="K1047">
        <v>208</v>
      </c>
      <c r="L1047">
        <v>285</v>
      </c>
      <c r="M1047" s="1">
        <v>4.032</v>
      </c>
      <c r="N1047" s="1">
        <v>7.4969999999999999</v>
      </c>
      <c r="O1047" s="1">
        <v>10.153500000000001</v>
      </c>
      <c r="P1047" s="37">
        <v>2.2155</v>
      </c>
      <c r="Q1047">
        <f t="shared" si="67"/>
        <v>0.375</v>
      </c>
      <c r="R1047" t="s">
        <v>1949</v>
      </c>
    </row>
    <row r="1048" spans="1:18">
      <c r="A1048" s="2">
        <f t="shared" si="64"/>
        <v>10509</v>
      </c>
      <c r="B1048" t="str">
        <f t="shared" si="65"/>
        <v>D110509-208</v>
      </c>
      <c r="C1048" t="str">
        <f t="shared" si="66"/>
        <v>Zurich - Gold</v>
      </c>
      <c r="D1048" s="2">
        <v>10509</v>
      </c>
      <c r="E1048" t="s">
        <v>10</v>
      </c>
      <c r="F1048" t="s">
        <v>137</v>
      </c>
      <c r="G1048" t="s">
        <v>11</v>
      </c>
      <c r="H1048" s="3">
        <v>2</v>
      </c>
      <c r="I1048" s="3" t="s">
        <v>145</v>
      </c>
      <c r="J1048" t="s">
        <v>12</v>
      </c>
      <c r="K1048">
        <v>208</v>
      </c>
      <c r="L1048">
        <v>160</v>
      </c>
      <c r="M1048" s="1">
        <v>6.4155000000000006</v>
      </c>
      <c r="N1048" s="1">
        <v>12.064500000000001</v>
      </c>
      <c r="O1048" s="1">
        <v>16.233000000000001</v>
      </c>
      <c r="P1048" s="37">
        <v>3.528</v>
      </c>
      <c r="Q1048">
        <f t="shared" si="67"/>
        <v>0.5</v>
      </c>
      <c r="R1048" t="s">
        <v>1949</v>
      </c>
    </row>
    <row r="1049" spans="1:18">
      <c r="A1049" s="2">
        <f t="shared" si="64"/>
        <v>10510</v>
      </c>
      <c r="B1049" t="str">
        <f t="shared" si="65"/>
        <v>D110510-208</v>
      </c>
      <c r="C1049" t="str">
        <f t="shared" si="66"/>
        <v>Zurich - Silver</v>
      </c>
      <c r="D1049" s="2">
        <v>10510</v>
      </c>
      <c r="E1049" t="s">
        <v>10</v>
      </c>
      <c r="F1049" t="s">
        <v>137</v>
      </c>
      <c r="G1049" t="s">
        <v>22</v>
      </c>
      <c r="H1049" s="3">
        <v>2</v>
      </c>
      <c r="I1049" s="3" t="s">
        <v>145</v>
      </c>
      <c r="J1049" t="s">
        <v>12</v>
      </c>
      <c r="K1049">
        <v>208</v>
      </c>
      <c r="L1049">
        <v>160</v>
      </c>
      <c r="M1049" s="1" t="e">
        <v>#N/A</v>
      </c>
      <c r="N1049" s="1" t="e">
        <v>#N/A</v>
      </c>
      <c r="O1049" s="1" t="e">
        <v>#N/A</v>
      </c>
      <c r="P1049" s="37" t="e">
        <v>#N/A</v>
      </c>
      <c r="Q1049">
        <f t="shared" si="67"/>
        <v>0.5</v>
      </c>
      <c r="R1049" t="s">
        <v>1949</v>
      </c>
    </row>
    <row r="1050" spans="1:18">
      <c r="A1050" s="2">
        <f t="shared" si="64"/>
        <v>10511</v>
      </c>
      <c r="B1050" t="str">
        <f t="shared" si="65"/>
        <v>D110511-209</v>
      </c>
      <c r="C1050" t="str">
        <f t="shared" si="66"/>
        <v>Manchester - Black</v>
      </c>
      <c r="D1050" s="2">
        <v>10511</v>
      </c>
      <c r="E1050" t="s">
        <v>39</v>
      </c>
      <c r="F1050" t="s">
        <v>142</v>
      </c>
      <c r="G1050" t="s">
        <v>26</v>
      </c>
      <c r="H1050" s="3">
        <v>1</v>
      </c>
      <c r="I1050" s="3" t="s">
        <v>144</v>
      </c>
      <c r="J1050" t="s">
        <v>12</v>
      </c>
      <c r="K1050">
        <v>209</v>
      </c>
      <c r="L1050">
        <v>380</v>
      </c>
      <c r="M1050" s="1">
        <v>3.5595000000000003</v>
      </c>
      <c r="N1050" s="1">
        <v>6.867</v>
      </c>
      <c r="O1050" s="1">
        <v>9.302999999999999</v>
      </c>
      <c r="P1050" s="37">
        <v>1.9530000000000003</v>
      </c>
      <c r="Q1050">
        <f t="shared" si="67"/>
        <v>0.5625</v>
      </c>
      <c r="R1050" t="s">
        <v>1949</v>
      </c>
    </row>
    <row r="1051" spans="1:18">
      <c r="A1051" s="2">
        <f t="shared" si="64"/>
        <v>10512</v>
      </c>
      <c r="B1051" t="str">
        <f t="shared" si="65"/>
        <v>D110512-209</v>
      </c>
      <c r="C1051" t="str">
        <f t="shared" si="66"/>
        <v>Manchester - Black</v>
      </c>
      <c r="D1051" s="2">
        <v>10512</v>
      </c>
      <c r="E1051" t="s">
        <v>39</v>
      </c>
      <c r="F1051" t="s">
        <v>142</v>
      </c>
      <c r="G1051" t="s">
        <v>26</v>
      </c>
      <c r="H1051" s="3">
        <v>1.375</v>
      </c>
      <c r="I1051" s="3" t="s">
        <v>154</v>
      </c>
      <c r="J1051" t="s">
        <v>12</v>
      </c>
      <c r="K1051">
        <v>209</v>
      </c>
      <c r="L1051">
        <v>190</v>
      </c>
      <c r="M1051" s="1">
        <v>5.2815000000000003</v>
      </c>
      <c r="N1051" s="1">
        <v>9.9224999999999994</v>
      </c>
      <c r="O1051" s="1">
        <v>12.999000000000001</v>
      </c>
      <c r="P1051" s="37">
        <v>2.9085000000000001</v>
      </c>
      <c r="Q1051">
        <f t="shared" si="67"/>
        <v>1</v>
      </c>
      <c r="R1051" t="s">
        <v>1949</v>
      </c>
    </row>
    <row r="1052" spans="1:18">
      <c r="A1052" s="2">
        <f t="shared" si="64"/>
        <v>10513</v>
      </c>
      <c r="B1052" t="str">
        <f t="shared" si="65"/>
        <v>D110513-209</v>
      </c>
      <c r="C1052" t="str">
        <f t="shared" si="66"/>
        <v>Manchester - Black</v>
      </c>
      <c r="D1052" s="2">
        <v>10513</v>
      </c>
      <c r="E1052" t="s">
        <v>39</v>
      </c>
      <c r="F1052" t="s">
        <v>142</v>
      </c>
      <c r="G1052" t="s">
        <v>26</v>
      </c>
      <c r="H1052" s="3">
        <v>2</v>
      </c>
      <c r="I1052" s="3" t="s">
        <v>144</v>
      </c>
      <c r="J1052" t="s">
        <v>12</v>
      </c>
      <c r="K1052">
        <v>209</v>
      </c>
      <c r="L1052">
        <v>170</v>
      </c>
      <c r="M1052" s="1">
        <v>5.0819999999999999</v>
      </c>
      <c r="N1052" s="1">
        <v>9.5970000000000013</v>
      </c>
      <c r="O1052" s="1">
        <v>12.684000000000001</v>
      </c>
      <c r="P1052" s="37">
        <v>2.7930000000000001</v>
      </c>
      <c r="Q1052">
        <f t="shared" si="67"/>
        <v>0.5625</v>
      </c>
      <c r="R1052" t="s">
        <v>1949</v>
      </c>
    </row>
    <row r="1053" spans="1:18">
      <c r="A1053" s="2">
        <f t="shared" si="64"/>
        <v>10514</v>
      </c>
      <c r="B1053" t="str">
        <f t="shared" si="65"/>
        <v>D110514-209</v>
      </c>
      <c r="C1053" t="str">
        <f t="shared" si="66"/>
        <v>Manchester - Black</v>
      </c>
      <c r="D1053" s="2">
        <v>10514</v>
      </c>
      <c r="E1053" t="s">
        <v>39</v>
      </c>
      <c r="F1053" t="s">
        <v>142</v>
      </c>
      <c r="G1053" t="s">
        <v>26</v>
      </c>
      <c r="H1053" s="3">
        <v>3</v>
      </c>
      <c r="I1053" s="3" t="s">
        <v>144</v>
      </c>
      <c r="J1053" t="s">
        <v>12</v>
      </c>
      <c r="K1053">
        <v>209</v>
      </c>
      <c r="L1053">
        <v>120</v>
      </c>
      <c r="M1053" s="1" t="e">
        <v>#N/A</v>
      </c>
      <c r="N1053" s="1" t="e">
        <v>#N/A</v>
      </c>
      <c r="O1053" s="1" t="e">
        <v>#N/A</v>
      </c>
      <c r="P1053" s="37" t="e">
        <v>#N/A</v>
      </c>
      <c r="Q1053">
        <f t="shared" si="67"/>
        <v>0.5625</v>
      </c>
      <c r="R1053" t="s">
        <v>1949</v>
      </c>
    </row>
    <row r="1054" spans="1:18">
      <c r="A1054" s="2">
        <f t="shared" si="64"/>
        <v>10515</v>
      </c>
      <c r="B1054" t="str">
        <f t="shared" si="65"/>
        <v>D110515-209</v>
      </c>
      <c r="C1054" t="str">
        <f t="shared" si="66"/>
        <v>Manchester - Black</v>
      </c>
      <c r="D1054" s="2">
        <v>10515</v>
      </c>
      <c r="E1054" t="s">
        <v>39</v>
      </c>
      <c r="F1054" t="s">
        <v>142</v>
      </c>
      <c r="G1054" t="s">
        <v>26</v>
      </c>
      <c r="H1054" s="3">
        <v>3</v>
      </c>
      <c r="I1054" s="3" t="s">
        <v>145</v>
      </c>
      <c r="J1054" t="s">
        <v>12</v>
      </c>
      <c r="K1054">
        <v>209</v>
      </c>
      <c r="L1054">
        <v>105</v>
      </c>
      <c r="M1054" s="1">
        <v>11.172000000000001</v>
      </c>
      <c r="N1054" s="1">
        <v>19.383000000000003</v>
      </c>
      <c r="O1054" s="1">
        <v>24.4755</v>
      </c>
      <c r="P1054" s="37">
        <v>6.1425000000000001</v>
      </c>
      <c r="Q1054">
        <f t="shared" si="67"/>
        <v>0.5</v>
      </c>
      <c r="R1054" t="s">
        <v>1949</v>
      </c>
    </row>
    <row r="1055" spans="1:18">
      <c r="A1055" s="2">
        <f t="shared" si="64"/>
        <v>10516</v>
      </c>
      <c r="B1055" t="str">
        <f t="shared" si="65"/>
        <v>D110516-209</v>
      </c>
      <c r="C1055" t="str">
        <f t="shared" si="66"/>
        <v>Manchester - Black</v>
      </c>
      <c r="D1055" s="2">
        <v>10516</v>
      </c>
      <c r="E1055" t="s">
        <v>39</v>
      </c>
      <c r="F1055" t="s">
        <v>142</v>
      </c>
      <c r="G1055" t="s">
        <v>26</v>
      </c>
      <c r="H1055" s="3">
        <v>2.75</v>
      </c>
      <c r="I1055" s="3" t="s">
        <v>147</v>
      </c>
      <c r="J1055" t="s">
        <v>12</v>
      </c>
      <c r="K1055">
        <v>209</v>
      </c>
      <c r="L1055">
        <v>135</v>
      </c>
      <c r="M1055" s="1">
        <v>10.247999999999999</v>
      </c>
      <c r="N1055" s="1">
        <v>17.986499999999999</v>
      </c>
      <c r="O1055" s="1">
        <v>22.826999999999998</v>
      </c>
      <c r="P1055" s="37">
        <v>5.6385000000000005</v>
      </c>
      <c r="Q1055">
        <f t="shared" si="67"/>
        <v>0.625</v>
      </c>
      <c r="R1055" t="s">
        <v>1949</v>
      </c>
    </row>
    <row r="1056" spans="1:18">
      <c r="A1056" s="2">
        <f t="shared" si="64"/>
        <v>10517</v>
      </c>
      <c r="B1056" t="str">
        <f t="shared" si="65"/>
        <v>D110517-209</v>
      </c>
      <c r="C1056" t="str">
        <f t="shared" si="66"/>
        <v>Manchester - Black</v>
      </c>
      <c r="D1056" s="2">
        <v>10517</v>
      </c>
      <c r="E1056" t="s">
        <v>39</v>
      </c>
      <c r="F1056" t="s">
        <v>142</v>
      </c>
      <c r="G1056" t="s">
        <v>26</v>
      </c>
      <c r="H1056" s="3">
        <v>4</v>
      </c>
      <c r="I1056" s="3" t="s">
        <v>150</v>
      </c>
      <c r="J1056" t="s">
        <v>12</v>
      </c>
      <c r="K1056">
        <v>209</v>
      </c>
      <c r="L1056">
        <v>80</v>
      </c>
      <c r="M1056" s="1">
        <v>18.742500000000003</v>
      </c>
      <c r="N1056" s="1">
        <v>31.227</v>
      </c>
      <c r="O1056" s="1">
        <v>36.886500000000005</v>
      </c>
      <c r="P1056" s="37">
        <v>10.311</v>
      </c>
      <c r="Q1056">
        <f t="shared" si="67"/>
        <v>0.75</v>
      </c>
      <c r="R1056" t="s">
        <v>1949</v>
      </c>
    </row>
    <row r="1057" spans="1:18">
      <c r="A1057" s="2">
        <f t="shared" si="64"/>
        <v>10518</v>
      </c>
      <c r="B1057" t="str">
        <f t="shared" si="65"/>
        <v>D110518-204</v>
      </c>
      <c r="C1057" t="str">
        <f t="shared" si="66"/>
        <v>Winston - Walnut</v>
      </c>
      <c r="D1057" s="2">
        <v>10518</v>
      </c>
      <c r="E1057" t="s">
        <v>39</v>
      </c>
      <c r="F1057" t="s">
        <v>52</v>
      </c>
      <c r="G1057" t="s">
        <v>23</v>
      </c>
      <c r="H1057" s="3">
        <v>2.75</v>
      </c>
      <c r="I1057" s="3" t="s">
        <v>147</v>
      </c>
      <c r="J1057" t="s">
        <v>12</v>
      </c>
      <c r="K1057">
        <v>204</v>
      </c>
      <c r="L1057">
        <v>120</v>
      </c>
      <c r="M1057" s="1">
        <v>10.247999999999999</v>
      </c>
      <c r="N1057" s="1">
        <v>17.986499999999999</v>
      </c>
      <c r="O1057" s="1">
        <v>22.826999999999998</v>
      </c>
      <c r="P1057" s="37">
        <v>5.6385000000000005</v>
      </c>
      <c r="Q1057">
        <f t="shared" si="67"/>
        <v>0.625</v>
      </c>
      <c r="R1057" t="s">
        <v>1949</v>
      </c>
    </row>
    <row r="1058" spans="1:18">
      <c r="A1058" s="2">
        <f t="shared" si="64"/>
        <v>10519</v>
      </c>
      <c r="B1058" t="str">
        <f t="shared" si="65"/>
        <v>D110519-204</v>
      </c>
      <c r="C1058" t="str">
        <f t="shared" si="66"/>
        <v>Winston - Walnut</v>
      </c>
      <c r="D1058" s="2">
        <v>10519</v>
      </c>
      <c r="E1058" t="s">
        <v>39</v>
      </c>
      <c r="F1058" t="s">
        <v>52</v>
      </c>
      <c r="G1058" t="s">
        <v>23</v>
      </c>
      <c r="H1058" s="3">
        <v>4</v>
      </c>
      <c r="I1058" s="3" t="s">
        <v>150</v>
      </c>
      <c r="J1058" t="s">
        <v>12</v>
      </c>
      <c r="K1058">
        <v>204</v>
      </c>
      <c r="L1058">
        <v>80</v>
      </c>
      <c r="M1058" s="1">
        <v>18.742500000000003</v>
      </c>
      <c r="N1058" s="1">
        <v>31.227</v>
      </c>
      <c r="O1058" s="1">
        <v>36.886500000000005</v>
      </c>
      <c r="P1058" s="37">
        <v>10.311</v>
      </c>
      <c r="Q1058">
        <f t="shared" si="67"/>
        <v>0.75</v>
      </c>
      <c r="R1058" t="s">
        <v>1949</v>
      </c>
    </row>
    <row r="1059" spans="1:18">
      <c r="A1059" s="2">
        <f t="shared" si="64"/>
        <v>10520</v>
      </c>
      <c r="B1059" t="str">
        <f t="shared" si="65"/>
        <v>D110520-204</v>
      </c>
      <c r="C1059" t="str">
        <f t="shared" si="66"/>
        <v>Winston - Honey Pecan</v>
      </c>
      <c r="D1059" s="2">
        <v>10520</v>
      </c>
      <c r="E1059" t="s">
        <v>39</v>
      </c>
      <c r="F1059" t="s">
        <v>52</v>
      </c>
      <c r="G1059" t="s">
        <v>35</v>
      </c>
      <c r="H1059" s="3">
        <v>2.75</v>
      </c>
      <c r="I1059" s="3" t="s">
        <v>147</v>
      </c>
      <c r="J1059" t="s">
        <v>12</v>
      </c>
      <c r="K1059">
        <v>204</v>
      </c>
      <c r="L1059">
        <v>130</v>
      </c>
      <c r="M1059" s="1">
        <v>10.247999999999999</v>
      </c>
      <c r="N1059" s="1">
        <v>17.986499999999999</v>
      </c>
      <c r="O1059" s="1">
        <v>22.826999999999998</v>
      </c>
      <c r="P1059" s="37">
        <v>5.6385000000000005</v>
      </c>
      <c r="Q1059">
        <f t="shared" si="67"/>
        <v>0.625</v>
      </c>
      <c r="R1059" t="s">
        <v>1949</v>
      </c>
    </row>
    <row r="1060" spans="1:18">
      <c r="A1060" s="2">
        <f t="shared" si="64"/>
        <v>10521</v>
      </c>
      <c r="B1060" t="str">
        <f t="shared" si="65"/>
        <v>D110521-204</v>
      </c>
      <c r="C1060" t="str">
        <f t="shared" si="66"/>
        <v>Winston - Honey Pecan</v>
      </c>
      <c r="D1060" s="2">
        <v>10521</v>
      </c>
      <c r="E1060" t="s">
        <v>39</v>
      </c>
      <c r="F1060" t="s">
        <v>52</v>
      </c>
      <c r="G1060" t="s">
        <v>35</v>
      </c>
      <c r="H1060" s="3">
        <v>4</v>
      </c>
      <c r="I1060" s="3" t="s">
        <v>150</v>
      </c>
      <c r="J1060" t="s">
        <v>12</v>
      </c>
      <c r="K1060">
        <v>204</v>
      </c>
      <c r="L1060">
        <v>60</v>
      </c>
      <c r="M1060" s="1" t="e">
        <v>#N/A</v>
      </c>
      <c r="N1060" s="1" t="e">
        <v>#N/A</v>
      </c>
      <c r="O1060" s="1" t="e">
        <v>#N/A</v>
      </c>
      <c r="P1060" s="37" t="e">
        <v>#N/A</v>
      </c>
      <c r="Q1060">
        <f t="shared" si="67"/>
        <v>0.75</v>
      </c>
      <c r="R1060" t="s">
        <v>1949</v>
      </c>
    </row>
    <row r="1061" spans="1:18">
      <c r="A1061" s="2">
        <f t="shared" si="64"/>
        <v>10522</v>
      </c>
      <c r="B1061" t="str">
        <f t="shared" si="65"/>
        <v>D110522-210</v>
      </c>
      <c r="C1061" t="str">
        <f t="shared" si="66"/>
        <v>Manchester - Mahogany</v>
      </c>
      <c r="D1061" s="2">
        <v>10522</v>
      </c>
      <c r="E1061" t="s">
        <v>39</v>
      </c>
      <c r="F1061" t="s">
        <v>142</v>
      </c>
      <c r="G1061" t="s">
        <v>25</v>
      </c>
      <c r="H1061" s="3">
        <v>2.75</v>
      </c>
      <c r="I1061" s="3" t="s">
        <v>147</v>
      </c>
      <c r="J1061" t="s">
        <v>12</v>
      </c>
      <c r="K1061">
        <v>210</v>
      </c>
      <c r="L1061">
        <v>120</v>
      </c>
      <c r="M1061" s="1" t="e">
        <v>#N/A</v>
      </c>
      <c r="N1061" s="1" t="e">
        <v>#N/A</v>
      </c>
      <c r="O1061" s="1" t="e">
        <v>#N/A</v>
      </c>
      <c r="P1061" s="37" t="e">
        <v>#N/A</v>
      </c>
      <c r="Q1061">
        <f t="shared" si="67"/>
        <v>0.625</v>
      </c>
      <c r="R1061" t="s">
        <v>1949</v>
      </c>
    </row>
    <row r="1062" spans="1:18">
      <c r="A1062" s="2">
        <f t="shared" si="64"/>
        <v>10524</v>
      </c>
      <c r="B1062" t="str">
        <f t="shared" si="65"/>
        <v>D110524-204</v>
      </c>
      <c r="C1062" t="str">
        <f t="shared" si="66"/>
        <v>Winston - Walnut</v>
      </c>
      <c r="D1062" s="2">
        <v>10524</v>
      </c>
      <c r="E1062" t="s">
        <v>39</v>
      </c>
      <c r="F1062" t="s">
        <v>52</v>
      </c>
      <c r="G1062" t="s">
        <v>23</v>
      </c>
      <c r="H1062" s="3">
        <v>1.75</v>
      </c>
      <c r="I1062" s="3" t="s">
        <v>145</v>
      </c>
      <c r="J1062" t="s">
        <v>12</v>
      </c>
      <c r="K1062">
        <v>204</v>
      </c>
      <c r="L1062">
        <v>195</v>
      </c>
      <c r="M1062" s="1">
        <v>6.8040000000000012</v>
      </c>
      <c r="N1062" s="1">
        <v>12.4635</v>
      </c>
      <c r="O1062" s="1">
        <v>16.170000000000002</v>
      </c>
      <c r="P1062" s="37">
        <v>3.7380000000000004</v>
      </c>
      <c r="Q1062">
        <f t="shared" si="67"/>
        <v>0.5</v>
      </c>
      <c r="R1062" t="s">
        <v>1949</v>
      </c>
    </row>
    <row r="1063" spans="1:18">
      <c r="A1063" s="2">
        <f t="shared" si="64"/>
        <v>10525</v>
      </c>
      <c r="B1063" t="str">
        <f t="shared" si="65"/>
        <v>D110525-204</v>
      </c>
      <c r="C1063" t="str">
        <f t="shared" si="66"/>
        <v>Winston - Honey Pecan</v>
      </c>
      <c r="D1063" s="2">
        <v>10525</v>
      </c>
      <c r="E1063" t="s">
        <v>39</v>
      </c>
      <c r="F1063" t="s">
        <v>52</v>
      </c>
      <c r="G1063" t="s">
        <v>35</v>
      </c>
      <c r="H1063" s="3">
        <v>1.75</v>
      </c>
      <c r="I1063" s="3" t="s">
        <v>145</v>
      </c>
      <c r="J1063" t="s">
        <v>12</v>
      </c>
      <c r="K1063">
        <v>204</v>
      </c>
      <c r="L1063">
        <v>190</v>
      </c>
      <c r="M1063" s="1">
        <v>6.8040000000000012</v>
      </c>
      <c r="N1063" s="1">
        <v>12.4635</v>
      </c>
      <c r="O1063" s="1">
        <v>16.170000000000002</v>
      </c>
      <c r="P1063" s="37">
        <v>3.7380000000000004</v>
      </c>
      <c r="Q1063">
        <f t="shared" si="67"/>
        <v>0.5</v>
      </c>
      <c r="R1063" t="s">
        <v>1949</v>
      </c>
    </row>
    <row r="1064" spans="1:18">
      <c r="A1064" s="2">
        <v>10526</v>
      </c>
      <c r="D1064" s="38"/>
      <c r="H1064" s="39"/>
      <c r="I1064" s="39"/>
      <c r="M1064" s="1">
        <v>6.8040000000000012</v>
      </c>
      <c r="N1064" s="1">
        <v>12.4635</v>
      </c>
      <c r="O1064" s="1">
        <v>16.170000000000002</v>
      </c>
      <c r="P1064" s="37">
        <v>3.7380000000000004</v>
      </c>
      <c r="R1064" t="s">
        <v>1949</v>
      </c>
    </row>
    <row r="1065" spans="1:18">
      <c r="A1065" s="2">
        <v>10527</v>
      </c>
      <c r="D1065" s="38"/>
      <c r="H1065" s="39"/>
      <c r="I1065" s="39"/>
      <c r="M1065" s="1">
        <v>6.8040000000000012</v>
      </c>
      <c r="N1065" s="1">
        <v>12.4635</v>
      </c>
      <c r="O1065" s="1">
        <v>16.170000000000002</v>
      </c>
      <c r="P1065" s="37">
        <v>3.7380000000000004</v>
      </c>
      <c r="R1065" t="s">
        <v>1949</v>
      </c>
    </row>
    <row r="1066" spans="1:18">
      <c r="A1066" s="2">
        <f>D1066</f>
        <v>10528</v>
      </c>
      <c r="B1066" t="str">
        <f>CONCATENATE("D1",D1066,"-",K1066)</f>
        <v>D110528-204</v>
      </c>
      <c r="C1066" t="str">
        <f>CONCATENATE(F1066," - ",G1066)</f>
        <v>Winston - Walnut</v>
      </c>
      <c r="D1066" s="2">
        <v>10528</v>
      </c>
      <c r="E1066" t="s">
        <v>39</v>
      </c>
      <c r="F1066" t="s">
        <v>52</v>
      </c>
      <c r="G1066" t="s">
        <v>23</v>
      </c>
      <c r="H1066" s="3">
        <v>1.25</v>
      </c>
      <c r="I1066" s="3" t="s">
        <v>149</v>
      </c>
      <c r="J1066" t="s">
        <v>12</v>
      </c>
      <c r="K1066">
        <v>204</v>
      </c>
      <c r="L1066">
        <v>395</v>
      </c>
      <c r="M1066" s="1">
        <v>4.5465</v>
      </c>
      <c r="N1066" s="1">
        <v>8.6835000000000004</v>
      </c>
      <c r="O1066" s="1">
        <v>11.7285</v>
      </c>
      <c r="P1066" s="37">
        <v>2.4990000000000001</v>
      </c>
      <c r="Q1066">
        <f>IFERROR(+IF(I1066&lt;40000,I1066,+((TRIM(+MID(I1066,1,+FIND("/",I1066,1)-1)))/(+TRIM(+MID(I1066,+FIND("/",I1066,1)+1,2))))),I1066*1)</f>
        <v>0.375</v>
      </c>
      <c r="R1066" t="s">
        <v>1949</v>
      </c>
    </row>
    <row r="1067" spans="1:18">
      <c r="A1067" s="2">
        <f>D1067</f>
        <v>10529</v>
      </c>
      <c r="B1067" t="str">
        <f>CONCATENATE("D1",D1067,"-",K1067)</f>
        <v>D110529-204</v>
      </c>
      <c r="C1067" t="str">
        <f>CONCATENATE(F1067," - ",G1067)</f>
        <v>Winston - Honey Pecan</v>
      </c>
      <c r="D1067" s="2">
        <v>10529</v>
      </c>
      <c r="E1067" t="s">
        <v>39</v>
      </c>
      <c r="F1067" t="s">
        <v>52</v>
      </c>
      <c r="G1067" t="s">
        <v>35</v>
      </c>
      <c r="H1067" s="3">
        <v>1.25</v>
      </c>
      <c r="I1067" s="3" t="s">
        <v>149</v>
      </c>
      <c r="J1067" t="s">
        <v>12</v>
      </c>
      <c r="K1067">
        <v>204</v>
      </c>
      <c r="L1067">
        <v>370</v>
      </c>
      <c r="M1067" s="1">
        <v>4.5465</v>
      </c>
      <c r="N1067" s="1">
        <v>8.6835000000000004</v>
      </c>
      <c r="O1067" s="1">
        <v>11.7285</v>
      </c>
      <c r="P1067" s="37">
        <v>2.4990000000000001</v>
      </c>
      <c r="Q1067">
        <f>IFERROR(+IF(I1067&lt;40000,I1067,+((TRIM(+MID(I1067,1,+FIND("/",I1067,1)-1)))/(+TRIM(+MID(I1067,+FIND("/",I1067,1)+1,2))))),I1067*1)</f>
        <v>0.375</v>
      </c>
      <c r="R1067" t="s">
        <v>1949</v>
      </c>
    </row>
    <row r="1068" spans="1:18">
      <c r="A1068" s="2">
        <v>10530</v>
      </c>
      <c r="D1068" s="38"/>
      <c r="H1068" s="39"/>
      <c r="I1068" s="39"/>
      <c r="M1068" s="1">
        <v>4.5465</v>
      </c>
      <c r="N1068" s="1">
        <v>8.6835000000000004</v>
      </c>
      <c r="O1068" s="1">
        <v>11.7285</v>
      </c>
      <c r="P1068" s="37">
        <v>2.4990000000000001</v>
      </c>
      <c r="R1068" t="s">
        <v>1949</v>
      </c>
    </row>
    <row r="1069" spans="1:18">
      <c r="A1069" s="2">
        <v>10531</v>
      </c>
      <c r="D1069" s="38"/>
      <c r="H1069" s="39"/>
      <c r="I1069" s="39"/>
      <c r="M1069" s="1">
        <v>4.5465</v>
      </c>
      <c r="N1069" s="1">
        <v>8.6835000000000004</v>
      </c>
      <c r="O1069" s="1">
        <v>11.7285</v>
      </c>
      <c r="P1069" s="37">
        <v>2.4990000000000001</v>
      </c>
      <c r="R1069" t="s">
        <v>1949</v>
      </c>
    </row>
    <row r="1070" spans="1:18">
      <c r="A1070" s="2">
        <f t="shared" ref="A1070:A1079" si="68">D1070</f>
        <v>10538</v>
      </c>
      <c r="B1070" t="str">
        <f t="shared" ref="B1070:B1079" si="69">CONCATENATE("D1",D1070,"-",K1070)</f>
        <v>D110538-213</v>
      </c>
      <c r="C1070" t="str">
        <f t="shared" ref="C1070:C1079" si="70">CONCATENATE(F1070," - ",G1070)</f>
        <v>Barcelona - Color</v>
      </c>
      <c r="D1070" s="2">
        <v>10538</v>
      </c>
      <c r="E1070" t="s">
        <v>10</v>
      </c>
      <c r="F1070" t="s">
        <v>141</v>
      </c>
      <c r="G1070" t="s">
        <v>32</v>
      </c>
      <c r="H1070" s="3">
        <v>0.75</v>
      </c>
      <c r="I1070" s="3" t="s">
        <v>150</v>
      </c>
      <c r="J1070" t="s">
        <v>12</v>
      </c>
      <c r="K1070">
        <v>213</v>
      </c>
      <c r="L1070">
        <v>400</v>
      </c>
      <c r="M1070" s="1">
        <v>3.1814999999999998</v>
      </c>
      <c r="N1070" s="1">
        <v>6.258</v>
      </c>
      <c r="O1070" s="1">
        <v>8.7675000000000001</v>
      </c>
      <c r="P1070" s="37">
        <v>1.7535000000000001</v>
      </c>
      <c r="Q1070">
        <f t="shared" ref="Q1070:Q1079" si="71">IFERROR(+IF(I1070&lt;40000,I1070,+((TRIM(+MID(I1070,1,+FIND("/",I1070,1)-1)))/(+TRIM(+MID(I1070,+FIND("/",I1070,1)+1,2))))),I1070*1)</f>
        <v>0.75</v>
      </c>
      <c r="R1070" t="s">
        <v>1949</v>
      </c>
    </row>
    <row r="1071" spans="1:18">
      <c r="A1071" s="2">
        <f t="shared" si="68"/>
        <v>10540</v>
      </c>
      <c r="B1071" t="str">
        <f t="shared" si="69"/>
        <v>D110540-213</v>
      </c>
      <c r="C1071" t="str">
        <f t="shared" si="70"/>
        <v>Barcelona - Silver</v>
      </c>
      <c r="D1071" s="2">
        <v>10540</v>
      </c>
      <c r="E1071" t="s">
        <v>10</v>
      </c>
      <c r="F1071" t="s">
        <v>141</v>
      </c>
      <c r="G1071" t="s">
        <v>22</v>
      </c>
      <c r="H1071" s="3">
        <v>0.75</v>
      </c>
      <c r="I1071" s="3" t="s">
        <v>150</v>
      </c>
      <c r="J1071" t="s">
        <v>12</v>
      </c>
      <c r="K1071">
        <v>213</v>
      </c>
      <c r="L1071">
        <v>525</v>
      </c>
      <c r="M1071" s="1" t="e">
        <v>#N/A</v>
      </c>
      <c r="N1071" s="1" t="e">
        <v>#N/A</v>
      </c>
      <c r="O1071" s="1" t="e">
        <v>#N/A</v>
      </c>
      <c r="P1071" s="37" t="e">
        <v>#N/A</v>
      </c>
      <c r="Q1071">
        <f t="shared" si="71"/>
        <v>0.75</v>
      </c>
      <c r="R1071" t="s">
        <v>1949</v>
      </c>
    </row>
    <row r="1072" spans="1:18">
      <c r="A1072" s="2">
        <f t="shared" si="68"/>
        <v>10541</v>
      </c>
      <c r="B1072" t="str">
        <f t="shared" si="69"/>
        <v>D110541-213</v>
      </c>
      <c r="C1072" t="str">
        <f t="shared" si="70"/>
        <v>Barcelona - Gold</v>
      </c>
      <c r="D1072" s="2">
        <v>10541</v>
      </c>
      <c r="E1072" t="s">
        <v>10</v>
      </c>
      <c r="F1072" t="s">
        <v>141</v>
      </c>
      <c r="G1072" t="s">
        <v>11</v>
      </c>
      <c r="H1072" s="3">
        <v>0.75</v>
      </c>
      <c r="I1072" s="3" t="s">
        <v>150</v>
      </c>
      <c r="J1072" t="s">
        <v>12</v>
      </c>
      <c r="K1072">
        <v>213</v>
      </c>
      <c r="L1072">
        <v>335</v>
      </c>
      <c r="M1072" s="1">
        <v>3.1814999999999998</v>
      </c>
      <c r="N1072" s="1">
        <v>6.258</v>
      </c>
      <c r="O1072" s="1">
        <v>8.7675000000000001</v>
      </c>
      <c r="P1072" s="37">
        <v>1.7535000000000001</v>
      </c>
      <c r="Q1072">
        <f t="shared" si="71"/>
        <v>0.75</v>
      </c>
      <c r="R1072" t="s">
        <v>1949</v>
      </c>
    </row>
    <row r="1073" spans="1:19">
      <c r="A1073" s="2">
        <f t="shared" si="68"/>
        <v>10543</v>
      </c>
      <c r="B1073" t="str">
        <f t="shared" si="69"/>
        <v>D110543-213</v>
      </c>
      <c r="C1073" t="str">
        <f t="shared" si="70"/>
        <v>Barcelona - Color</v>
      </c>
      <c r="D1073" s="2">
        <v>10543</v>
      </c>
      <c r="E1073" t="s">
        <v>10</v>
      </c>
      <c r="F1073" t="s">
        <v>141</v>
      </c>
      <c r="G1073" t="s">
        <v>32</v>
      </c>
      <c r="H1073" s="3">
        <v>1</v>
      </c>
      <c r="I1073" s="3" t="s">
        <v>150</v>
      </c>
      <c r="J1073" t="s">
        <v>12</v>
      </c>
      <c r="K1073">
        <v>213</v>
      </c>
      <c r="L1073">
        <v>255</v>
      </c>
      <c r="M1073" s="1">
        <v>3.5910000000000002</v>
      </c>
      <c r="N1073" s="1">
        <v>6.9930000000000003</v>
      </c>
      <c r="O1073" s="1">
        <v>9.4710000000000001</v>
      </c>
      <c r="P1073" s="37">
        <v>1.974</v>
      </c>
      <c r="Q1073">
        <f t="shared" si="71"/>
        <v>0.75</v>
      </c>
      <c r="R1073" t="s">
        <v>1949</v>
      </c>
    </row>
    <row r="1074" spans="1:19">
      <c r="A1074" s="2">
        <f t="shared" si="68"/>
        <v>10544</v>
      </c>
      <c r="B1074" t="str">
        <f t="shared" si="69"/>
        <v>D110544-213</v>
      </c>
      <c r="C1074" t="str">
        <f t="shared" si="70"/>
        <v>Barcelona - Color</v>
      </c>
      <c r="D1074" s="2">
        <v>10544</v>
      </c>
      <c r="E1074" t="s">
        <v>10</v>
      </c>
      <c r="F1074" t="s">
        <v>141</v>
      </c>
      <c r="G1074" t="s">
        <v>32</v>
      </c>
      <c r="H1074" s="3">
        <v>1</v>
      </c>
      <c r="I1074" s="3" t="s">
        <v>150</v>
      </c>
      <c r="J1074" t="s">
        <v>12</v>
      </c>
      <c r="K1074">
        <v>213</v>
      </c>
      <c r="L1074">
        <v>255</v>
      </c>
      <c r="M1074" s="1">
        <v>3.5910000000000002</v>
      </c>
      <c r="N1074" s="1">
        <v>6.9930000000000003</v>
      </c>
      <c r="O1074" s="1">
        <v>9.4710000000000001</v>
      </c>
      <c r="P1074" s="37">
        <v>1.974</v>
      </c>
      <c r="Q1074">
        <f t="shared" si="71"/>
        <v>0.75</v>
      </c>
      <c r="R1074" t="s">
        <v>1949</v>
      </c>
    </row>
    <row r="1075" spans="1:19">
      <c r="A1075" s="2">
        <f t="shared" si="68"/>
        <v>10545</v>
      </c>
      <c r="B1075" t="str">
        <f t="shared" si="69"/>
        <v>D110545-213</v>
      </c>
      <c r="C1075" t="str">
        <f t="shared" si="70"/>
        <v>Barcelona - Color</v>
      </c>
      <c r="D1075" s="2">
        <v>10545</v>
      </c>
      <c r="E1075" t="s">
        <v>10</v>
      </c>
      <c r="F1075" t="s">
        <v>141</v>
      </c>
      <c r="G1075" t="s">
        <v>32</v>
      </c>
      <c r="H1075" s="3">
        <v>1</v>
      </c>
      <c r="I1075" s="3" t="s">
        <v>150</v>
      </c>
      <c r="J1075" t="s">
        <v>12</v>
      </c>
      <c r="K1075">
        <v>213</v>
      </c>
      <c r="L1075">
        <v>255</v>
      </c>
      <c r="M1075" s="1" t="e">
        <v>#N/A</v>
      </c>
      <c r="N1075" s="1" t="e">
        <v>#N/A</v>
      </c>
      <c r="O1075" s="1" t="e">
        <v>#N/A</v>
      </c>
      <c r="P1075" s="37" t="e">
        <v>#N/A</v>
      </c>
      <c r="Q1075">
        <f t="shared" si="71"/>
        <v>0.75</v>
      </c>
      <c r="R1075" t="s">
        <v>1949</v>
      </c>
    </row>
    <row r="1076" spans="1:19">
      <c r="A1076" s="2">
        <f t="shared" si="68"/>
        <v>10548</v>
      </c>
      <c r="B1076" t="str">
        <f t="shared" si="69"/>
        <v>D110548-206</v>
      </c>
      <c r="C1076" t="str">
        <f t="shared" si="70"/>
        <v>Floaters - Black</v>
      </c>
      <c r="D1076" s="2">
        <v>10548</v>
      </c>
      <c r="E1076" t="s">
        <v>39</v>
      </c>
      <c r="F1076" t="s">
        <v>37</v>
      </c>
      <c r="G1076" t="s">
        <v>26</v>
      </c>
      <c r="H1076" s="3">
        <v>2.875</v>
      </c>
      <c r="I1076" s="3" t="s">
        <v>166</v>
      </c>
      <c r="J1076" t="s">
        <v>38</v>
      </c>
      <c r="K1076">
        <v>206</v>
      </c>
      <c r="L1076">
        <v>75</v>
      </c>
      <c r="M1076" s="1">
        <v>8.4735000000000014</v>
      </c>
      <c r="N1076" s="1">
        <v>14.784000000000001</v>
      </c>
      <c r="O1076" s="1">
        <v>19.236000000000001</v>
      </c>
      <c r="P1076" s="37">
        <v>4.6620000000000008</v>
      </c>
      <c r="Q1076">
        <f t="shared" si="71"/>
        <v>2.25</v>
      </c>
      <c r="R1076" t="s">
        <v>1949</v>
      </c>
    </row>
    <row r="1077" spans="1:19">
      <c r="A1077" s="2">
        <f t="shared" si="68"/>
        <v>10549</v>
      </c>
      <c r="B1077" t="str">
        <f t="shared" si="69"/>
        <v>D110549-206</v>
      </c>
      <c r="C1077" t="str">
        <f t="shared" si="70"/>
        <v>Floaters - Gold</v>
      </c>
      <c r="D1077" s="2">
        <v>10549</v>
      </c>
      <c r="E1077" t="s">
        <v>39</v>
      </c>
      <c r="F1077" t="s">
        <v>37</v>
      </c>
      <c r="G1077" t="s">
        <v>11</v>
      </c>
      <c r="H1077" s="3">
        <v>2.875</v>
      </c>
      <c r="I1077" s="3" t="s">
        <v>166</v>
      </c>
      <c r="J1077" t="s">
        <v>38</v>
      </c>
      <c r="K1077">
        <v>206</v>
      </c>
      <c r="L1077">
        <v>75</v>
      </c>
      <c r="M1077" s="1">
        <v>9.2294999999999998</v>
      </c>
      <c r="N1077" s="1">
        <v>16.4115</v>
      </c>
      <c r="O1077" s="1">
        <v>21.084</v>
      </c>
      <c r="P1077" s="37">
        <v>5.0715000000000003</v>
      </c>
      <c r="Q1077">
        <f t="shared" si="71"/>
        <v>2.25</v>
      </c>
      <c r="R1077" t="s">
        <v>1949</v>
      </c>
    </row>
    <row r="1078" spans="1:19">
      <c r="A1078" s="2">
        <f t="shared" si="68"/>
        <v>10550</v>
      </c>
      <c r="B1078" t="str">
        <f t="shared" si="69"/>
        <v>D110550-206</v>
      </c>
      <c r="C1078" t="str">
        <f t="shared" si="70"/>
        <v>Floaters - Silver</v>
      </c>
      <c r="D1078" s="2">
        <v>10550</v>
      </c>
      <c r="E1078" t="s">
        <v>39</v>
      </c>
      <c r="F1078" t="s">
        <v>37</v>
      </c>
      <c r="G1078" t="s">
        <v>22</v>
      </c>
      <c r="H1078" s="3">
        <v>2.875</v>
      </c>
      <c r="I1078" s="3" t="s">
        <v>166</v>
      </c>
      <c r="J1078" t="s">
        <v>38</v>
      </c>
      <c r="K1078">
        <v>206</v>
      </c>
      <c r="L1078">
        <v>75</v>
      </c>
      <c r="M1078" s="1">
        <v>9.3240000000000016</v>
      </c>
      <c r="N1078" s="1">
        <v>16.568999999999999</v>
      </c>
      <c r="O1078" s="1">
        <v>21.2835</v>
      </c>
      <c r="P1078" s="37">
        <v>5.1239999999999997</v>
      </c>
      <c r="Q1078">
        <f t="shared" si="71"/>
        <v>2.25</v>
      </c>
      <c r="R1078" t="s">
        <v>1949</v>
      </c>
    </row>
    <row r="1079" spans="1:19">
      <c r="A1079" s="2">
        <f t="shared" si="68"/>
        <v>10553</v>
      </c>
      <c r="B1079" t="str">
        <f t="shared" si="69"/>
        <v>D110553-214</v>
      </c>
      <c r="C1079" t="str">
        <f t="shared" si="70"/>
        <v>Reno - Antique Gold</v>
      </c>
      <c r="D1079" s="2">
        <v>10553</v>
      </c>
      <c r="E1079" t="s">
        <v>39</v>
      </c>
      <c r="F1079" t="s">
        <v>140</v>
      </c>
      <c r="G1079" t="s">
        <v>14</v>
      </c>
      <c r="H1079" s="3">
        <v>1.25</v>
      </c>
      <c r="I1079" s="3" t="s">
        <v>148</v>
      </c>
      <c r="J1079" t="s">
        <v>12</v>
      </c>
      <c r="K1079">
        <v>214</v>
      </c>
      <c r="L1079">
        <v>330</v>
      </c>
      <c r="M1079" s="1" t="e">
        <v>#N/A</v>
      </c>
      <c r="N1079" s="1" t="e">
        <v>#N/A</v>
      </c>
      <c r="O1079" s="1" t="e">
        <v>#N/A</v>
      </c>
      <c r="P1079" s="37" t="e">
        <v>#N/A</v>
      </c>
      <c r="Q1079">
        <f t="shared" si="71"/>
        <v>0.4375</v>
      </c>
      <c r="R1079" t="s">
        <v>1949</v>
      </c>
    </row>
    <row r="1080" spans="1:19">
      <c r="A1080" s="2">
        <v>10561</v>
      </c>
      <c r="D1080" s="38"/>
      <c r="H1080" s="39"/>
      <c r="I1080" s="39"/>
      <c r="M1080" s="1">
        <v>4.4940000000000007</v>
      </c>
      <c r="N1080" s="1">
        <v>8.8095000000000017</v>
      </c>
      <c r="O1080" s="1">
        <v>11.591999999999999</v>
      </c>
      <c r="P1080" s="37">
        <v>2.4675000000000002</v>
      </c>
      <c r="R1080" t="s">
        <v>1949</v>
      </c>
    </row>
    <row r="1081" spans="1:19">
      <c r="A1081" s="2">
        <f t="shared" ref="A1081:A1144" si="72">D1081</f>
        <v>10564</v>
      </c>
      <c r="B1081" t="str">
        <f t="shared" ref="B1081:B1144" si="73">CONCATENATE("D1",D1081,"-",K1081)</f>
        <v>D110564-216</v>
      </c>
      <c r="C1081" t="str">
        <f t="shared" ref="C1081:C1144" si="74">CONCATENATE(F1081," - ",G1081)</f>
        <v>Floaters - Gold</v>
      </c>
      <c r="D1081" s="2">
        <v>10564</v>
      </c>
      <c r="E1081" t="s">
        <v>39</v>
      </c>
      <c r="F1081" t="s">
        <v>37</v>
      </c>
      <c r="G1081" t="s">
        <v>11</v>
      </c>
      <c r="H1081" s="3">
        <v>2.5</v>
      </c>
      <c r="I1081" s="3" t="s">
        <v>164</v>
      </c>
      <c r="J1081" t="s">
        <v>38</v>
      </c>
      <c r="K1081">
        <v>216</v>
      </c>
      <c r="L1081">
        <v>85</v>
      </c>
      <c r="M1081" s="1">
        <v>8.4</v>
      </c>
      <c r="N1081" s="1">
        <v>15.162000000000001</v>
      </c>
      <c r="O1081" s="1">
        <v>19.655999999999999</v>
      </c>
      <c r="P1081" s="37">
        <v>4.620000000000001</v>
      </c>
      <c r="Q1081">
        <f t="shared" ref="Q1081:Q1144" si="75">IFERROR(+IF(I1081&lt;40000,I1081,+((TRIM(+MID(I1081,1,+FIND("/",I1081,1)-1)))/(+TRIM(+MID(I1081,+FIND("/",I1081,1)+1,2))))),I1081*1)</f>
        <v>1.5</v>
      </c>
      <c r="R1081" t="s">
        <v>1949</v>
      </c>
    </row>
    <row r="1082" spans="1:19">
      <c r="A1082" s="2">
        <f t="shared" si="72"/>
        <v>10565</v>
      </c>
      <c r="B1082" t="str">
        <f t="shared" si="73"/>
        <v>D110565-216</v>
      </c>
      <c r="C1082" t="str">
        <f t="shared" si="74"/>
        <v>Floaters - Silver</v>
      </c>
      <c r="D1082" s="2">
        <v>10565</v>
      </c>
      <c r="E1082" t="s">
        <v>39</v>
      </c>
      <c r="F1082" t="s">
        <v>37</v>
      </c>
      <c r="G1082" t="s">
        <v>22</v>
      </c>
      <c r="H1082" s="3">
        <v>2.5</v>
      </c>
      <c r="I1082" s="3" t="s">
        <v>164</v>
      </c>
      <c r="J1082" t="s">
        <v>38</v>
      </c>
      <c r="K1082">
        <v>216</v>
      </c>
      <c r="L1082">
        <v>85</v>
      </c>
      <c r="M1082" s="1">
        <v>8.19</v>
      </c>
      <c r="N1082" s="1">
        <v>14.857500000000002</v>
      </c>
      <c r="O1082" s="1">
        <v>19.267500000000002</v>
      </c>
      <c r="P1082" s="37">
        <v>4.5045000000000002</v>
      </c>
      <c r="Q1082">
        <f t="shared" si="75"/>
        <v>1.5</v>
      </c>
      <c r="R1082" t="s">
        <v>1949</v>
      </c>
    </row>
    <row r="1083" spans="1:19">
      <c r="A1083" s="2">
        <f t="shared" si="72"/>
        <v>10566</v>
      </c>
      <c r="B1083" t="str">
        <f t="shared" si="73"/>
        <v>D110566-217</v>
      </c>
      <c r="C1083" t="str">
        <f t="shared" si="74"/>
        <v>Blacks - Black</v>
      </c>
      <c r="D1083" s="2">
        <v>10566</v>
      </c>
      <c r="E1083" t="s">
        <v>10</v>
      </c>
      <c r="F1083" t="s">
        <v>49</v>
      </c>
      <c r="G1083" t="s">
        <v>26</v>
      </c>
      <c r="H1083" s="3">
        <v>2.375</v>
      </c>
      <c r="I1083" s="3" t="s">
        <v>148</v>
      </c>
      <c r="J1083" t="s">
        <v>12</v>
      </c>
      <c r="K1083">
        <v>217</v>
      </c>
      <c r="L1083">
        <v>130</v>
      </c>
      <c r="M1083" s="1">
        <v>5.4809999999999999</v>
      </c>
      <c r="N1083" s="1">
        <v>10.2585</v>
      </c>
      <c r="O1083" s="1">
        <v>13.334999999999999</v>
      </c>
      <c r="P1083" s="37">
        <v>3.0135000000000001</v>
      </c>
      <c r="Q1083">
        <f t="shared" si="75"/>
        <v>0.4375</v>
      </c>
      <c r="R1083" t="s">
        <v>1949</v>
      </c>
    </row>
    <row r="1084" spans="1:19">
      <c r="A1084" s="2">
        <f t="shared" si="72"/>
        <v>10567</v>
      </c>
      <c r="B1084" t="str">
        <f t="shared" si="73"/>
        <v>D110567-217</v>
      </c>
      <c r="C1084" t="str">
        <f t="shared" si="74"/>
        <v>Blacks - Black</v>
      </c>
      <c r="D1084" s="2">
        <v>10567</v>
      </c>
      <c r="E1084" t="s">
        <v>10</v>
      </c>
      <c r="F1084" t="s">
        <v>49</v>
      </c>
      <c r="G1084" t="s">
        <v>26</v>
      </c>
      <c r="H1084" s="3">
        <v>2.25</v>
      </c>
      <c r="I1084" s="3" t="s">
        <v>147</v>
      </c>
      <c r="J1084" t="s">
        <v>12</v>
      </c>
      <c r="K1084">
        <v>217</v>
      </c>
      <c r="L1084">
        <v>185</v>
      </c>
      <c r="M1084" s="1">
        <v>4.8825000000000003</v>
      </c>
      <c r="N1084" s="1">
        <v>9.0404999999999998</v>
      </c>
      <c r="O1084" s="1">
        <v>12.1905</v>
      </c>
      <c r="P1084" s="37">
        <v>2.6880000000000002</v>
      </c>
      <c r="Q1084">
        <f t="shared" si="75"/>
        <v>0.625</v>
      </c>
      <c r="R1084" t="s">
        <v>1949</v>
      </c>
    </row>
    <row r="1085" spans="1:19">
      <c r="A1085" s="2">
        <f t="shared" si="72"/>
        <v>10568</v>
      </c>
      <c r="B1085" t="str">
        <f t="shared" si="73"/>
        <v>D110568-217</v>
      </c>
      <c r="C1085" t="str">
        <f t="shared" si="74"/>
        <v>Blacks - Black</v>
      </c>
      <c r="D1085" s="2">
        <v>10568</v>
      </c>
      <c r="E1085" t="s">
        <v>10</v>
      </c>
      <c r="F1085" t="s">
        <v>49</v>
      </c>
      <c r="G1085" t="s">
        <v>26</v>
      </c>
      <c r="H1085" s="3">
        <v>2</v>
      </c>
      <c r="I1085" s="3" t="s">
        <v>145</v>
      </c>
      <c r="J1085" t="s">
        <v>12</v>
      </c>
      <c r="K1085">
        <v>217</v>
      </c>
      <c r="L1085">
        <v>210</v>
      </c>
      <c r="M1085" s="1">
        <v>4.9455</v>
      </c>
      <c r="N1085" s="1">
        <v>9.1244999999999994</v>
      </c>
      <c r="O1085" s="1">
        <v>12.211500000000001</v>
      </c>
      <c r="P1085" s="37">
        <v>2.7195</v>
      </c>
      <c r="Q1085">
        <f t="shared" si="75"/>
        <v>0.5</v>
      </c>
      <c r="R1085" t="s">
        <v>1949</v>
      </c>
    </row>
    <row r="1086" spans="1:19">
      <c r="A1086" s="2">
        <f t="shared" si="72"/>
        <v>10569</v>
      </c>
      <c r="B1086" t="str">
        <f t="shared" si="73"/>
        <v>D110569-220</v>
      </c>
      <c r="C1086" t="str">
        <f t="shared" si="74"/>
        <v>Barnwood - Contrast Grey</v>
      </c>
      <c r="D1086" s="2">
        <v>10569</v>
      </c>
      <c r="E1086" t="s">
        <v>82</v>
      </c>
      <c r="F1086" t="s">
        <v>133</v>
      </c>
      <c r="G1086" t="s">
        <v>27</v>
      </c>
      <c r="H1086" s="3">
        <v>1.5</v>
      </c>
      <c r="I1086" s="3" t="s">
        <v>145</v>
      </c>
      <c r="J1086" t="s">
        <v>12</v>
      </c>
      <c r="K1086">
        <v>220</v>
      </c>
      <c r="L1086">
        <v>405</v>
      </c>
      <c r="M1086" s="1">
        <v>2.6355</v>
      </c>
      <c r="N1086" s="1">
        <v>5.5545</v>
      </c>
      <c r="O1086" s="1">
        <v>7.6965000000000003</v>
      </c>
      <c r="P1086" s="37">
        <v>1.4489999999999998</v>
      </c>
      <c r="Q1086">
        <f t="shared" si="75"/>
        <v>0.5</v>
      </c>
      <c r="R1086" t="s">
        <v>1949</v>
      </c>
      <c r="S1086" t="s">
        <v>1934</v>
      </c>
    </row>
    <row r="1087" spans="1:19">
      <c r="A1087" s="2">
        <f t="shared" si="72"/>
        <v>10570</v>
      </c>
      <c r="B1087" t="str">
        <f t="shared" si="73"/>
        <v>D110570-220</v>
      </c>
      <c r="C1087" t="str">
        <f t="shared" si="74"/>
        <v>Barnwood - Color</v>
      </c>
      <c r="D1087" s="2">
        <v>10570</v>
      </c>
      <c r="E1087" t="s">
        <v>82</v>
      </c>
      <c r="F1087" t="s">
        <v>133</v>
      </c>
      <c r="G1087" t="s">
        <v>32</v>
      </c>
      <c r="H1087" s="3">
        <v>1.5</v>
      </c>
      <c r="I1087" s="3" t="s">
        <v>145</v>
      </c>
      <c r="J1087" t="s">
        <v>12</v>
      </c>
      <c r="K1087">
        <v>220</v>
      </c>
      <c r="L1087">
        <v>420</v>
      </c>
      <c r="M1087" s="1">
        <v>2.6355</v>
      </c>
      <c r="N1087" s="1">
        <v>5.5545</v>
      </c>
      <c r="O1087" s="1">
        <v>7.6965000000000003</v>
      </c>
      <c r="P1087" s="37">
        <v>1.4489999999999998</v>
      </c>
      <c r="Q1087">
        <f t="shared" si="75"/>
        <v>0.5</v>
      </c>
      <c r="R1087" t="s">
        <v>1949</v>
      </c>
      <c r="S1087" t="s">
        <v>1934</v>
      </c>
    </row>
    <row r="1088" spans="1:19">
      <c r="A1088" s="2">
        <f t="shared" si="72"/>
        <v>10571</v>
      </c>
      <c r="B1088" t="str">
        <f t="shared" si="73"/>
        <v>D110571-220</v>
      </c>
      <c r="C1088" t="str">
        <f t="shared" si="74"/>
        <v>Barnwood - Contrast Grey</v>
      </c>
      <c r="D1088" s="2">
        <v>10571</v>
      </c>
      <c r="E1088" t="s">
        <v>82</v>
      </c>
      <c r="F1088" t="s">
        <v>133</v>
      </c>
      <c r="G1088" t="s">
        <v>27</v>
      </c>
      <c r="H1088" s="3">
        <v>2</v>
      </c>
      <c r="I1088" s="3" t="s">
        <v>145</v>
      </c>
      <c r="J1088" t="s">
        <v>12</v>
      </c>
      <c r="K1088">
        <v>220</v>
      </c>
      <c r="L1088">
        <v>280</v>
      </c>
      <c r="M1088" s="1">
        <v>3.2550000000000003</v>
      </c>
      <c r="N1088" s="1">
        <v>6.3944999999999999</v>
      </c>
      <c r="O1088" s="1">
        <v>8.7150000000000016</v>
      </c>
      <c r="P1088" s="37">
        <v>1.7955000000000001</v>
      </c>
      <c r="Q1088">
        <f t="shared" si="75"/>
        <v>0.5</v>
      </c>
      <c r="R1088" t="s">
        <v>1949</v>
      </c>
    </row>
    <row r="1089" spans="1:19">
      <c r="A1089" s="2">
        <f t="shared" si="72"/>
        <v>10572</v>
      </c>
      <c r="B1089" t="str">
        <f t="shared" si="73"/>
        <v>D110572-220</v>
      </c>
      <c r="C1089" t="str">
        <f t="shared" si="74"/>
        <v>Barnwood - Color</v>
      </c>
      <c r="D1089" s="2">
        <v>10572</v>
      </c>
      <c r="E1089" t="s">
        <v>82</v>
      </c>
      <c r="F1089" t="s">
        <v>133</v>
      </c>
      <c r="G1089" t="s">
        <v>32</v>
      </c>
      <c r="H1089" s="3">
        <v>2</v>
      </c>
      <c r="I1089" s="3" t="s">
        <v>145</v>
      </c>
      <c r="J1089" t="s">
        <v>12</v>
      </c>
      <c r="K1089">
        <v>220</v>
      </c>
      <c r="L1089">
        <v>280</v>
      </c>
      <c r="M1089" s="1">
        <v>3.3390000000000004</v>
      </c>
      <c r="N1089" s="1">
        <v>6.5309999999999997</v>
      </c>
      <c r="O1089" s="1">
        <v>8.8935000000000013</v>
      </c>
      <c r="P1089" s="37">
        <v>1.8375000000000001</v>
      </c>
      <c r="Q1089">
        <f t="shared" si="75"/>
        <v>0.5</v>
      </c>
      <c r="R1089" t="s">
        <v>1949</v>
      </c>
    </row>
    <row r="1090" spans="1:19">
      <c r="A1090" s="2">
        <f t="shared" si="72"/>
        <v>10573</v>
      </c>
      <c r="B1090" t="str">
        <f t="shared" si="73"/>
        <v>D110573-120</v>
      </c>
      <c r="C1090" t="str">
        <f t="shared" si="74"/>
        <v>Stretchers - Natural</v>
      </c>
      <c r="D1090" s="2">
        <v>10573</v>
      </c>
      <c r="E1090" t="s">
        <v>76</v>
      </c>
      <c r="F1090" t="s">
        <v>77</v>
      </c>
      <c r="G1090" t="s">
        <v>44</v>
      </c>
      <c r="H1090" s="3">
        <v>2</v>
      </c>
      <c r="I1090" s="3" t="s">
        <v>147</v>
      </c>
      <c r="J1090" t="s">
        <v>76</v>
      </c>
      <c r="K1090">
        <v>120</v>
      </c>
      <c r="L1090">
        <v>420</v>
      </c>
      <c r="M1090" s="1">
        <v>1.4175000000000002</v>
      </c>
      <c r="N1090" s="1">
        <v>3.4859999999999998</v>
      </c>
      <c r="O1090" s="1">
        <v>4.9980000000000002</v>
      </c>
      <c r="P1090" s="37">
        <v>0.77700000000000002</v>
      </c>
      <c r="Q1090">
        <f t="shared" si="75"/>
        <v>0.625</v>
      </c>
      <c r="R1090" t="s">
        <v>1949</v>
      </c>
    </row>
    <row r="1091" spans="1:19">
      <c r="A1091" s="2">
        <f t="shared" si="72"/>
        <v>10574</v>
      </c>
      <c r="B1091" t="str">
        <f t="shared" si="73"/>
        <v>D110574-220</v>
      </c>
      <c r="C1091" t="str">
        <f t="shared" si="74"/>
        <v>Barnwood - Contrast Grey</v>
      </c>
      <c r="D1091" s="2">
        <v>10574</v>
      </c>
      <c r="E1091" t="s">
        <v>82</v>
      </c>
      <c r="F1091" t="s">
        <v>133</v>
      </c>
      <c r="G1091" t="s">
        <v>27</v>
      </c>
      <c r="H1091" s="3">
        <v>1</v>
      </c>
      <c r="I1091" s="3" t="s">
        <v>145</v>
      </c>
      <c r="J1091" t="s">
        <v>12</v>
      </c>
      <c r="K1091">
        <v>220</v>
      </c>
      <c r="L1091">
        <v>540</v>
      </c>
      <c r="M1091" s="1">
        <v>2.1420000000000003</v>
      </c>
      <c r="N1091" s="1">
        <v>4.6829999999999998</v>
      </c>
      <c r="O1091" s="1">
        <v>6.3420000000000005</v>
      </c>
      <c r="P1091" s="37">
        <v>1.1760000000000002</v>
      </c>
      <c r="Q1091">
        <f t="shared" si="75"/>
        <v>0.5</v>
      </c>
      <c r="R1091" t="s">
        <v>1949</v>
      </c>
      <c r="S1091" t="s">
        <v>1934</v>
      </c>
    </row>
    <row r="1092" spans="1:19">
      <c r="A1092" s="2">
        <f t="shared" si="72"/>
        <v>10575</v>
      </c>
      <c r="B1092" t="str">
        <f t="shared" si="73"/>
        <v>D110575-220</v>
      </c>
      <c r="C1092" t="str">
        <f t="shared" si="74"/>
        <v>Barnwood - Color</v>
      </c>
      <c r="D1092" s="2">
        <v>10575</v>
      </c>
      <c r="E1092" t="s">
        <v>82</v>
      </c>
      <c r="F1092" t="s">
        <v>133</v>
      </c>
      <c r="G1092" t="s">
        <v>32</v>
      </c>
      <c r="H1092" s="3">
        <v>1</v>
      </c>
      <c r="I1092" s="3" t="s">
        <v>145</v>
      </c>
      <c r="J1092" t="s">
        <v>12</v>
      </c>
      <c r="K1092">
        <v>220</v>
      </c>
      <c r="L1092">
        <v>625</v>
      </c>
      <c r="M1092" s="1">
        <v>2.1420000000000003</v>
      </c>
      <c r="N1092" s="1">
        <v>4.6829999999999998</v>
      </c>
      <c r="O1092" s="1">
        <v>6.3420000000000005</v>
      </c>
      <c r="P1092" s="37">
        <v>1.1760000000000002</v>
      </c>
      <c r="Q1092">
        <f t="shared" si="75"/>
        <v>0.5</v>
      </c>
      <c r="R1092" t="s">
        <v>1949</v>
      </c>
    </row>
    <row r="1093" spans="1:19">
      <c r="A1093" s="2">
        <f t="shared" si="72"/>
        <v>10577</v>
      </c>
      <c r="B1093" t="str">
        <f t="shared" si="73"/>
        <v>D110577-215</v>
      </c>
      <c r="C1093" t="str">
        <f t="shared" si="74"/>
        <v>Hamilton II - Honey Pecan</v>
      </c>
      <c r="D1093" s="2">
        <v>10577</v>
      </c>
      <c r="E1093" t="s">
        <v>10</v>
      </c>
      <c r="F1093" t="s">
        <v>139</v>
      </c>
      <c r="G1093" t="s">
        <v>35</v>
      </c>
      <c r="H1093" s="3">
        <v>1.75</v>
      </c>
      <c r="I1093" s="3" t="s">
        <v>144</v>
      </c>
      <c r="J1093" t="s">
        <v>12</v>
      </c>
      <c r="K1093">
        <v>215</v>
      </c>
      <c r="L1093">
        <v>235</v>
      </c>
      <c r="M1093" s="1" t="e">
        <v>#N/A</v>
      </c>
      <c r="N1093" s="1" t="e">
        <v>#N/A</v>
      </c>
      <c r="O1093" s="1" t="e">
        <v>#N/A</v>
      </c>
      <c r="P1093" s="37" t="e">
        <v>#N/A</v>
      </c>
      <c r="Q1093">
        <f t="shared" si="75"/>
        <v>0.5625</v>
      </c>
      <c r="R1093" t="s">
        <v>1949</v>
      </c>
    </row>
    <row r="1094" spans="1:19">
      <c r="A1094" s="2">
        <f t="shared" si="72"/>
        <v>10578</v>
      </c>
      <c r="B1094" t="str">
        <f t="shared" si="73"/>
        <v>D110578-215</v>
      </c>
      <c r="C1094" t="str">
        <f t="shared" si="74"/>
        <v>Hamilton II - Walnut</v>
      </c>
      <c r="D1094" s="2">
        <v>10578</v>
      </c>
      <c r="E1094" t="s">
        <v>10</v>
      </c>
      <c r="F1094" t="s">
        <v>139</v>
      </c>
      <c r="G1094" t="s">
        <v>23</v>
      </c>
      <c r="H1094" s="3">
        <v>1.75</v>
      </c>
      <c r="I1094" s="3" t="s">
        <v>144</v>
      </c>
      <c r="J1094" t="s">
        <v>12</v>
      </c>
      <c r="K1094">
        <v>215</v>
      </c>
      <c r="L1094">
        <v>190</v>
      </c>
      <c r="M1094" s="1">
        <v>3.5805000000000002</v>
      </c>
      <c r="N1094" s="1">
        <v>6.7620000000000005</v>
      </c>
      <c r="O1094" s="1">
        <v>9.1035000000000004</v>
      </c>
      <c r="P1094" s="37">
        <v>1.974</v>
      </c>
      <c r="Q1094">
        <f t="shared" si="75"/>
        <v>0.5625</v>
      </c>
      <c r="R1094" t="s">
        <v>1949</v>
      </c>
    </row>
    <row r="1095" spans="1:19">
      <c r="A1095" s="2">
        <f t="shared" si="72"/>
        <v>10583</v>
      </c>
      <c r="B1095" t="str">
        <f t="shared" si="73"/>
        <v>D110583-215</v>
      </c>
      <c r="C1095" t="str">
        <f t="shared" si="74"/>
        <v>Hamilton II - Natural</v>
      </c>
      <c r="D1095" s="2">
        <v>10583</v>
      </c>
      <c r="E1095" t="s">
        <v>10</v>
      </c>
      <c r="F1095" t="s">
        <v>139</v>
      </c>
      <c r="G1095" t="s">
        <v>44</v>
      </c>
      <c r="H1095" s="3">
        <v>1.75</v>
      </c>
      <c r="I1095" s="3" t="s">
        <v>144</v>
      </c>
      <c r="J1095" t="s">
        <v>12</v>
      </c>
      <c r="K1095">
        <v>215</v>
      </c>
      <c r="L1095">
        <v>210</v>
      </c>
      <c r="M1095" s="1" t="e">
        <v>#N/A</v>
      </c>
      <c r="N1095" s="1" t="e">
        <v>#N/A</v>
      </c>
      <c r="O1095" s="1" t="e">
        <v>#N/A</v>
      </c>
      <c r="P1095" s="37" t="e">
        <v>#N/A</v>
      </c>
      <c r="Q1095">
        <f t="shared" si="75"/>
        <v>0.5625</v>
      </c>
      <c r="R1095" t="s">
        <v>1949</v>
      </c>
    </row>
    <row r="1096" spans="1:19">
      <c r="A1096" s="2">
        <f t="shared" si="72"/>
        <v>10585</v>
      </c>
      <c r="B1096" t="str">
        <f t="shared" si="73"/>
        <v>D110585-220</v>
      </c>
      <c r="C1096" t="str">
        <f t="shared" si="74"/>
        <v>Barnwood - White Washed</v>
      </c>
      <c r="D1096" s="2">
        <v>10585</v>
      </c>
      <c r="E1096" t="s">
        <v>82</v>
      </c>
      <c r="F1096" t="s">
        <v>133</v>
      </c>
      <c r="G1096" t="s">
        <v>47</v>
      </c>
      <c r="H1096" s="3">
        <v>1</v>
      </c>
      <c r="I1096" s="3" t="s">
        <v>145</v>
      </c>
      <c r="J1096" t="s">
        <v>12</v>
      </c>
      <c r="K1096">
        <v>220</v>
      </c>
      <c r="L1096">
        <v>610</v>
      </c>
      <c r="M1096" s="1">
        <v>2.1420000000000003</v>
      </c>
      <c r="N1096" s="1">
        <v>4.6829999999999998</v>
      </c>
      <c r="O1096" s="1">
        <v>6.3420000000000005</v>
      </c>
      <c r="P1096" s="37">
        <v>1.1760000000000002</v>
      </c>
      <c r="Q1096">
        <f t="shared" si="75"/>
        <v>0.5</v>
      </c>
      <c r="R1096" t="s">
        <v>1949</v>
      </c>
    </row>
    <row r="1097" spans="1:19">
      <c r="A1097" s="2">
        <f t="shared" si="72"/>
        <v>10586</v>
      </c>
      <c r="B1097" t="str">
        <f t="shared" si="73"/>
        <v>D110586-220</v>
      </c>
      <c r="C1097" t="str">
        <f t="shared" si="74"/>
        <v>Barnwood - Black</v>
      </c>
      <c r="D1097" s="2">
        <v>10586</v>
      </c>
      <c r="E1097" t="s">
        <v>82</v>
      </c>
      <c r="F1097" t="s">
        <v>133</v>
      </c>
      <c r="G1097" t="s">
        <v>26</v>
      </c>
      <c r="H1097" s="3">
        <v>1</v>
      </c>
      <c r="I1097" s="3" t="s">
        <v>145</v>
      </c>
      <c r="J1097" t="s">
        <v>12</v>
      </c>
      <c r="K1097">
        <v>220</v>
      </c>
      <c r="L1097">
        <v>540</v>
      </c>
      <c r="M1097" s="1">
        <v>2.1420000000000003</v>
      </c>
      <c r="N1097" s="1">
        <v>4.6829999999999998</v>
      </c>
      <c r="O1097" s="1">
        <v>6.3420000000000005</v>
      </c>
      <c r="P1097" s="37">
        <v>1.1760000000000002</v>
      </c>
      <c r="Q1097">
        <f t="shared" si="75"/>
        <v>0.5</v>
      </c>
      <c r="R1097" t="s">
        <v>1949</v>
      </c>
    </row>
    <row r="1098" spans="1:19">
      <c r="A1098" s="2">
        <f t="shared" si="72"/>
        <v>10587</v>
      </c>
      <c r="B1098" t="str">
        <f t="shared" si="73"/>
        <v>D110587-220</v>
      </c>
      <c r="C1098" t="str">
        <f t="shared" si="74"/>
        <v>Barnwood - White Washed</v>
      </c>
      <c r="D1098" s="2">
        <v>10587</v>
      </c>
      <c r="E1098" t="s">
        <v>82</v>
      </c>
      <c r="F1098" t="s">
        <v>133</v>
      </c>
      <c r="G1098" t="s">
        <v>47</v>
      </c>
      <c r="H1098" s="3">
        <v>1.5</v>
      </c>
      <c r="I1098" s="3" t="s">
        <v>145</v>
      </c>
      <c r="J1098" t="s">
        <v>12</v>
      </c>
      <c r="K1098">
        <v>220</v>
      </c>
      <c r="L1098">
        <v>375</v>
      </c>
      <c r="M1098" s="1">
        <v>2.6355</v>
      </c>
      <c r="N1098" s="1">
        <v>5.5545</v>
      </c>
      <c r="O1098" s="1">
        <v>7.6965000000000003</v>
      </c>
      <c r="P1098" s="37">
        <v>1.4489999999999998</v>
      </c>
      <c r="Q1098">
        <f t="shared" si="75"/>
        <v>0.5</v>
      </c>
      <c r="R1098" t="s">
        <v>1949</v>
      </c>
      <c r="S1098" t="s">
        <v>1934</v>
      </c>
    </row>
    <row r="1099" spans="1:19">
      <c r="A1099" s="2">
        <f t="shared" si="72"/>
        <v>10588</v>
      </c>
      <c r="B1099" t="str">
        <f t="shared" si="73"/>
        <v>D110588-220</v>
      </c>
      <c r="C1099" t="str">
        <f t="shared" si="74"/>
        <v>Barnwood - Black</v>
      </c>
      <c r="D1099" s="2">
        <v>10588</v>
      </c>
      <c r="E1099" t="s">
        <v>82</v>
      </c>
      <c r="F1099" t="s">
        <v>133</v>
      </c>
      <c r="G1099" t="s">
        <v>26</v>
      </c>
      <c r="H1099" s="3">
        <v>1.5</v>
      </c>
      <c r="I1099" s="3" t="s">
        <v>145</v>
      </c>
      <c r="J1099" t="s">
        <v>12</v>
      </c>
      <c r="K1099">
        <v>220</v>
      </c>
      <c r="L1099">
        <v>370</v>
      </c>
      <c r="M1099" s="1">
        <v>2.6355</v>
      </c>
      <c r="N1099" s="1">
        <v>5.5545</v>
      </c>
      <c r="O1099" s="1">
        <v>7.6965000000000003</v>
      </c>
      <c r="P1099" s="37">
        <v>1.4489999999999998</v>
      </c>
      <c r="Q1099">
        <f t="shared" si="75"/>
        <v>0.5</v>
      </c>
      <c r="R1099" t="s">
        <v>1949</v>
      </c>
      <c r="S1099" t="s">
        <v>1934</v>
      </c>
    </row>
    <row r="1100" spans="1:19">
      <c r="A1100" s="2">
        <f t="shared" si="72"/>
        <v>10589</v>
      </c>
      <c r="B1100" t="str">
        <f t="shared" si="73"/>
        <v>D110589-220</v>
      </c>
      <c r="C1100" t="str">
        <f t="shared" si="74"/>
        <v>Barnwood - White Washed</v>
      </c>
      <c r="D1100" s="2">
        <v>10589</v>
      </c>
      <c r="E1100" t="s">
        <v>82</v>
      </c>
      <c r="F1100" t="s">
        <v>133</v>
      </c>
      <c r="G1100" t="s">
        <v>47</v>
      </c>
      <c r="H1100" s="3">
        <v>2</v>
      </c>
      <c r="I1100" s="3" t="s">
        <v>145</v>
      </c>
      <c r="J1100" t="s">
        <v>12</v>
      </c>
      <c r="K1100">
        <v>220</v>
      </c>
      <c r="L1100">
        <v>270</v>
      </c>
      <c r="M1100" s="1">
        <v>3.3390000000000004</v>
      </c>
      <c r="N1100" s="1">
        <v>6.5309999999999997</v>
      </c>
      <c r="O1100" s="1">
        <v>8.8935000000000013</v>
      </c>
      <c r="P1100" s="37">
        <v>1.8375000000000001</v>
      </c>
      <c r="Q1100">
        <f t="shared" si="75"/>
        <v>0.5</v>
      </c>
      <c r="R1100" t="s">
        <v>1949</v>
      </c>
    </row>
    <row r="1101" spans="1:19">
      <c r="A1101" s="2">
        <f t="shared" si="72"/>
        <v>10590</v>
      </c>
      <c r="B1101" t="str">
        <f t="shared" si="73"/>
        <v>D110590-220</v>
      </c>
      <c r="C1101" t="str">
        <f t="shared" si="74"/>
        <v>Barnwood - Black</v>
      </c>
      <c r="D1101" s="2">
        <v>10590</v>
      </c>
      <c r="E1101" t="s">
        <v>82</v>
      </c>
      <c r="F1101" t="s">
        <v>133</v>
      </c>
      <c r="G1101" t="s">
        <v>26</v>
      </c>
      <c r="H1101" s="3">
        <v>2</v>
      </c>
      <c r="I1101" s="3" t="s">
        <v>145</v>
      </c>
      <c r="J1101" t="s">
        <v>12</v>
      </c>
      <c r="K1101">
        <v>220</v>
      </c>
      <c r="L1101">
        <v>300</v>
      </c>
      <c r="M1101" s="1">
        <v>3.2550000000000003</v>
      </c>
      <c r="N1101" s="1">
        <v>6.3944999999999999</v>
      </c>
      <c r="O1101" s="1">
        <v>8.7150000000000016</v>
      </c>
      <c r="P1101" s="37">
        <v>1.7955000000000001</v>
      </c>
      <c r="Q1101">
        <f t="shared" si="75"/>
        <v>0.5</v>
      </c>
      <c r="R1101" t="s">
        <v>1949</v>
      </c>
      <c r="S1101" t="s">
        <v>1934</v>
      </c>
    </row>
    <row r="1102" spans="1:19">
      <c r="A1102" s="2">
        <f t="shared" si="72"/>
        <v>10592</v>
      </c>
      <c r="B1102" t="str">
        <f t="shared" si="73"/>
        <v>D110592-222</v>
      </c>
      <c r="C1102" t="str">
        <f t="shared" si="74"/>
        <v>Chaps - Walnut</v>
      </c>
      <c r="D1102" s="2">
        <v>10592</v>
      </c>
      <c r="E1102" t="s">
        <v>39</v>
      </c>
      <c r="F1102" t="s">
        <v>138</v>
      </c>
      <c r="G1102" t="s">
        <v>23</v>
      </c>
      <c r="H1102" s="3">
        <v>0.875</v>
      </c>
      <c r="I1102" s="3" t="s">
        <v>148</v>
      </c>
      <c r="J1102" t="s">
        <v>12</v>
      </c>
      <c r="K1102">
        <v>222</v>
      </c>
      <c r="L1102">
        <v>230</v>
      </c>
      <c r="M1102" s="1">
        <v>4.2735000000000003</v>
      </c>
      <c r="N1102" s="1">
        <v>7.9905000000000008</v>
      </c>
      <c r="O1102" s="1">
        <v>10.7415</v>
      </c>
      <c r="P1102" s="37">
        <v>2.3520000000000003</v>
      </c>
      <c r="Q1102">
        <f t="shared" si="75"/>
        <v>0.4375</v>
      </c>
      <c r="R1102" t="s">
        <v>1949</v>
      </c>
    </row>
    <row r="1103" spans="1:19">
      <c r="A1103" s="2">
        <f t="shared" si="72"/>
        <v>10593</v>
      </c>
      <c r="B1103" t="str">
        <f t="shared" si="73"/>
        <v>D110593-221</v>
      </c>
      <c r="C1103" t="str">
        <f t="shared" si="74"/>
        <v>Chaps - Walnut</v>
      </c>
      <c r="D1103" s="2">
        <v>10593</v>
      </c>
      <c r="E1103" t="s">
        <v>39</v>
      </c>
      <c r="F1103" t="s">
        <v>138</v>
      </c>
      <c r="G1103" t="s">
        <v>23</v>
      </c>
      <c r="H1103" s="3">
        <v>1.25</v>
      </c>
      <c r="I1103" s="3" t="s">
        <v>148</v>
      </c>
      <c r="J1103" t="s">
        <v>12</v>
      </c>
      <c r="K1103">
        <v>221</v>
      </c>
      <c r="L1103">
        <v>175</v>
      </c>
      <c r="M1103" s="1">
        <v>5.5229999999999997</v>
      </c>
      <c r="N1103" s="1">
        <v>10.08</v>
      </c>
      <c r="O1103" s="1">
        <v>13.377000000000001</v>
      </c>
      <c r="P1103" s="37">
        <v>3.0345000000000004</v>
      </c>
      <c r="Q1103">
        <f t="shared" si="75"/>
        <v>0.4375</v>
      </c>
      <c r="R1103" t="s">
        <v>1949</v>
      </c>
    </row>
    <row r="1104" spans="1:19">
      <c r="A1104" s="2">
        <f t="shared" si="72"/>
        <v>10594</v>
      </c>
      <c r="B1104" t="str">
        <f t="shared" si="73"/>
        <v>D110594-221</v>
      </c>
      <c r="C1104" t="str">
        <f t="shared" si="74"/>
        <v>Chaps - Walnut</v>
      </c>
      <c r="D1104" s="2">
        <v>10594</v>
      </c>
      <c r="E1104" t="s">
        <v>39</v>
      </c>
      <c r="F1104" t="s">
        <v>138</v>
      </c>
      <c r="G1104" t="s">
        <v>23</v>
      </c>
      <c r="H1104" s="3">
        <v>1.25</v>
      </c>
      <c r="I1104" s="3" t="s">
        <v>154</v>
      </c>
      <c r="J1104" t="s">
        <v>12</v>
      </c>
      <c r="K1104">
        <v>221</v>
      </c>
      <c r="L1104">
        <v>230</v>
      </c>
      <c r="M1104" s="1">
        <v>6.93</v>
      </c>
      <c r="N1104" s="1">
        <v>12.547499999999999</v>
      </c>
      <c r="O1104" s="1">
        <v>16.243500000000001</v>
      </c>
      <c r="P1104" s="37">
        <v>3.8115000000000001</v>
      </c>
      <c r="Q1104">
        <f t="shared" si="75"/>
        <v>1</v>
      </c>
      <c r="R1104" t="s">
        <v>1949</v>
      </c>
    </row>
    <row r="1105" spans="1:18">
      <c r="A1105" s="2">
        <f t="shared" si="72"/>
        <v>10595</v>
      </c>
      <c r="B1105" t="str">
        <f t="shared" si="73"/>
        <v>D110595-221</v>
      </c>
      <c r="C1105" t="str">
        <f t="shared" si="74"/>
        <v>Chaps - Walnut</v>
      </c>
      <c r="D1105" s="2">
        <v>10595</v>
      </c>
      <c r="E1105" t="s">
        <v>39</v>
      </c>
      <c r="F1105" t="s">
        <v>138</v>
      </c>
      <c r="G1105" t="s">
        <v>23</v>
      </c>
      <c r="H1105" s="3">
        <v>1.25</v>
      </c>
      <c r="I1105" s="3" t="s">
        <v>151</v>
      </c>
      <c r="J1105" t="s">
        <v>12</v>
      </c>
      <c r="K1105">
        <v>221</v>
      </c>
      <c r="L1105">
        <v>155</v>
      </c>
      <c r="M1105" s="1">
        <v>9.3240000000000016</v>
      </c>
      <c r="N1105" s="1">
        <v>16.254000000000001</v>
      </c>
      <c r="O1105" s="1">
        <v>20.895</v>
      </c>
      <c r="P1105" s="37">
        <v>5.1239999999999997</v>
      </c>
      <c r="Q1105">
        <f t="shared" si="75"/>
        <v>2</v>
      </c>
      <c r="R1105" t="s">
        <v>1949</v>
      </c>
    </row>
    <row r="1106" spans="1:18">
      <c r="A1106" s="2">
        <f t="shared" si="72"/>
        <v>10596</v>
      </c>
      <c r="B1106" t="str">
        <f t="shared" si="73"/>
        <v>D110596-221</v>
      </c>
      <c r="C1106" t="str">
        <f t="shared" si="74"/>
        <v>Chaps - Walnut</v>
      </c>
      <c r="D1106" s="2">
        <v>10596</v>
      </c>
      <c r="E1106" t="s">
        <v>39</v>
      </c>
      <c r="F1106" t="s">
        <v>138</v>
      </c>
      <c r="G1106" t="s">
        <v>23</v>
      </c>
      <c r="H1106" s="3">
        <v>2.375</v>
      </c>
      <c r="I1106" s="3" t="s">
        <v>144</v>
      </c>
      <c r="J1106" t="s">
        <v>12</v>
      </c>
      <c r="K1106">
        <v>221</v>
      </c>
      <c r="L1106">
        <v>160</v>
      </c>
      <c r="M1106" s="1">
        <v>11.151</v>
      </c>
      <c r="N1106" s="1">
        <v>18.963000000000001</v>
      </c>
      <c r="O1106" s="1">
        <v>23.855999999999998</v>
      </c>
      <c r="P1106" s="37">
        <v>6.1319999999999997</v>
      </c>
      <c r="Q1106">
        <f t="shared" si="75"/>
        <v>0.5625</v>
      </c>
      <c r="R1106" t="s">
        <v>1949</v>
      </c>
    </row>
    <row r="1107" spans="1:18">
      <c r="A1107" s="2">
        <f t="shared" si="72"/>
        <v>10597</v>
      </c>
      <c r="B1107" t="str">
        <f t="shared" si="73"/>
        <v>D110597-226</v>
      </c>
      <c r="C1107" t="str">
        <f t="shared" si="74"/>
        <v>Zurich - Gold</v>
      </c>
      <c r="D1107" s="2">
        <v>10597</v>
      </c>
      <c r="E1107" t="s">
        <v>10</v>
      </c>
      <c r="F1107" t="s">
        <v>137</v>
      </c>
      <c r="G1107" t="s">
        <v>11</v>
      </c>
      <c r="H1107" s="3">
        <v>4.25</v>
      </c>
      <c r="I1107" s="3" t="s">
        <v>149</v>
      </c>
      <c r="J1107" t="s">
        <v>12</v>
      </c>
      <c r="K1107">
        <v>226</v>
      </c>
      <c r="L1107">
        <v>70</v>
      </c>
      <c r="M1107" s="1">
        <v>14.311500000000001</v>
      </c>
      <c r="N1107" s="1">
        <v>25.347000000000001</v>
      </c>
      <c r="O1107" s="1">
        <v>31.174500000000002</v>
      </c>
      <c r="P1107" s="37">
        <v>7.875</v>
      </c>
      <c r="Q1107">
        <f t="shared" si="75"/>
        <v>0.375</v>
      </c>
      <c r="R1107" t="s">
        <v>1949</v>
      </c>
    </row>
    <row r="1108" spans="1:18">
      <c r="A1108" s="2">
        <f t="shared" si="72"/>
        <v>10598</v>
      </c>
      <c r="B1108" t="str">
        <f t="shared" si="73"/>
        <v>D110598-226</v>
      </c>
      <c r="C1108" t="str">
        <f t="shared" si="74"/>
        <v>Zurich - Silver</v>
      </c>
      <c r="D1108" s="2">
        <v>10598</v>
      </c>
      <c r="E1108" t="s">
        <v>10</v>
      </c>
      <c r="F1108" t="s">
        <v>137</v>
      </c>
      <c r="G1108" t="s">
        <v>22</v>
      </c>
      <c r="H1108" s="3">
        <v>4.25</v>
      </c>
      <c r="I1108" s="3" t="s">
        <v>149</v>
      </c>
      <c r="J1108" t="s">
        <v>12</v>
      </c>
      <c r="K1108">
        <v>226</v>
      </c>
      <c r="L1108">
        <v>65</v>
      </c>
      <c r="M1108" s="1" t="e">
        <v>#N/A</v>
      </c>
      <c r="N1108" s="1" t="e">
        <v>#N/A</v>
      </c>
      <c r="O1108" s="1" t="e">
        <v>#N/A</v>
      </c>
      <c r="P1108" s="37" t="e">
        <v>#N/A</v>
      </c>
      <c r="Q1108">
        <f t="shared" si="75"/>
        <v>0.375</v>
      </c>
      <c r="R1108" t="s">
        <v>1949</v>
      </c>
    </row>
    <row r="1109" spans="1:18">
      <c r="A1109" s="2">
        <f t="shared" si="72"/>
        <v>10599</v>
      </c>
      <c r="B1109" t="str">
        <f t="shared" si="73"/>
        <v>D110599-184</v>
      </c>
      <c r="C1109" t="str">
        <f t="shared" si="74"/>
        <v>Bistro - Mahogany</v>
      </c>
      <c r="D1109" s="2">
        <v>10599</v>
      </c>
      <c r="E1109" t="s">
        <v>10</v>
      </c>
      <c r="F1109" t="s">
        <v>57</v>
      </c>
      <c r="G1109" t="s">
        <v>25</v>
      </c>
      <c r="H1109" s="3">
        <v>1.75</v>
      </c>
      <c r="I1109" s="3" t="s">
        <v>150</v>
      </c>
      <c r="J1109" t="s">
        <v>12</v>
      </c>
      <c r="K1109">
        <v>184</v>
      </c>
      <c r="L1109">
        <v>235</v>
      </c>
      <c r="M1109" s="1">
        <v>4.9665000000000008</v>
      </c>
      <c r="N1109" s="1">
        <v>9.4815000000000005</v>
      </c>
      <c r="O1109" s="1">
        <v>12.631499999999999</v>
      </c>
      <c r="P1109" s="37">
        <v>2.7300000000000004</v>
      </c>
      <c r="Q1109">
        <f t="shared" si="75"/>
        <v>0.75</v>
      </c>
      <c r="R1109" t="s">
        <v>1949</v>
      </c>
    </row>
    <row r="1110" spans="1:18">
      <c r="A1110" s="2">
        <f t="shared" si="72"/>
        <v>10600</v>
      </c>
      <c r="B1110" t="str">
        <f t="shared" si="73"/>
        <v>D110600-184</v>
      </c>
      <c r="C1110" t="str">
        <f t="shared" si="74"/>
        <v>Bistro - Mahogany</v>
      </c>
      <c r="D1110" s="2">
        <v>10600</v>
      </c>
      <c r="E1110" t="s">
        <v>10</v>
      </c>
      <c r="F1110" t="s">
        <v>57</v>
      </c>
      <c r="G1110" t="s">
        <v>25</v>
      </c>
      <c r="H1110" s="3">
        <v>1.75</v>
      </c>
      <c r="I1110" s="3" t="s">
        <v>150</v>
      </c>
      <c r="J1110" t="s">
        <v>12</v>
      </c>
      <c r="K1110">
        <v>184</v>
      </c>
      <c r="L1110">
        <v>235</v>
      </c>
      <c r="M1110" s="1">
        <v>4.9665000000000008</v>
      </c>
      <c r="N1110" s="1">
        <v>9.4815000000000005</v>
      </c>
      <c r="O1110" s="1">
        <v>12.631499999999999</v>
      </c>
      <c r="P1110" s="37">
        <v>2.7300000000000004</v>
      </c>
      <c r="Q1110">
        <f t="shared" si="75"/>
        <v>0.75</v>
      </c>
      <c r="R1110" t="s">
        <v>1949</v>
      </c>
    </row>
    <row r="1111" spans="1:18">
      <c r="A1111" s="2">
        <f t="shared" si="72"/>
        <v>10602</v>
      </c>
      <c r="B1111" t="str">
        <f t="shared" si="73"/>
        <v>D110602-221</v>
      </c>
      <c r="C1111" t="str">
        <f t="shared" si="74"/>
        <v>Chaps - Walnut</v>
      </c>
      <c r="D1111" s="2">
        <v>10602</v>
      </c>
      <c r="E1111" t="s">
        <v>39</v>
      </c>
      <c r="F1111" t="s">
        <v>138</v>
      </c>
      <c r="G1111" t="s">
        <v>23</v>
      </c>
      <c r="H1111" s="3">
        <v>1.25</v>
      </c>
      <c r="I1111" s="3" t="s">
        <v>148</v>
      </c>
      <c r="J1111" t="s">
        <v>12</v>
      </c>
      <c r="K1111">
        <v>221</v>
      </c>
      <c r="L1111">
        <v>175</v>
      </c>
      <c r="M1111" s="1">
        <v>5.5229999999999997</v>
      </c>
      <c r="N1111" s="1">
        <v>10.08</v>
      </c>
      <c r="O1111" s="1">
        <v>13.377000000000001</v>
      </c>
      <c r="P1111" s="37">
        <v>3.0345000000000004</v>
      </c>
      <c r="Q1111">
        <f t="shared" si="75"/>
        <v>0.4375</v>
      </c>
      <c r="R1111" t="s">
        <v>1949</v>
      </c>
    </row>
    <row r="1112" spans="1:18">
      <c r="A1112" s="2">
        <f t="shared" si="72"/>
        <v>10603</v>
      </c>
      <c r="B1112" t="str">
        <f t="shared" si="73"/>
        <v>D110603-221</v>
      </c>
      <c r="C1112" t="str">
        <f t="shared" si="74"/>
        <v>Chaps - Walnut</v>
      </c>
      <c r="D1112" s="2">
        <v>10603</v>
      </c>
      <c r="E1112" t="s">
        <v>39</v>
      </c>
      <c r="F1112" t="s">
        <v>138</v>
      </c>
      <c r="G1112" t="s">
        <v>23</v>
      </c>
      <c r="H1112" s="3">
        <v>1.25</v>
      </c>
      <c r="I1112" s="3" t="s">
        <v>154</v>
      </c>
      <c r="J1112" t="s">
        <v>12</v>
      </c>
      <c r="K1112">
        <v>221</v>
      </c>
      <c r="L1112">
        <v>230</v>
      </c>
      <c r="M1112" s="1">
        <v>6.93</v>
      </c>
      <c r="N1112" s="1">
        <v>12.547499999999999</v>
      </c>
      <c r="O1112" s="1">
        <v>16.243500000000001</v>
      </c>
      <c r="P1112" s="37">
        <v>3.8115000000000001</v>
      </c>
      <c r="Q1112">
        <f t="shared" si="75"/>
        <v>1</v>
      </c>
      <c r="R1112" t="s">
        <v>1949</v>
      </c>
    </row>
    <row r="1113" spans="1:18">
      <c r="A1113" s="2">
        <f t="shared" si="72"/>
        <v>10604</v>
      </c>
      <c r="B1113" t="str">
        <f t="shared" si="73"/>
        <v>D110604-221</v>
      </c>
      <c r="C1113" t="str">
        <f t="shared" si="74"/>
        <v>Chaps - Walnut</v>
      </c>
      <c r="D1113" s="2">
        <v>10604</v>
      </c>
      <c r="E1113" t="s">
        <v>39</v>
      </c>
      <c r="F1113" t="s">
        <v>138</v>
      </c>
      <c r="G1113" t="s">
        <v>23</v>
      </c>
      <c r="H1113" s="3">
        <v>1.25</v>
      </c>
      <c r="I1113" s="3" t="s">
        <v>151</v>
      </c>
      <c r="J1113" t="s">
        <v>12</v>
      </c>
      <c r="K1113">
        <v>221</v>
      </c>
      <c r="L1113">
        <v>140</v>
      </c>
      <c r="M1113" s="1">
        <v>9.3240000000000016</v>
      </c>
      <c r="N1113" s="1">
        <v>16.254000000000001</v>
      </c>
      <c r="O1113" s="1">
        <v>20.895</v>
      </c>
      <c r="P1113" s="37">
        <v>5.1239999999999997</v>
      </c>
      <c r="Q1113">
        <f t="shared" si="75"/>
        <v>2</v>
      </c>
      <c r="R1113" t="s">
        <v>1949</v>
      </c>
    </row>
    <row r="1114" spans="1:18">
      <c r="A1114" s="2">
        <f t="shared" si="72"/>
        <v>10605</v>
      </c>
      <c r="B1114" t="str">
        <f t="shared" si="73"/>
        <v>D110605-221</v>
      </c>
      <c r="C1114" t="str">
        <f t="shared" si="74"/>
        <v>Chaps - Walnut</v>
      </c>
      <c r="D1114" s="2">
        <v>10605</v>
      </c>
      <c r="E1114" t="s">
        <v>39</v>
      </c>
      <c r="F1114" t="s">
        <v>138</v>
      </c>
      <c r="G1114" t="s">
        <v>23</v>
      </c>
      <c r="H1114" s="3">
        <v>2.375</v>
      </c>
      <c r="I1114" s="3" t="s">
        <v>144</v>
      </c>
      <c r="J1114" t="s">
        <v>12</v>
      </c>
      <c r="K1114">
        <v>221</v>
      </c>
      <c r="L1114">
        <v>160</v>
      </c>
      <c r="M1114" s="1">
        <v>11.151</v>
      </c>
      <c r="N1114" s="1">
        <v>18.963000000000001</v>
      </c>
      <c r="O1114" s="1">
        <v>23.855999999999998</v>
      </c>
      <c r="P1114" s="37">
        <v>6.1319999999999997</v>
      </c>
      <c r="Q1114">
        <f t="shared" si="75"/>
        <v>0.5625</v>
      </c>
      <c r="R1114" t="s">
        <v>1949</v>
      </c>
    </row>
    <row r="1115" spans="1:18">
      <c r="A1115" s="2">
        <f t="shared" si="72"/>
        <v>10606</v>
      </c>
      <c r="B1115" t="str">
        <f t="shared" si="73"/>
        <v>D110606-118</v>
      </c>
      <c r="C1115" t="str">
        <f t="shared" si="74"/>
        <v>Linen Liners - Wheat/Oatmeal</v>
      </c>
      <c r="D1115" s="2">
        <v>10606</v>
      </c>
      <c r="E1115" t="s">
        <v>16</v>
      </c>
      <c r="F1115" t="s">
        <v>17</v>
      </c>
      <c r="G1115" t="s">
        <v>18</v>
      </c>
      <c r="H1115" s="3">
        <v>2</v>
      </c>
      <c r="I1115" s="3" t="s">
        <v>163</v>
      </c>
      <c r="J1115" t="s">
        <v>19</v>
      </c>
      <c r="K1115">
        <v>118</v>
      </c>
      <c r="L1115">
        <v>330</v>
      </c>
      <c r="M1115" s="1">
        <v>3.0030000000000001</v>
      </c>
      <c r="N1115" s="1">
        <v>6.1530000000000005</v>
      </c>
      <c r="O1115" s="1">
        <v>8.6310000000000002</v>
      </c>
      <c r="P1115" s="37">
        <v>1.6485000000000001</v>
      </c>
      <c r="Q1115">
        <f t="shared" si="75"/>
        <v>0.25</v>
      </c>
      <c r="R1115" t="s">
        <v>1949</v>
      </c>
    </row>
    <row r="1116" spans="1:18">
      <c r="A1116" s="2">
        <f t="shared" si="72"/>
        <v>10608</v>
      </c>
      <c r="B1116" t="str">
        <f t="shared" si="73"/>
        <v>D110608-217</v>
      </c>
      <c r="C1116" t="str">
        <f t="shared" si="74"/>
        <v>Blacks - Black</v>
      </c>
      <c r="D1116" s="2">
        <v>10608</v>
      </c>
      <c r="E1116" t="s">
        <v>10</v>
      </c>
      <c r="F1116" t="s">
        <v>49</v>
      </c>
      <c r="G1116" t="s">
        <v>26</v>
      </c>
      <c r="H1116" s="3">
        <v>1.625</v>
      </c>
      <c r="I1116" s="3" t="s">
        <v>149</v>
      </c>
      <c r="J1116" t="s">
        <v>12</v>
      </c>
      <c r="K1116">
        <v>217</v>
      </c>
      <c r="L1116">
        <v>235</v>
      </c>
      <c r="M1116" s="1">
        <v>3.1604999999999999</v>
      </c>
      <c r="N1116" s="1">
        <v>6.4365000000000006</v>
      </c>
      <c r="O1116" s="1">
        <v>8.7780000000000005</v>
      </c>
      <c r="P1116" s="37">
        <v>1.7429999999999999</v>
      </c>
      <c r="Q1116">
        <f t="shared" si="75"/>
        <v>0.375</v>
      </c>
      <c r="R1116" t="s">
        <v>1949</v>
      </c>
    </row>
    <row r="1117" spans="1:18">
      <c r="A1117" s="2">
        <f t="shared" si="72"/>
        <v>10609</v>
      </c>
      <c r="B1117" t="str">
        <f t="shared" si="73"/>
        <v>D110609-222</v>
      </c>
      <c r="C1117" t="str">
        <f t="shared" si="74"/>
        <v>Misc - Walnut</v>
      </c>
      <c r="D1117" s="2">
        <v>10609</v>
      </c>
      <c r="E1117" t="s">
        <v>10</v>
      </c>
      <c r="F1117" t="s">
        <v>174</v>
      </c>
      <c r="G1117" t="s">
        <v>23</v>
      </c>
      <c r="H1117" s="3">
        <v>2.375</v>
      </c>
      <c r="I1117" s="3" t="s">
        <v>145</v>
      </c>
      <c r="J1117" t="s">
        <v>12</v>
      </c>
      <c r="K1117">
        <v>222</v>
      </c>
      <c r="L1117">
        <v>150</v>
      </c>
      <c r="M1117" s="1">
        <v>5.1870000000000003</v>
      </c>
      <c r="N1117" s="1">
        <v>9.5865000000000009</v>
      </c>
      <c r="O1117" s="1">
        <v>12.7155</v>
      </c>
      <c r="P1117" s="37">
        <v>2.8560000000000003</v>
      </c>
      <c r="Q1117">
        <f t="shared" si="75"/>
        <v>0.5</v>
      </c>
      <c r="R1117" t="s">
        <v>1949</v>
      </c>
    </row>
    <row r="1118" spans="1:18">
      <c r="A1118" s="2">
        <f t="shared" si="72"/>
        <v>10610</v>
      </c>
      <c r="B1118" t="str">
        <f t="shared" si="73"/>
        <v>D110610-222</v>
      </c>
      <c r="C1118" t="str">
        <f t="shared" si="74"/>
        <v>Misc - Mahogany</v>
      </c>
      <c r="D1118" s="2">
        <v>10610</v>
      </c>
      <c r="E1118" t="s">
        <v>10</v>
      </c>
      <c r="F1118" t="s">
        <v>174</v>
      </c>
      <c r="G1118" t="s">
        <v>25</v>
      </c>
      <c r="H1118" s="3">
        <v>2.375</v>
      </c>
      <c r="I1118" s="3" t="s">
        <v>145</v>
      </c>
      <c r="J1118" t="s">
        <v>12</v>
      </c>
      <c r="K1118">
        <v>222</v>
      </c>
      <c r="L1118">
        <v>150</v>
      </c>
      <c r="M1118" s="1">
        <v>5.1870000000000003</v>
      </c>
      <c r="N1118" s="1">
        <v>9.5865000000000009</v>
      </c>
      <c r="O1118" s="1">
        <v>12.7155</v>
      </c>
      <c r="P1118" s="37">
        <v>2.8560000000000003</v>
      </c>
      <c r="Q1118">
        <f t="shared" si="75"/>
        <v>0.5</v>
      </c>
      <c r="R1118" t="s">
        <v>1949</v>
      </c>
    </row>
    <row r="1119" spans="1:18">
      <c r="A1119" s="2">
        <f t="shared" si="72"/>
        <v>10613</v>
      </c>
      <c r="B1119" t="str">
        <f t="shared" si="73"/>
        <v>D110613-223</v>
      </c>
      <c r="C1119" t="str">
        <f t="shared" si="74"/>
        <v>Misc - Black</v>
      </c>
      <c r="D1119" s="2">
        <v>10613</v>
      </c>
      <c r="E1119" t="s">
        <v>10</v>
      </c>
      <c r="F1119" t="s">
        <v>174</v>
      </c>
      <c r="G1119" t="s">
        <v>26</v>
      </c>
      <c r="H1119" s="3">
        <v>2.25</v>
      </c>
      <c r="I1119" s="3" t="s">
        <v>149</v>
      </c>
      <c r="J1119" t="s">
        <v>12</v>
      </c>
      <c r="K1119">
        <v>223</v>
      </c>
      <c r="L1119">
        <v>150</v>
      </c>
      <c r="M1119" s="1">
        <v>6.258</v>
      </c>
      <c r="N1119" s="1">
        <v>11.833500000000001</v>
      </c>
      <c r="O1119" s="1">
        <v>15.686999999999999</v>
      </c>
      <c r="P1119" s="37">
        <v>3.444</v>
      </c>
      <c r="Q1119">
        <f t="shared" si="75"/>
        <v>0.375</v>
      </c>
      <c r="R1119" t="s">
        <v>1949</v>
      </c>
    </row>
    <row r="1120" spans="1:18">
      <c r="A1120" s="2">
        <f t="shared" si="72"/>
        <v>10614</v>
      </c>
      <c r="B1120" t="str">
        <f t="shared" si="73"/>
        <v>D110614-223</v>
      </c>
      <c r="C1120" t="str">
        <f t="shared" si="74"/>
        <v>Misc - Black</v>
      </c>
      <c r="D1120" s="2">
        <v>10614</v>
      </c>
      <c r="E1120" t="s">
        <v>10</v>
      </c>
      <c r="F1120" t="s">
        <v>174</v>
      </c>
      <c r="G1120" t="s">
        <v>26</v>
      </c>
      <c r="H1120" s="3">
        <v>4</v>
      </c>
      <c r="I1120" s="3" t="s">
        <v>147</v>
      </c>
      <c r="J1120" t="s">
        <v>12</v>
      </c>
      <c r="K1120">
        <v>223</v>
      </c>
      <c r="L1120">
        <v>110</v>
      </c>
      <c r="M1120" s="1" t="e">
        <v>#N/A</v>
      </c>
      <c r="N1120" s="1" t="e">
        <v>#N/A</v>
      </c>
      <c r="O1120" s="1" t="e">
        <v>#N/A</v>
      </c>
      <c r="P1120" s="37" t="e">
        <v>#N/A</v>
      </c>
      <c r="Q1120">
        <f t="shared" si="75"/>
        <v>0.625</v>
      </c>
      <c r="R1120" t="s">
        <v>1949</v>
      </c>
    </row>
    <row r="1121" spans="1:19">
      <c r="A1121" s="2">
        <f t="shared" si="72"/>
        <v>10615</v>
      </c>
      <c r="B1121" t="str">
        <f t="shared" si="73"/>
        <v>D110615-223</v>
      </c>
      <c r="C1121" t="str">
        <f t="shared" si="74"/>
        <v>Misc - Walnut</v>
      </c>
      <c r="D1121" s="2">
        <v>10615</v>
      </c>
      <c r="E1121" t="s">
        <v>10</v>
      </c>
      <c r="F1121" t="s">
        <v>174</v>
      </c>
      <c r="G1121" t="s">
        <v>23</v>
      </c>
      <c r="H1121" s="3">
        <v>2.375</v>
      </c>
      <c r="I1121" s="3" t="s">
        <v>145</v>
      </c>
      <c r="J1121" t="s">
        <v>12</v>
      </c>
      <c r="K1121">
        <v>223</v>
      </c>
      <c r="L1121">
        <v>190</v>
      </c>
      <c r="M1121" s="1" t="e">
        <v>#N/A</v>
      </c>
      <c r="N1121" s="1" t="e">
        <v>#N/A</v>
      </c>
      <c r="O1121" s="1" t="e">
        <v>#N/A</v>
      </c>
      <c r="P1121" s="37" t="e">
        <v>#N/A</v>
      </c>
      <c r="Q1121">
        <f t="shared" si="75"/>
        <v>0.5</v>
      </c>
      <c r="R1121" t="s">
        <v>1949</v>
      </c>
    </row>
    <row r="1122" spans="1:19">
      <c r="A1122" s="2">
        <f t="shared" si="72"/>
        <v>10616</v>
      </c>
      <c r="B1122" t="str">
        <f t="shared" si="73"/>
        <v>D110616-223</v>
      </c>
      <c r="C1122" t="str">
        <f t="shared" si="74"/>
        <v>Misc - Mahogany</v>
      </c>
      <c r="D1122" s="2">
        <v>10616</v>
      </c>
      <c r="E1122" t="s">
        <v>10</v>
      </c>
      <c r="F1122" t="s">
        <v>174</v>
      </c>
      <c r="G1122" t="s">
        <v>25</v>
      </c>
      <c r="H1122" s="3">
        <v>2.375</v>
      </c>
      <c r="I1122" s="3" t="s">
        <v>145</v>
      </c>
      <c r="J1122" t="s">
        <v>12</v>
      </c>
      <c r="K1122">
        <v>223</v>
      </c>
      <c r="L1122">
        <v>190</v>
      </c>
      <c r="M1122" s="1">
        <v>4.4729999999999999</v>
      </c>
      <c r="N1122" s="1">
        <v>8.6624999999999996</v>
      </c>
      <c r="O1122" s="1">
        <v>11.487</v>
      </c>
      <c r="P1122" s="37">
        <v>2.4569999999999999</v>
      </c>
      <c r="Q1122">
        <f t="shared" si="75"/>
        <v>0.5</v>
      </c>
      <c r="R1122" t="s">
        <v>1949</v>
      </c>
    </row>
    <row r="1123" spans="1:19">
      <c r="A1123" s="2">
        <f t="shared" si="72"/>
        <v>10617</v>
      </c>
      <c r="B1123" t="str">
        <f t="shared" si="73"/>
        <v>D110617-223</v>
      </c>
      <c r="C1123" t="str">
        <f t="shared" si="74"/>
        <v>Misc - Walnut</v>
      </c>
      <c r="D1123" s="2">
        <v>10617</v>
      </c>
      <c r="E1123" t="s">
        <v>10</v>
      </c>
      <c r="F1123" t="s">
        <v>174</v>
      </c>
      <c r="G1123" t="s">
        <v>23</v>
      </c>
      <c r="H1123" s="3">
        <v>1.25</v>
      </c>
      <c r="I1123" s="3" t="s">
        <v>149</v>
      </c>
      <c r="J1123" t="s">
        <v>12</v>
      </c>
      <c r="K1123">
        <v>223</v>
      </c>
      <c r="L1123">
        <v>350</v>
      </c>
      <c r="M1123" s="1">
        <v>2.4675000000000002</v>
      </c>
      <c r="N1123" s="1">
        <v>5.2709999999999999</v>
      </c>
      <c r="O1123" s="1">
        <v>7.4235000000000007</v>
      </c>
      <c r="P1123" s="37">
        <v>1.3545</v>
      </c>
      <c r="Q1123">
        <f t="shared" si="75"/>
        <v>0.375</v>
      </c>
      <c r="R1123" t="s">
        <v>1949</v>
      </c>
      <c r="S1123" t="s">
        <v>1934</v>
      </c>
    </row>
    <row r="1124" spans="1:19">
      <c r="A1124" s="2">
        <f t="shared" si="72"/>
        <v>10618</v>
      </c>
      <c r="B1124" t="str">
        <f t="shared" si="73"/>
        <v>D110618-223</v>
      </c>
      <c r="C1124" t="str">
        <f t="shared" si="74"/>
        <v>Misc - Mahogany</v>
      </c>
      <c r="D1124" s="2">
        <v>10618</v>
      </c>
      <c r="E1124" t="s">
        <v>10</v>
      </c>
      <c r="F1124" t="s">
        <v>174</v>
      </c>
      <c r="G1124" t="s">
        <v>25</v>
      </c>
      <c r="H1124" s="3">
        <v>1.25</v>
      </c>
      <c r="I1124" s="3" t="s">
        <v>149</v>
      </c>
      <c r="J1124" t="s">
        <v>12</v>
      </c>
      <c r="K1124">
        <v>223</v>
      </c>
      <c r="L1124">
        <v>350</v>
      </c>
      <c r="M1124" s="1">
        <v>2.4675000000000002</v>
      </c>
      <c r="N1124" s="1">
        <v>5.2709999999999999</v>
      </c>
      <c r="O1124" s="1">
        <v>7.4235000000000007</v>
      </c>
      <c r="P1124" s="37">
        <v>1.3545</v>
      </c>
      <c r="Q1124">
        <f t="shared" si="75"/>
        <v>0.375</v>
      </c>
      <c r="R1124" t="s">
        <v>1949</v>
      </c>
      <c r="S1124" t="s">
        <v>1934</v>
      </c>
    </row>
    <row r="1125" spans="1:19">
      <c r="A1125" s="2">
        <f t="shared" si="72"/>
        <v>10619</v>
      </c>
      <c r="B1125" t="str">
        <f t="shared" si="73"/>
        <v>D110619-226</v>
      </c>
      <c r="C1125" t="str">
        <f t="shared" si="74"/>
        <v>Zurich - Gold</v>
      </c>
      <c r="D1125" s="2">
        <v>10619</v>
      </c>
      <c r="E1125" t="s">
        <v>10</v>
      </c>
      <c r="F1125" t="s">
        <v>137</v>
      </c>
      <c r="G1125" t="s">
        <v>11</v>
      </c>
      <c r="H1125" s="3">
        <v>1.25</v>
      </c>
      <c r="I1125" s="3" t="s">
        <v>153</v>
      </c>
      <c r="J1125" t="s">
        <v>12</v>
      </c>
      <c r="K1125">
        <v>226</v>
      </c>
      <c r="L1125">
        <v>180</v>
      </c>
      <c r="M1125" s="1">
        <v>5.3864999999999998</v>
      </c>
      <c r="N1125" s="1">
        <v>10.3215</v>
      </c>
      <c r="O1125" s="1">
        <v>13.765499999999999</v>
      </c>
      <c r="P1125" s="37">
        <v>2.9609999999999999</v>
      </c>
      <c r="Q1125">
        <f t="shared" si="75"/>
        <v>1.25</v>
      </c>
      <c r="R1125" t="s">
        <v>1949</v>
      </c>
    </row>
    <row r="1126" spans="1:19">
      <c r="A1126" s="2">
        <f t="shared" si="72"/>
        <v>10620</v>
      </c>
      <c r="B1126" t="str">
        <f t="shared" si="73"/>
        <v>D110620-226</v>
      </c>
      <c r="C1126" t="str">
        <f t="shared" si="74"/>
        <v>Zurich - Silver</v>
      </c>
      <c r="D1126" s="2">
        <v>10620</v>
      </c>
      <c r="E1126" t="s">
        <v>10</v>
      </c>
      <c r="F1126" t="s">
        <v>137</v>
      </c>
      <c r="G1126" t="s">
        <v>22</v>
      </c>
      <c r="H1126" s="3">
        <v>1.25</v>
      </c>
      <c r="I1126" s="3" t="s">
        <v>153</v>
      </c>
      <c r="J1126" t="s">
        <v>12</v>
      </c>
      <c r="K1126">
        <v>226</v>
      </c>
      <c r="L1126">
        <v>235</v>
      </c>
      <c r="M1126" s="1">
        <v>5.3864999999999998</v>
      </c>
      <c r="N1126" s="1">
        <v>10.3215</v>
      </c>
      <c r="O1126" s="1">
        <v>13.765499999999999</v>
      </c>
      <c r="P1126" s="37">
        <v>2.9609999999999999</v>
      </c>
      <c r="Q1126">
        <f t="shared" si="75"/>
        <v>1.25</v>
      </c>
      <c r="R1126" t="s">
        <v>1949</v>
      </c>
    </row>
    <row r="1127" spans="1:19">
      <c r="A1127" s="2">
        <f t="shared" si="72"/>
        <v>10621</v>
      </c>
      <c r="B1127" t="str">
        <f t="shared" si="73"/>
        <v>D110621-226</v>
      </c>
      <c r="C1127" t="str">
        <f t="shared" si="74"/>
        <v>Zurich - Gold</v>
      </c>
      <c r="D1127" s="2">
        <v>10621</v>
      </c>
      <c r="E1127" t="s">
        <v>39</v>
      </c>
      <c r="F1127" t="s">
        <v>137</v>
      </c>
      <c r="G1127" t="s">
        <v>11</v>
      </c>
      <c r="H1127" s="3">
        <v>1.25</v>
      </c>
      <c r="I1127" s="3" t="s">
        <v>170</v>
      </c>
      <c r="J1127" t="s">
        <v>12</v>
      </c>
      <c r="K1127">
        <v>226</v>
      </c>
      <c r="L1127">
        <v>195</v>
      </c>
      <c r="M1127" s="1">
        <v>6.5309999999999997</v>
      </c>
      <c r="N1127" s="1">
        <v>12.3375</v>
      </c>
      <c r="O1127" s="1">
        <v>16.506</v>
      </c>
      <c r="P1127" s="37">
        <v>3.5910000000000002</v>
      </c>
      <c r="Q1127">
        <f t="shared" si="75"/>
        <v>1.5625</v>
      </c>
      <c r="R1127" t="s">
        <v>1949</v>
      </c>
    </row>
    <row r="1128" spans="1:19">
      <c r="A1128" s="2">
        <f t="shared" si="72"/>
        <v>10622</v>
      </c>
      <c r="B1128" t="str">
        <f t="shared" si="73"/>
        <v>D110622-226</v>
      </c>
      <c r="C1128" t="str">
        <f t="shared" si="74"/>
        <v>Zurich - Silver</v>
      </c>
      <c r="D1128" s="2">
        <v>10622</v>
      </c>
      <c r="E1128" t="s">
        <v>39</v>
      </c>
      <c r="F1128" t="s">
        <v>137</v>
      </c>
      <c r="G1128" t="s">
        <v>22</v>
      </c>
      <c r="H1128" s="3">
        <v>1.25</v>
      </c>
      <c r="I1128" s="3" t="s">
        <v>170</v>
      </c>
      <c r="J1128" t="s">
        <v>12</v>
      </c>
      <c r="K1128">
        <v>226</v>
      </c>
      <c r="L1128">
        <v>195</v>
      </c>
      <c r="M1128" s="1">
        <v>6.5309999999999997</v>
      </c>
      <c r="N1128" s="1">
        <v>12.3375</v>
      </c>
      <c r="O1128" s="1">
        <v>16.506</v>
      </c>
      <c r="P1128" s="37">
        <v>3.5910000000000002</v>
      </c>
      <c r="Q1128">
        <f t="shared" si="75"/>
        <v>1.5625</v>
      </c>
      <c r="R1128" t="s">
        <v>1949</v>
      </c>
    </row>
    <row r="1129" spans="1:19">
      <c r="A1129" s="2">
        <f t="shared" si="72"/>
        <v>10623</v>
      </c>
      <c r="B1129" t="str">
        <f t="shared" si="73"/>
        <v>D110623-226</v>
      </c>
      <c r="C1129" t="str">
        <f t="shared" si="74"/>
        <v>Zurich - Gold</v>
      </c>
      <c r="D1129" s="2">
        <v>10623</v>
      </c>
      <c r="E1129" t="s">
        <v>39</v>
      </c>
      <c r="F1129" t="s">
        <v>137</v>
      </c>
      <c r="G1129" t="s">
        <v>11</v>
      </c>
      <c r="H1129" s="3">
        <v>1.75</v>
      </c>
      <c r="I1129" s="3" t="s">
        <v>166</v>
      </c>
      <c r="J1129" t="s">
        <v>12</v>
      </c>
      <c r="K1129">
        <v>226</v>
      </c>
      <c r="L1129">
        <v>85</v>
      </c>
      <c r="M1129" s="1">
        <v>11.098500000000001</v>
      </c>
      <c r="N1129" s="1">
        <v>20.664000000000001</v>
      </c>
      <c r="O1129" s="1">
        <v>26.586000000000002</v>
      </c>
      <c r="P1129" s="37">
        <v>6.1005000000000003</v>
      </c>
      <c r="Q1129">
        <f t="shared" si="75"/>
        <v>2.25</v>
      </c>
      <c r="R1129" t="s">
        <v>1949</v>
      </c>
    </row>
    <row r="1130" spans="1:19">
      <c r="A1130" s="2">
        <f t="shared" si="72"/>
        <v>10624</v>
      </c>
      <c r="B1130" t="str">
        <f t="shared" si="73"/>
        <v>D110624-226</v>
      </c>
      <c r="C1130" t="str">
        <f t="shared" si="74"/>
        <v>Zurich - Silver</v>
      </c>
      <c r="D1130" s="2">
        <v>10624</v>
      </c>
      <c r="E1130" t="s">
        <v>39</v>
      </c>
      <c r="F1130" t="s">
        <v>137</v>
      </c>
      <c r="G1130" t="s">
        <v>22</v>
      </c>
      <c r="H1130" s="3">
        <v>1.75</v>
      </c>
      <c r="I1130" s="3" t="s">
        <v>166</v>
      </c>
      <c r="J1130" t="s">
        <v>12</v>
      </c>
      <c r="K1130">
        <v>226</v>
      </c>
      <c r="L1130">
        <v>95</v>
      </c>
      <c r="M1130" s="1">
        <v>11.098500000000001</v>
      </c>
      <c r="N1130" s="1">
        <v>20.664000000000001</v>
      </c>
      <c r="O1130" s="1">
        <v>26.586000000000002</v>
      </c>
      <c r="P1130" s="37">
        <v>6.1005000000000003</v>
      </c>
      <c r="Q1130">
        <f t="shared" si="75"/>
        <v>2.25</v>
      </c>
      <c r="R1130" t="s">
        <v>1949</v>
      </c>
    </row>
    <row r="1131" spans="1:19">
      <c r="A1131" s="2">
        <f t="shared" si="72"/>
        <v>10625</v>
      </c>
      <c r="B1131" t="str">
        <f t="shared" si="73"/>
        <v>D110625-120</v>
      </c>
      <c r="C1131" t="str">
        <f t="shared" si="74"/>
        <v>Stretchers - Natural</v>
      </c>
      <c r="D1131" s="2">
        <v>10625</v>
      </c>
      <c r="E1131" t="s">
        <v>76</v>
      </c>
      <c r="F1131" t="s">
        <v>77</v>
      </c>
      <c r="G1131" t="s">
        <v>44</v>
      </c>
      <c r="H1131" s="3">
        <v>1.125</v>
      </c>
      <c r="I1131" s="3" t="s">
        <v>169</v>
      </c>
      <c r="J1131" t="s">
        <v>76</v>
      </c>
      <c r="K1131">
        <v>120</v>
      </c>
      <c r="L1131">
        <v>320</v>
      </c>
      <c r="M1131" s="1">
        <v>1.6800000000000002</v>
      </c>
      <c r="N1131" s="1">
        <v>4.0215000000000005</v>
      </c>
      <c r="O1131" s="1">
        <v>5.5020000000000007</v>
      </c>
      <c r="P1131" s="37">
        <v>0.92400000000000004</v>
      </c>
      <c r="Q1131">
        <f t="shared" si="75"/>
        <v>1.3125</v>
      </c>
      <c r="R1131" t="s">
        <v>1949</v>
      </c>
    </row>
    <row r="1132" spans="1:19">
      <c r="A1132" s="2">
        <f t="shared" si="72"/>
        <v>10627</v>
      </c>
      <c r="B1132" t="str">
        <f t="shared" si="73"/>
        <v>D110627-216</v>
      </c>
      <c r="C1132" t="str">
        <f t="shared" si="74"/>
        <v>Floaters - Black</v>
      </c>
      <c r="D1132" s="2">
        <v>10627</v>
      </c>
      <c r="E1132" t="s">
        <v>39</v>
      </c>
      <c r="F1132" t="s">
        <v>37</v>
      </c>
      <c r="G1132" t="s">
        <v>26</v>
      </c>
      <c r="H1132" s="3">
        <v>2.5</v>
      </c>
      <c r="I1132" s="3" t="s">
        <v>164</v>
      </c>
      <c r="J1132" t="s">
        <v>38</v>
      </c>
      <c r="K1132">
        <v>216</v>
      </c>
      <c r="L1132">
        <v>85</v>
      </c>
      <c r="M1132" s="1">
        <v>7.2344999999999997</v>
      </c>
      <c r="N1132" s="1">
        <v>13.0725</v>
      </c>
      <c r="O1132" s="1">
        <v>16.947000000000003</v>
      </c>
      <c r="P1132" s="37">
        <v>3.9795000000000003</v>
      </c>
      <c r="Q1132">
        <f t="shared" si="75"/>
        <v>1.5</v>
      </c>
      <c r="R1132" t="s">
        <v>1949</v>
      </c>
    </row>
    <row r="1133" spans="1:19">
      <c r="A1133" s="2">
        <f t="shared" si="72"/>
        <v>10637</v>
      </c>
      <c r="B1133" t="str">
        <f t="shared" si="73"/>
        <v>D110637-223</v>
      </c>
      <c r="C1133" t="str">
        <f t="shared" si="74"/>
        <v>Misc - Mahogany</v>
      </c>
      <c r="D1133" s="2">
        <v>10637</v>
      </c>
      <c r="E1133" t="s">
        <v>10</v>
      </c>
      <c r="F1133" t="s">
        <v>174</v>
      </c>
      <c r="G1133" t="s">
        <v>25</v>
      </c>
      <c r="H1133" s="3">
        <v>1.625</v>
      </c>
      <c r="I1133" s="3" t="s">
        <v>144</v>
      </c>
      <c r="J1133" t="s">
        <v>12</v>
      </c>
      <c r="K1133">
        <v>223</v>
      </c>
      <c r="L1133">
        <v>260</v>
      </c>
      <c r="M1133" s="1">
        <v>3.5385000000000004</v>
      </c>
      <c r="N1133" s="1">
        <v>6.7305000000000001</v>
      </c>
      <c r="O1133" s="1">
        <v>9.1035000000000004</v>
      </c>
      <c r="P1133" s="37">
        <v>1.9425000000000001</v>
      </c>
      <c r="Q1133">
        <f t="shared" si="75"/>
        <v>0.5625</v>
      </c>
      <c r="R1133" t="s">
        <v>1949</v>
      </c>
    </row>
    <row r="1134" spans="1:19">
      <c r="A1134" s="2">
        <f t="shared" si="72"/>
        <v>10639</v>
      </c>
      <c r="B1134" t="str">
        <f t="shared" si="73"/>
        <v>D110639-119</v>
      </c>
      <c r="C1134" t="str">
        <f t="shared" si="74"/>
        <v>Floaters - Mahogany</v>
      </c>
      <c r="D1134" s="2">
        <v>10639</v>
      </c>
      <c r="E1134" t="s">
        <v>39</v>
      </c>
      <c r="F1134" t="s">
        <v>37</v>
      </c>
      <c r="G1134" t="s">
        <v>25</v>
      </c>
      <c r="H1134" s="3">
        <v>1.6875</v>
      </c>
      <c r="I1134" s="3" t="s">
        <v>154</v>
      </c>
      <c r="J1134" t="s">
        <v>38</v>
      </c>
      <c r="K1134">
        <v>119</v>
      </c>
      <c r="L1134">
        <v>225</v>
      </c>
      <c r="M1134" s="1" t="e">
        <v>#N/A</v>
      </c>
      <c r="N1134" s="1" t="e">
        <v>#N/A</v>
      </c>
      <c r="O1134" s="1" t="e">
        <v>#N/A</v>
      </c>
      <c r="P1134" s="37" t="e">
        <v>#N/A</v>
      </c>
      <c r="Q1134">
        <f t="shared" si="75"/>
        <v>1</v>
      </c>
      <c r="R1134" t="s">
        <v>1949</v>
      </c>
    </row>
    <row r="1135" spans="1:19">
      <c r="A1135" s="2">
        <f t="shared" si="72"/>
        <v>10640</v>
      </c>
      <c r="B1135" t="str">
        <f t="shared" si="73"/>
        <v>D110640-250</v>
      </c>
      <c r="C1135" t="str">
        <f t="shared" si="74"/>
        <v>Misc - Silver</v>
      </c>
      <c r="D1135" s="2">
        <v>10640</v>
      </c>
      <c r="E1135" t="s">
        <v>39</v>
      </c>
      <c r="F1135" t="s">
        <v>174</v>
      </c>
      <c r="G1135" t="s">
        <v>22</v>
      </c>
      <c r="H1135" s="3">
        <v>2</v>
      </c>
      <c r="I1135" s="3" t="s">
        <v>147</v>
      </c>
      <c r="J1135" t="s">
        <v>12</v>
      </c>
      <c r="K1135">
        <v>250</v>
      </c>
      <c r="L1135">
        <v>150</v>
      </c>
      <c r="M1135" s="1" t="e">
        <v>#N/A</v>
      </c>
      <c r="N1135" s="1" t="e">
        <v>#N/A</v>
      </c>
      <c r="O1135" s="1" t="e">
        <v>#N/A</v>
      </c>
      <c r="P1135" s="37" t="e">
        <v>#N/A</v>
      </c>
      <c r="Q1135">
        <f t="shared" si="75"/>
        <v>0.625</v>
      </c>
      <c r="R1135" t="s">
        <v>1949</v>
      </c>
    </row>
    <row r="1136" spans="1:19">
      <c r="A1136" s="2">
        <f t="shared" si="72"/>
        <v>10641</v>
      </c>
      <c r="B1136" t="str">
        <f t="shared" si="73"/>
        <v>D110641-228</v>
      </c>
      <c r="C1136" t="str">
        <f t="shared" si="74"/>
        <v>Misc - Black</v>
      </c>
      <c r="D1136" s="2">
        <v>10641</v>
      </c>
      <c r="E1136" t="s">
        <v>39</v>
      </c>
      <c r="F1136" t="s">
        <v>174</v>
      </c>
      <c r="G1136" t="s">
        <v>26</v>
      </c>
      <c r="H1136" s="3">
        <v>3.5</v>
      </c>
      <c r="I1136" s="3" t="s">
        <v>154</v>
      </c>
      <c r="J1136" t="s">
        <v>12</v>
      </c>
      <c r="K1136">
        <v>228</v>
      </c>
      <c r="L1136">
        <v>85</v>
      </c>
      <c r="M1136" s="1">
        <v>8.8095000000000017</v>
      </c>
      <c r="N1136" s="1">
        <v>15.5715</v>
      </c>
      <c r="O1136" s="1">
        <v>19.992000000000001</v>
      </c>
      <c r="P1136" s="37">
        <v>4.8405000000000005</v>
      </c>
      <c r="Q1136">
        <f t="shared" si="75"/>
        <v>1</v>
      </c>
      <c r="R1136" t="s">
        <v>1949</v>
      </c>
    </row>
    <row r="1137" spans="1:18">
      <c r="A1137" s="2">
        <f t="shared" si="72"/>
        <v>10642</v>
      </c>
      <c r="B1137" t="str">
        <f t="shared" si="73"/>
        <v>D110642-246</v>
      </c>
      <c r="C1137" t="str">
        <f t="shared" si="74"/>
        <v>Floaters - Silver</v>
      </c>
      <c r="D1137" s="2">
        <v>10642</v>
      </c>
      <c r="E1137" t="s">
        <v>39</v>
      </c>
      <c r="F1137" t="s">
        <v>37</v>
      </c>
      <c r="G1137" t="s">
        <v>22</v>
      </c>
      <c r="H1137" s="3">
        <v>1.75</v>
      </c>
      <c r="I1137" s="3" t="s">
        <v>164</v>
      </c>
      <c r="J1137" t="s">
        <v>38</v>
      </c>
      <c r="K1137">
        <v>246</v>
      </c>
      <c r="L1137">
        <v>150</v>
      </c>
      <c r="M1137" s="1">
        <v>5.4600000000000009</v>
      </c>
      <c r="N1137" s="1">
        <v>10.300500000000001</v>
      </c>
      <c r="O1137" s="1">
        <v>13.513500000000001</v>
      </c>
      <c r="P1137" s="37">
        <v>3.0030000000000001</v>
      </c>
      <c r="Q1137">
        <f t="shared" si="75"/>
        <v>1.5</v>
      </c>
      <c r="R1137" t="s">
        <v>1949</v>
      </c>
    </row>
    <row r="1138" spans="1:18">
      <c r="A1138" s="2">
        <f t="shared" si="72"/>
        <v>10643</v>
      </c>
      <c r="B1138" t="str">
        <f t="shared" si="73"/>
        <v>D110643-252</v>
      </c>
      <c r="C1138" t="str">
        <f t="shared" si="74"/>
        <v>Misc - White</v>
      </c>
      <c r="D1138" s="2">
        <v>10643</v>
      </c>
      <c r="E1138" t="s">
        <v>39</v>
      </c>
      <c r="F1138" t="s">
        <v>174</v>
      </c>
      <c r="G1138" t="s">
        <v>29</v>
      </c>
      <c r="H1138" s="3">
        <v>1.25</v>
      </c>
      <c r="I1138" s="3" t="s">
        <v>147</v>
      </c>
      <c r="J1138" t="s">
        <v>12</v>
      </c>
      <c r="K1138">
        <v>252</v>
      </c>
      <c r="L1138">
        <v>485</v>
      </c>
      <c r="M1138" s="1">
        <v>5.1764999999999999</v>
      </c>
      <c r="N1138" s="1">
        <v>9.8595000000000006</v>
      </c>
      <c r="O1138" s="1">
        <v>12.936000000000002</v>
      </c>
      <c r="P1138" s="37">
        <v>2.8454999999999999</v>
      </c>
      <c r="Q1138">
        <f t="shared" si="75"/>
        <v>0.625</v>
      </c>
      <c r="R1138" t="s">
        <v>1949</v>
      </c>
    </row>
    <row r="1139" spans="1:18">
      <c r="A1139" s="2">
        <f t="shared" si="72"/>
        <v>10644</v>
      </c>
      <c r="B1139" t="str">
        <f t="shared" si="73"/>
        <v>D110644-252</v>
      </c>
      <c r="C1139" t="str">
        <f t="shared" si="74"/>
        <v>Misc - White</v>
      </c>
      <c r="D1139" s="2">
        <v>10644</v>
      </c>
      <c r="E1139" t="s">
        <v>39</v>
      </c>
      <c r="F1139" t="s">
        <v>174</v>
      </c>
      <c r="G1139" t="s">
        <v>29</v>
      </c>
      <c r="H1139" s="3">
        <v>1.75</v>
      </c>
      <c r="I1139" s="3" t="s">
        <v>147</v>
      </c>
      <c r="J1139" t="s">
        <v>12</v>
      </c>
      <c r="K1139">
        <v>252</v>
      </c>
      <c r="L1139">
        <v>225</v>
      </c>
      <c r="M1139" s="1">
        <v>7.1820000000000004</v>
      </c>
      <c r="N1139" s="1">
        <v>12.936000000000002</v>
      </c>
      <c r="O1139" s="1">
        <v>16.695</v>
      </c>
      <c r="P1139" s="37">
        <v>3.948</v>
      </c>
      <c r="Q1139">
        <f t="shared" si="75"/>
        <v>0.625</v>
      </c>
      <c r="R1139" t="s">
        <v>1949</v>
      </c>
    </row>
    <row r="1140" spans="1:18">
      <c r="A1140" s="2">
        <f t="shared" si="72"/>
        <v>10645</v>
      </c>
      <c r="B1140" t="str">
        <f t="shared" si="73"/>
        <v>D110645-252</v>
      </c>
      <c r="C1140" t="str">
        <f t="shared" si="74"/>
        <v>Misc - White</v>
      </c>
      <c r="D1140" s="2">
        <v>10645</v>
      </c>
      <c r="E1140" t="s">
        <v>39</v>
      </c>
      <c r="F1140" t="s">
        <v>174</v>
      </c>
      <c r="G1140" t="s">
        <v>29</v>
      </c>
      <c r="H1140" s="3">
        <v>2.75</v>
      </c>
      <c r="I1140" s="3" t="s">
        <v>147</v>
      </c>
      <c r="J1140" t="s">
        <v>12</v>
      </c>
      <c r="K1140">
        <v>252</v>
      </c>
      <c r="L1140">
        <v>150</v>
      </c>
      <c r="M1140" s="1" t="e">
        <v>#N/A</v>
      </c>
      <c r="N1140" s="1" t="e">
        <v>#N/A</v>
      </c>
      <c r="O1140" s="1" t="e">
        <v>#N/A</v>
      </c>
      <c r="P1140" s="37" t="e">
        <v>#N/A</v>
      </c>
      <c r="Q1140">
        <f t="shared" si="75"/>
        <v>0.625</v>
      </c>
      <c r="R1140" t="s">
        <v>1949</v>
      </c>
    </row>
    <row r="1141" spans="1:18">
      <c r="A1141" s="2">
        <f t="shared" si="72"/>
        <v>10647</v>
      </c>
      <c r="B1141" t="str">
        <f t="shared" si="73"/>
        <v>D110647-228</v>
      </c>
      <c r="C1141" t="str">
        <f t="shared" si="74"/>
        <v>Blacks - Black</v>
      </c>
      <c r="D1141" s="2">
        <v>10647</v>
      </c>
      <c r="E1141" t="s">
        <v>39</v>
      </c>
      <c r="F1141" t="s">
        <v>49</v>
      </c>
      <c r="G1141" t="s">
        <v>26</v>
      </c>
      <c r="H1141" s="3">
        <v>1.25</v>
      </c>
      <c r="I1141" s="3" t="s">
        <v>145</v>
      </c>
      <c r="J1141" t="s">
        <v>12</v>
      </c>
      <c r="K1141">
        <v>228</v>
      </c>
      <c r="L1141">
        <v>395</v>
      </c>
      <c r="M1141" s="1">
        <v>2.3520000000000003</v>
      </c>
      <c r="N1141" s="1">
        <v>5.0925000000000002</v>
      </c>
      <c r="O1141" s="1">
        <v>7.0979999999999999</v>
      </c>
      <c r="P1141" s="37">
        <v>1.2915000000000001</v>
      </c>
      <c r="Q1141">
        <f t="shared" si="75"/>
        <v>0.5</v>
      </c>
      <c r="R1141" t="s">
        <v>1949</v>
      </c>
    </row>
    <row r="1142" spans="1:18">
      <c r="A1142" s="2">
        <f t="shared" si="72"/>
        <v>10649</v>
      </c>
      <c r="B1142" t="str">
        <f t="shared" si="73"/>
        <v>D110649-223</v>
      </c>
      <c r="C1142" t="str">
        <f t="shared" si="74"/>
        <v>Misc - Mahogany</v>
      </c>
      <c r="D1142" s="2">
        <v>10649</v>
      </c>
      <c r="E1142" t="s">
        <v>39</v>
      </c>
      <c r="F1142" t="s">
        <v>174</v>
      </c>
      <c r="G1142" t="s">
        <v>25</v>
      </c>
      <c r="H1142" s="3">
        <v>1.625</v>
      </c>
      <c r="I1142" s="3" t="s">
        <v>144</v>
      </c>
      <c r="J1142" t="s">
        <v>12</v>
      </c>
      <c r="K1142">
        <v>223</v>
      </c>
      <c r="L1142">
        <v>300</v>
      </c>
      <c r="M1142" s="1">
        <v>4.5255000000000001</v>
      </c>
      <c r="N1142" s="1">
        <v>8.61</v>
      </c>
      <c r="O1142" s="1">
        <v>11.466000000000001</v>
      </c>
      <c r="P1142" s="37">
        <v>2.4885000000000002</v>
      </c>
      <c r="Q1142">
        <f t="shared" si="75"/>
        <v>0.5625</v>
      </c>
      <c r="R1142" t="s">
        <v>1949</v>
      </c>
    </row>
    <row r="1143" spans="1:18">
      <c r="A1143" s="2">
        <f t="shared" si="72"/>
        <v>10650</v>
      </c>
      <c r="B1143" t="str">
        <f t="shared" si="73"/>
        <v>D110650-223</v>
      </c>
      <c r="C1143" t="str">
        <f t="shared" si="74"/>
        <v>Misc - Mahogany</v>
      </c>
      <c r="D1143" s="2">
        <v>10650</v>
      </c>
      <c r="E1143" t="s">
        <v>39</v>
      </c>
      <c r="F1143" t="s">
        <v>174</v>
      </c>
      <c r="G1143" t="s">
        <v>25</v>
      </c>
      <c r="H1143" s="3">
        <v>1.625</v>
      </c>
      <c r="I1143" s="3" t="s">
        <v>144</v>
      </c>
      <c r="J1143" t="s">
        <v>12</v>
      </c>
      <c r="K1143">
        <v>223</v>
      </c>
      <c r="L1143">
        <v>265</v>
      </c>
      <c r="M1143" s="1">
        <v>4.6514999999999995</v>
      </c>
      <c r="N1143" s="1">
        <v>8.82</v>
      </c>
      <c r="O1143" s="1">
        <v>11.865000000000002</v>
      </c>
      <c r="P1143" s="37">
        <v>2.5619999999999998</v>
      </c>
      <c r="Q1143">
        <f t="shared" si="75"/>
        <v>0.5625</v>
      </c>
      <c r="R1143" t="s">
        <v>1949</v>
      </c>
    </row>
    <row r="1144" spans="1:18">
      <c r="A1144" s="2">
        <f t="shared" si="72"/>
        <v>10651</v>
      </c>
      <c r="B1144" t="str">
        <f t="shared" si="73"/>
        <v>D110651-232</v>
      </c>
      <c r="C1144" t="str">
        <f t="shared" si="74"/>
        <v>Paris - Pewter</v>
      </c>
      <c r="D1144" s="2">
        <v>10651</v>
      </c>
      <c r="E1144" t="s">
        <v>39</v>
      </c>
      <c r="F1144" t="s">
        <v>136</v>
      </c>
      <c r="G1144" t="s">
        <v>28</v>
      </c>
      <c r="H1144" s="3">
        <v>1.25</v>
      </c>
      <c r="I1144" s="3" t="s">
        <v>150</v>
      </c>
      <c r="J1144" t="s">
        <v>12</v>
      </c>
      <c r="K1144">
        <v>232</v>
      </c>
      <c r="L1144">
        <v>285</v>
      </c>
      <c r="M1144" s="1">
        <v>3.8534999999999999</v>
      </c>
      <c r="N1144" s="1">
        <v>7.4130000000000003</v>
      </c>
      <c r="O1144" s="1">
        <v>9.9749999999999996</v>
      </c>
      <c r="P1144" s="37">
        <v>2.121</v>
      </c>
      <c r="Q1144">
        <f t="shared" si="75"/>
        <v>0.75</v>
      </c>
      <c r="R1144" t="s">
        <v>1949</v>
      </c>
    </row>
    <row r="1145" spans="1:18">
      <c r="A1145" s="2">
        <f t="shared" ref="A1145:A1208" si="76">D1145</f>
        <v>10652</v>
      </c>
      <c r="B1145" t="str">
        <f t="shared" ref="B1145:B1208" si="77">CONCATENATE("D1",D1145,"-",K1145)</f>
        <v>D110652-232</v>
      </c>
      <c r="C1145" t="str">
        <f t="shared" ref="C1145:C1208" si="78">CONCATENATE(F1145," - ",G1145)</f>
        <v>Paris - Bronze</v>
      </c>
      <c r="D1145" s="2">
        <v>10652</v>
      </c>
      <c r="E1145" t="s">
        <v>39</v>
      </c>
      <c r="F1145" t="s">
        <v>136</v>
      </c>
      <c r="G1145" t="s">
        <v>30</v>
      </c>
      <c r="H1145" s="3">
        <v>1.25</v>
      </c>
      <c r="I1145" s="3" t="s">
        <v>150</v>
      </c>
      <c r="J1145" t="s">
        <v>12</v>
      </c>
      <c r="K1145">
        <v>232</v>
      </c>
      <c r="L1145">
        <v>280</v>
      </c>
      <c r="M1145" s="1">
        <v>3.8534999999999999</v>
      </c>
      <c r="N1145" s="1">
        <v>7.4130000000000003</v>
      </c>
      <c r="O1145" s="1">
        <v>9.9749999999999996</v>
      </c>
      <c r="P1145" s="37">
        <v>2.121</v>
      </c>
      <c r="Q1145">
        <f t="shared" ref="Q1145:Q1208" si="79">IFERROR(+IF(I1145&lt;40000,I1145,+((TRIM(+MID(I1145,1,+FIND("/",I1145,1)-1)))/(+TRIM(+MID(I1145,+FIND("/",I1145,1)+1,2))))),I1145*1)</f>
        <v>0.75</v>
      </c>
      <c r="R1145" t="s">
        <v>1949</v>
      </c>
    </row>
    <row r="1146" spans="1:18">
      <c r="A1146" s="2">
        <f t="shared" si="76"/>
        <v>10653</v>
      </c>
      <c r="B1146" t="str">
        <f t="shared" si="77"/>
        <v>D110653-232</v>
      </c>
      <c r="C1146" t="str">
        <f t="shared" si="78"/>
        <v>Paris - Pewter</v>
      </c>
      <c r="D1146" s="2">
        <v>10653</v>
      </c>
      <c r="E1146" t="s">
        <v>39</v>
      </c>
      <c r="F1146" t="s">
        <v>136</v>
      </c>
      <c r="G1146" t="s">
        <v>28</v>
      </c>
      <c r="H1146" s="3">
        <v>1.75</v>
      </c>
      <c r="I1146" s="3" t="s">
        <v>150</v>
      </c>
      <c r="J1146" t="s">
        <v>12</v>
      </c>
      <c r="K1146">
        <v>232</v>
      </c>
      <c r="L1146">
        <v>225</v>
      </c>
      <c r="M1146" s="1">
        <v>4.83</v>
      </c>
      <c r="N1146" s="1">
        <v>8.9880000000000013</v>
      </c>
      <c r="O1146" s="1">
        <v>11.97</v>
      </c>
      <c r="P1146" s="37">
        <v>2.6564999999999999</v>
      </c>
      <c r="Q1146">
        <f t="shared" si="79"/>
        <v>0.75</v>
      </c>
      <c r="R1146" t="s">
        <v>1949</v>
      </c>
    </row>
    <row r="1147" spans="1:18">
      <c r="A1147" s="2">
        <f t="shared" si="76"/>
        <v>10654</v>
      </c>
      <c r="B1147" t="str">
        <f t="shared" si="77"/>
        <v>D110654-232</v>
      </c>
      <c r="C1147" t="str">
        <f t="shared" si="78"/>
        <v>Paris - Bronze</v>
      </c>
      <c r="D1147" s="2">
        <v>10654</v>
      </c>
      <c r="E1147" t="s">
        <v>39</v>
      </c>
      <c r="F1147" t="s">
        <v>136</v>
      </c>
      <c r="G1147" t="s">
        <v>30</v>
      </c>
      <c r="H1147" s="3">
        <v>1.75</v>
      </c>
      <c r="I1147" s="3" t="s">
        <v>150</v>
      </c>
      <c r="J1147" t="s">
        <v>12</v>
      </c>
      <c r="K1147">
        <v>232</v>
      </c>
      <c r="L1147">
        <v>190</v>
      </c>
      <c r="M1147" s="1">
        <v>4.7040000000000006</v>
      </c>
      <c r="N1147" s="1">
        <v>8.8095000000000017</v>
      </c>
      <c r="O1147" s="1">
        <v>11.7285</v>
      </c>
      <c r="P1147" s="37">
        <v>2.5830000000000002</v>
      </c>
      <c r="Q1147">
        <f t="shared" si="79"/>
        <v>0.75</v>
      </c>
      <c r="R1147" t="s">
        <v>1949</v>
      </c>
    </row>
    <row r="1148" spans="1:18">
      <c r="A1148" s="2">
        <f t="shared" si="76"/>
        <v>10655</v>
      </c>
      <c r="B1148" t="str">
        <f t="shared" si="77"/>
        <v>D110655-232</v>
      </c>
      <c r="C1148" t="str">
        <f t="shared" si="78"/>
        <v>Paris - Pewter</v>
      </c>
      <c r="D1148" s="2">
        <v>10655</v>
      </c>
      <c r="E1148" t="s">
        <v>39</v>
      </c>
      <c r="F1148" t="s">
        <v>136</v>
      </c>
      <c r="G1148" t="s">
        <v>28</v>
      </c>
      <c r="H1148" s="3">
        <v>2.25</v>
      </c>
      <c r="I1148" s="3" t="s">
        <v>150</v>
      </c>
      <c r="J1148" t="s">
        <v>12</v>
      </c>
      <c r="K1148">
        <v>232</v>
      </c>
      <c r="L1148">
        <v>160</v>
      </c>
      <c r="M1148" s="1">
        <v>6.1740000000000004</v>
      </c>
      <c r="N1148" s="1">
        <v>11.5395</v>
      </c>
      <c r="O1148" s="1">
        <v>15.141</v>
      </c>
      <c r="P1148" s="37">
        <v>3.3915000000000002</v>
      </c>
      <c r="Q1148">
        <f t="shared" si="79"/>
        <v>0.75</v>
      </c>
      <c r="R1148" t="s">
        <v>1949</v>
      </c>
    </row>
    <row r="1149" spans="1:18">
      <c r="A1149" s="2">
        <f t="shared" si="76"/>
        <v>10656</v>
      </c>
      <c r="B1149" t="str">
        <f t="shared" si="77"/>
        <v>D110656-232</v>
      </c>
      <c r="C1149" t="str">
        <f t="shared" si="78"/>
        <v>Paris - Bronze</v>
      </c>
      <c r="D1149" s="2">
        <v>10656</v>
      </c>
      <c r="E1149" t="s">
        <v>39</v>
      </c>
      <c r="F1149" t="s">
        <v>136</v>
      </c>
      <c r="G1149" t="s">
        <v>30</v>
      </c>
      <c r="H1149" s="3">
        <v>2.25</v>
      </c>
      <c r="I1149" s="3" t="s">
        <v>150</v>
      </c>
      <c r="J1149" t="s">
        <v>12</v>
      </c>
      <c r="K1149">
        <v>232</v>
      </c>
      <c r="L1149">
        <v>160</v>
      </c>
      <c r="M1149" s="1" t="e">
        <v>#N/A</v>
      </c>
      <c r="N1149" s="1" t="e">
        <v>#N/A</v>
      </c>
      <c r="O1149" s="1" t="e">
        <v>#N/A</v>
      </c>
      <c r="P1149" s="37" t="e">
        <v>#N/A</v>
      </c>
      <c r="Q1149">
        <f t="shared" si="79"/>
        <v>0.75</v>
      </c>
      <c r="R1149" t="s">
        <v>1949</v>
      </c>
    </row>
    <row r="1150" spans="1:18">
      <c r="A1150" s="2">
        <f t="shared" si="76"/>
        <v>10659</v>
      </c>
      <c r="B1150" t="str">
        <f t="shared" si="77"/>
        <v>D110659-239</v>
      </c>
      <c r="C1150" t="str">
        <f t="shared" si="78"/>
        <v>Shadow Boxes - White</v>
      </c>
      <c r="D1150" s="2">
        <v>10659</v>
      </c>
      <c r="E1150" t="s">
        <v>39</v>
      </c>
      <c r="F1150" t="s">
        <v>40</v>
      </c>
      <c r="G1150" t="s">
        <v>29</v>
      </c>
      <c r="H1150" s="3">
        <v>0.75</v>
      </c>
      <c r="I1150" s="3" t="s">
        <v>167</v>
      </c>
      <c r="J1150" t="s">
        <v>41</v>
      </c>
      <c r="K1150">
        <v>239</v>
      </c>
      <c r="L1150">
        <v>400</v>
      </c>
      <c r="M1150" s="1">
        <v>4.0005000000000006</v>
      </c>
      <c r="N1150" s="1">
        <v>7.7385000000000002</v>
      </c>
      <c r="O1150" s="1">
        <v>10.4055</v>
      </c>
      <c r="P1150" s="37">
        <v>2.2050000000000001</v>
      </c>
      <c r="Q1150">
        <f t="shared" si="79"/>
        <v>1.8125</v>
      </c>
      <c r="R1150" t="s">
        <v>1949</v>
      </c>
    </row>
    <row r="1151" spans="1:18">
      <c r="A1151" s="2">
        <f t="shared" si="76"/>
        <v>10660</v>
      </c>
      <c r="B1151" t="str">
        <f t="shared" si="77"/>
        <v>D110660-239</v>
      </c>
      <c r="C1151" t="str">
        <f t="shared" si="78"/>
        <v>Shadow Boxes - Black</v>
      </c>
      <c r="D1151" s="2">
        <v>10660</v>
      </c>
      <c r="E1151" t="s">
        <v>39</v>
      </c>
      <c r="F1151" t="s">
        <v>40</v>
      </c>
      <c r="G1151" t="s">
        <v>26</v>
      </c>
      <c r="H1151" s="3">
        <v>0.75</v>
      </c>
      <c r="I1151" s="3" t="s">
        <v>167</v>
      </c>
      <c r="J1151" t="s">
        <v>41</v>
      </c>
      <c r="K1151">
        <v>239</v>
      </c>
      <c r="L1151">
        <v>330</v>
      </c>
      <c r="M1151" s="1">
        <v>4.0005000000000006</v>
      </c>
      <c r="N1151" s="1">
        <v>7.7385000000000002</v>
      </c>
      <c r="O1151" s="1">
        <v>10.4055</v>
      </c>
      <c r="P1151" s="37">
        <v>2.2050000000000001</v>
      </c>
      <c r="Q1151">
        <f t="shared" si="79"/>
        <v>1.8125</v>
      </c>
      <c r="R1151" t="s">
        <v>1949</v>
      </c>
    </row>
    <row r="1152" spans="1:18">
      <c r="A1152" s="2">
        <f t="shared" si="76"/>
        <v>10664</v>
      </c>
      <c r="B1152" t="str">
        <f t="shared" si="77"/>
        <v>D110664-237</v>
      </c>
      <c r="C1152" t="str">
        <f t="shared" si="78"/>
        <v>Misc - Silver</v>
      </c>
      <c r="D1152" s="2">
        <v>10664</v>
      </c>
      <c r="E1152" t="s">
        <v>10</v>
      </c>
      <c r="F1152" t="s">
        <v>174</v>
      </c>
      <c r="G1152" t="s">
        <v>22</v>
      </c>
      <c r="H1152" s="3">
        <v>2.25</v>
      </c>
      <c r="I1152" s="3" t="s">
        <v>148</v>
      </c>
      <c r="J1152" t="s">
        <v>12</v>
      </c>
      <c r="K1152">
        <v>237</v>
      </c>
      <c r="L1152">
        <v>170</v>
      </c>
      <c r="M1152" s="1" t="e">
        <v>#N/A</v>
      </c>
      <c r="N1152" s="1" t="e">
        <v>#N/A</v>
      </c>
      <c r="O1152" s="1" t="e">
        <v>#N/A</v>
      </c>
      <c r="P1152" s="37" t="e">
        <v>#N/A</v>
      </c>
      <c r="Q1152">
        <f t="shared" si="79"/>
        <v>0.4375</v>
      </c>
      <c r="R1152" t="s">
        <v>1949</v>
      </c>
    </row>
    <row r="1153" spans="1:18">
      <c r="A1153" s="2">
        <f t="shared" si="76"/>
        <v>10665</v>
      </c>
      <c r="B1153" t="str">
        <f t="shared" si="77"/>
        <v>D110665-233</v>
      </c>
      <c r="C1153" t="str">
        <f t="shared" si="78"/>
        <v>Blacks - Black</v>
      </c>
      <c r="D1153" s="2">
        <v>10665</v>
      </c>
      <c r="E1153" t="s">
        <v>39</v>
      </c>
      <c r="F1153" t="s">
        <v>49</v>
      </c>
      <c r="G1153" t="s">
        <v>26</v>
      </c>
      <c r="H1153" s="3">
        <v>1.75</v>
      </c>
      <c r="I1153" s="3" t="s">
        <v>145</v>
      </c>
      <c r="J1153" t="s">
        <v>12</v>
      </c>
      <c r="K1153">
        <v>233</v>
      </c>
      <c r="L1153">
        <v>270</v>
      </c>
      <c r="M1153" s="1">
        <v>4.5990000000000002</v>
      </c>
      <c r="N1153" s="1">
        <v>8.673</v>
      </c>
      <c r="O1153" s="1">
        <v>11.676</v>
      </c>
      <c r="P1153" s="37">
        <v>2.5305000000000004</v>
      </c>
      <c r="Q1153">
        <f t="shared" si="79"/>
        <v>0.5</v>
      </c>
      <c r="R1153" t="s">
        <v>1949</v>
      </c>
    </row>
    <row r="1154" spans="1:18">
      <c r="A1154" s="2">
        <f t="shared" si="76"/>
        <v>10666</v>
      </c>
      <c r="B1154" t="str">
        <f t="shared" si="77"/>
        <v>D110666-233</v>
      </c>
      <c r="C1154" t="str">
        <f t="shared" si="78"/>
        <v>Misc - Mahogany</v>
      </c>
      <c r="D1154" s="2">
        <v>10666</v>
      </c>
      <c r="E1154" t="s">
        <v>39</v>
      </c>
      <c r="F1154" t="s">
        <v>174</v>
      </c>
      <c r="G1154" t="s">
        <v>25</v>
      </c>
      <c r="H1154" s="3">
        <v>1.625</v>
      </c>
      <c r="I1154" s="3" t="s">
        <v>144</v>
      </c>
      <c r="J1154" t="s">
        <v>12</v>
      </c>
      <c r="K1154">
        <v>233</v>
      </c>
      <c r="L1154">
        <v>300</v>
      </c>
      <c r="M1154" s="1">
        <v>4.1159999999999997</v>
      </c>
      <c r="N1154" s="1">
        <v>7.7910000000000004</v>
      </c>
      <c r="O1154" s="1">
        <v>10.479000000000001</v>
      </c>
      <c r="P1154" s="37">
        <v>2.2680000000000002</v>
      </c>
      <c r="Q1154">
        <f t="shared" si="79"/>
        <v>0.5625</v>
      </c>
      <c r="R1154" t="s">
        <v>1949</v>
      </c>
    </row>
    <row r="1155" spans="1:18">
      <c r="A1155" s="2">
        <f t="shared" si="76"/>
        <v>10667</v>
      </c>
      <c r="B1155" t="str">
        <f t="shared" si="77"/>
        <v>D110667-233</v>
      </c>
      <c r="C1155" t="str">
        <f t="shared" si="78"/>
        <v>Misc - Mahogany</v>
      </c>
      <c r="D1155" s="2">
        <v>10667</v>
      </c>
      <c r="E1155" t="s">
        <v>39</v>
      </c>
      <c r="F1155" t="s">
        <v>174</v>
      </c>
      <c r="G1155" t="s">
        <v>25</v>
      </c>
      <c r="H1155" s="3">
        <v>1.625</v>
      </c>
      <c r="I1155" s="3" t="s">
        <v>144</v>
      </c>
      <c r="J1155" t="s">
        <v>12</v>
      </c>
      <c r="K1155">
        <v>233</v>
      </c>
      <c r="L1155">
        <v>280</v>
      </c>
      <c r="M1155" s="1">
        <v>4.0529999999999999</v>
      </c>
      <c r="N1155" s="1">
        <v>7.6545000000000005</v>
      </c>
      <c r="O1155" s="1">
        <v>10.247999999999999</v>
      </c>
      <c r="P1155" s="37">
        <v>2.2260000000000004</v>
      </c>
      <c r="Q1155">
        <f t="shared" si="79"/>
        <v>0.5625</v>
      </c>
      <c r="R1155" t="s">
        <v>1949</v>
      </c>
    </row>
    <row r="1156" spans="1:18">
      <c r="A1156" s="2">
        <f t="shared" si="76"/>
        <v>10668</v>
      </c>
      <c r="B1156" t="str">
        <f t="shared" si="77"/>
        <v>D110668-234</v>
      </c>
      <c r="C1156" t="str">
        <f t="shared" si="78"/>
        <v>Fire &amp; Ice - Silver</v>
      </c>
      <c r="D1156" s="2">
        <v>10668</v>
      </c>
      <c r="E1156" t="s">
        <v>39</v>
      </c>
      <c r="F1156" t="s">
        <v>90</v>
      </c>
      <c r="G1156" t="s">
        <v>22</v>
      </c>
      <c r="H1156" s="3">
        <v>1.25</v>
      </c>
      <c r="I1156" s="3" t="s">
        <v>146</v>
      </c>
      <c r="J1156" t="s">
        <v>12</v>
      </c>
      <c r="K1156">
        <v>234</v>
      </c>
      <c r="L1156">
        <v>330</v>
      </c>
      <c r="M1156" s="1">
        <v>4.0215000000000005</v>
      </c>
      <c r="N1156" s="1">
        <v>8.3790000000000013</v>
      </c>
      <c r="O1156" s="1">
        <v>11.5395</v>
      </c>
      <c r="P1156" s="37">
        <v>2.2155</v>
      </c>
      <c r="Q1156">
        <f t="shared" si="79"/>
        <v>0.6875</v>
      </c>
      <c r="R1156" t="s">
        <v>1949</v>
      </c>
    </row>
    <row r="1157" spans="1:18">
      <c r="A1157" s="2">
        <f t="shared" si="76"/>
        <v>10669</v>
      </c>
      <c r="B1157" t="str">
        <f t="shared" si="77"/>
        <v>D110669-234</v>
      </c>
      <c r="C1157" t="str">
        <f t="shared" si="78"/>
        <v>Fire &amp; Ice - Silver</v>
      </c>
      <c r="D1157" s="2">
        <v>10669</v>
      </c>
      <c r="E1157" t="s">
        <v>39</v>
      </c>
      <c r="F1157" t="s">
        <v>90</v>
      </c>
      <c r="G1157" t="s">
        <v>22</v>
      </c>
      <c r="H1157" s="3">
        <v>1.5</v>
      </c>
      <c r="I1157" s="3" t="s">
        <v>154</v>
      </c>
      <c r="J1157" t="s">
        <v>12</v>
      </c>
      <c r="K1157">
        <v>234</v>
      </c>
      <c r="L1157">
        <v>228</v>
      </c>
      <c r="M1157" s="1">
        <v>5.3445</v>
      </c>
      <c r="N1157" s="1">
        <v>10.164</v>
      </c>
      <c r="O1157" s="1">
        <v>13.524000000000001</v>
      </c>
      <c r="P1157" s="37">
        <v>2.94</v>
      </c>
      <c r="Q1157">
        <f t="shared" si="79"/>
        <v>1</v>
      </c>
      <c r="R1157" t="s">
        <v>1949</v>
      </c>
    </row>
    <row r="1158" spans="1:18">
      <c r="A1158" s="2">
        <f t="shared" si="76"/>
        <v>10670</v>
      </c>
      <c r="B1158" t="str">
        <f t="shared" si="77"/>
        <v>D110670-234</v>
      </c>
      <c r="C1158" t="str">
        <f t="shared" si="78"/>
        <v>Fire &amp; Ice - Silver</v>
      </c>
      <c r="D1158" s="2">
        <v>10670</v>
      </c>
      <c r="E1158" t="s">
        <v>39</v>
      </c>
      <c r="F1158" t="s">
        <v>90</v>
      </c>
      <c r="G1158" t="s">
        <v>22</v>
      </c>
      <c r="H1158" s="3">
        <v>2.375</v>
      </c>
      <c r="I1158" s="3" t="s">
        <v>149</v>
      </c>
      <c r="J1158" t="s">
        <v>12</v>
      </c>
      <c r="K1158">
        <v>234</v>
      </c>
      <c r="L1158">
        <v>150</v>
      </c>
      <c r="M1158" s="1" t="e">
        <v>#N/A</v>
      </c>
      <c r="N1158" s="1" t="e">
        <v>#N/A</v>
      </c>
      <c r="O1158" s="1" t="e">
        <v>#N/A</v>
      </c>
      <c r="P1158" s="37" t="e">
        <v>#N/A</v>
      </c>
      <c r="Q1158">
        <f t="shared" si="79"/>
        <v>0.375</v>
      </c>
      <c r="R1158" t="s">
        <v>1949</v>
      </c>
    </row>
    <row r="1159" spans="1:18">
      <c r="A1159" s="2">
        <f t="shared" si="76"/>
        <v>10671</v>
      </c>
      <c r="B1159" t="str">
        <f t="shared" si="77"/>
        <v>D110671-238</v>
      </c>
      <c r="C1159" t="str">
        <f t="shared" si="78"/>
        <v>Misc - Black</v>
      </c>
      <c r="D1159" s="2">
        <v>10671</v>
      </c>
      <c r="E1159" t="s">
        <v>10</v>
      </c>
      <c r="F1159" t="s">
        <v>174</v>
      </c>
      <c r="G1159" t="s">
        <v>26</v>
      </c>
      <c r="H1159" s="3">
        <v>1.5</v>
      </c>
      <c r="I1159" s="3" t="s">
        <v>148</v>
      </c>
      <c r="J1159" t="s">
        <v>12</v>
      </c>
      <c r="K1159">
        <v>238</v>
      </c>
      <c r="L1159">
        <v>300</v>
      </c>
      <c r="M1159" s="1">
        <v>4.4205000000000005</v>
      </c>
      <c r="N1159" s="1">
        <v>8.4420000000000002</v>
      </c>
      <c r="O1159" s="1">
        <v>11.487</v>
      </c>
      <c r="P1159" s="37">
        <v>2.4359999999999999</v>
      </c>
      <c r="Q1159">
        <f t="shared" si="79"/>
        <v>0.4375</v>
      </c>
      <c r="R1159" t="s">
        <v>1949</v>
      </c>
    </row>
    <row r="1160" spans="1:18">
      <c r="A1160" s="2">
        <f t="shared" si="76"/>
        <v>10672</v>
      </c>
      <c r="B1160" t="str">
        <f t="shared" si="77"/>
        <v>D110672-238</v>
      </c>
      <c r="C1160" t="str">
        <f t="shared" si="78"/>
        <v>Misc - Wheat/Oatmeal</v>
      </c>
      <c r="D1160" s="2">
        <v>10672</v>
      </c>
      <c r="E1160" t="s">
        <v>10</v>
      </c>
      <c r="F1160" t="s">
        <v>174</v>
      </c>
      <c r="G1160" t="s">
        <v>18</v>
      </c>
      <c r="H1160" s="3">
        <v>1.5</v>
      </c>
      <c r="I1160" s="3" t="s">
        <v>148</v>
      </c>
      <c r="J1160" t="s">
        <v>12</v>
      </c>
      <c r="K1160">
        <v>238</v>
      </c>
      <c r="L1160">
        <v>285</v>
      </c>
      <c r="M1160" s="1">
        <v>4.4205000000000005</v>
      </c>
      <c r="N1160" s="1">
        <v>8.4420000000000002</v>
      </c>
      <c r="O1160" s="1">
        <v>11.487</v>
      </c>
      <c r="P1160" s="37">
        <v>2.4359999999999999</v>
      </c>
      <c r="Q1160">
        <f t="shared" si="79"/>
        <v>0.4375</v>
      </c>
      <c r="R1160" t="s">
        <v>1949</v>
      </c>
    </row>
    <row r="1161" spans="1:18">
      <c r="A1161" s="2">
        <f t="shared" si="76"/>
        <v>10673</v>
      </c>
      <c r="B1161" t="str">
        <f t="shared" si="77"/>
        <v>D110673-238</v>
      </c>
      <c r="C1161" t="str">
        <f t="shared" si="78"/>
        <v>Misc - Black</v>
      </c>
      <c r="D1161" s="2">
        <v>10673</v>
      </c>
      <c r="E1161" t="s">
        <v>10</v>
      </c>
      <c r="F1161" t="s">
        <v>174</v>
      </c>
      <c r="G1161" t="s">
        <v>26</v>
      </c>
      <c r="H1161" s="3">
        <v>2.125</v>
      </c>
      <c r="I1161" s="3" t="s">
        <v>148</v>
      </c>
      <c r="J1161" t="s">
        <v>12</v>
      </c>
      <c r="K1161">
        <v>238</v>
      </c>
      <c r="L1161">
        <v>195</v>
      </c>
      <c r="M1161" s="1">
        <v>6.9195000000000002</v>
      </c>
      <c r="N1161" s="1">
        <v>12.589500000000001</v>
      </c>
      <c r="O1161" s="1">
        <v>16.3065</v>
      </c>
      <c r="P1161" s="37">
        <v>3.8010000000000002</v>
      </c>
      <c r="Q1161">
        <f t="shared" si="79"/>
        <v>0.4375</v>
      </c>
      <c r="R1161" t="s">
        <v>1949</v>
      </c>
    </row>
    <row r="1162" spans="1:18">
      <c r="A1162" s="2">
        <f t="shared" si="76"/>
        <v>10674</v>
      </c>
      <c r="B1162" t="str">
        <f t="shared" si="77"/>
        <v>D110674-238</v>
      </c>
      <c r="C1162" t="str">
        <f t="shared" si="78"/>
        <v>Misc - Wheat/Oatmeal</v>
      </c>
      <c r="D1162" s="2">
        <v>10674</v>
      </c>
      <c r="E1162" t="s">
        <v>10</v>
      </c>
      <c r="F1162" t="s">
        <v>174</v>
      </c>
      <c r="G1162" t="s">
        <v>18</v>
      </c>
      <c r="H1162" s="3">
        <v>2.125</v>
      </c>
      <c r="I1162" s="3" t="s">
        <v>148</v>
      </c>
      <c r="J1162" t="s">
        <v>12</v>
      </c>
      <c r="K1162">
        <v>238</v>
      </c>
      <c r="L1162">
        <v>190</v>
      </c>
      <c r="M1162" s="1">
        <v>6.9195000000000002</v>
      </c>
      <c r="N1162" s="1">
        <v>12.589500000000001</v>
      </c>
      <c r="O1162" s="1">
        <v>16.3065</v>
      </c>
      <c r="P1162" s="37">
        <v>3.8010000000000002</v>
      </c>
      <c r="Q1162">
        <f t="shared" si="79"/>
        <v>0.4375</v>
      </c>
      <c r="R1162" t="s">
        <v>1949</v>
      </c>
    </row>
    <row r="1163" spans="1:18">
      <c r="A1163" s="2">
        <f t="shared" si="76"/>
        <v>10675</v>
      </c>
      <c r="B1163" t="str">
        <f t="shared" si="77"/>
        <v>D110675-233</v>
      </c>
      <c r="C1163" t="str">
        <f t="shared" si="78"/>
        <v>Blacks - Black</v>
      </c>
      <c r="D1163" s="2">
        <v>10675</v>
      </c>
      <c r="E1163" t="s">
        <v>39</v>
      </c>
      <c r="F1163" t="s">
        <v>49</v>
      </c>
      <c r="G1163" t="s">
        <v>26</v>
      </c>
      <c r="H1163" s="3">
        <v>1.75</v>
      </c>
      <c r="I1163" s="3" t="s">
        <v>145</v>
      </c>
      <c r="J1163" t="s">
        <v>12</v>
      </c>
      <c r="K1163">
        <v>233</v>
      </c>
      <c r="L1163">
        <v>300</v>
      </c>
      <c r="M1163" s="1">
        <v>4.5990000000000002</v>
      </c>
      <c r="N1163" s="1">
        <v>8.673</v>
      </c>
      <c r="O1163" s="1">
        <v>11.676</v>
      </c>
      <c r="P1163" s="37">
        <v>2.5305000000000004</v>
      </c>
      <c r="Q1163">
        <f t="shared" si="79"/>
        <v>0.5</v>
      </c>
      <c r="R1163" t="s">
        <v>1949</v>
      </c>
    </row>
    <row r="1164" spans="1:18">
      <c r="A1164" s="2">
        <f t="shared" si="76"/>
        <v>10676</v>
      </c>
      <c r="B1164" t="str">
        <f t="shared" si="77"/>
        <v>D110676-241</v>
      </c>
      <c r="C1164" t="str">
        <f t="shared" si="78"/>
        <v>Park Slope - Antique Silver</v>
      </c>
      <c r="D1164" s="2">
        <v>10676</v>
      </c>
      <c r="E1164" t="s">
        <v>10</v>
      </c>
      <c r="F1164" t="s">
        <v>124</v>
      </c>
      <c r="G1164" t="s">
        <v>13</v>
      </c>
      <c r="H1164" s="3">
        <v>1.25</v>
      </c>
      <c r="I1164" s="3" t="s">
        <v>148</v>
      </c>
      <c r="J1164" t="s">
        <v>12</v>
      </c>
      <c r="K1164">
        <v>241</v>
      </c>
      <c r="L1164">
        <v>405</v>
      </c>
      <c r="M1164" s="1">
        <v>2.6670000000000003</v>
      </c>
      <c r="N1164" s="1">
        <v>5.628000000000001</v>
      </c>
      <c r="O1164" s="1">
        <v>7.7490000000000006</v>
      </c>
      <c r="P1164" s="37">
        <v>1.47</v>
      </c>
      <c r="Q1164">
        <f t="shared" si="79"/>
        <v>0.4375</v>
      </c>
      <c r="R1164" t="s">
        <v>1949</v>
      </c>
    </row>
    <row r="1165" spans="1:18">
      <c r="A1165" s="2">
        <f t="shared" si="76"/>
        <v>10677</v>
      </c>
      <c r="B1165" t="str">
        <f t="shared" si="77"/>
        <v>D110677-241</v>
      </c>
      <c r="C1165" t="str">
        <f t="shared" si="78"/>
        <v>Park Slope - Pewter</v>
      </c>
      <c r="D1165" s="2">
        <v>10677</v>
      </c>
      <c r="E1165" t="s">
        <v>10</v>
      </c>
      <c r="F1165" t="s">
        <v>124</v>
      </c>
      <c r="G1165" t="s">
        <v>28</v>
      </c>
      <c r="H1165" s="3">
        <v>1.25</v>
      </c>
      <c r="I1165" s="3" t="s">
        <v>148</v>
      </c>
      <c r="J1165" t="s">
        <v>12</v>
      </c>
      <c r="K1165">
        <v>241</v>
      </c>
      <c r="L1165">
        <v>410</v>
      </c>
      <c r="M1165" s="1">
        <v>2.6670000000000003</v>
      </c>
      <c r="N1165" s="1">
        <v>5.628000000000001</v>
      </c>
      <c r="O1165" s="1">
        <v>7.7490000000000006</v>
      </c>
      <c r="P1165" s="37">
        <v>1.47</v>
      </c>
      <c r="Q1165">
        <f t="shared" si="79"/>
        <v>0.4375</v>
      </c>
      <c r="R1165" t="s">
        <v>1949</v>
      </c>
    </row>
    <row r="1166" spans="1:18">
      <c r="A1166" s="2">
        <f t="shared" si="76"/>
        <v>10678</v>
      </c>
      <c r="B1166" t="str">
        <f t="shared" si="77"/>
        <v>D110678-241</v>
      </c>
      <c r="C1166" t="str">
        <f t="shared" si="78"/>
        <v>Park Slope - Antique Gold</v>
      </c>
      <c r="D1166" s="2">
        <v>10678</v>
      </c>
      <c r="E1166" t="s">
        <v>10</v>
      </c>
      <c r="F1166" t="s">
        <v>124</v>
      </c>
      <c r="G1166" t="s">
        <v>14</v>
      </c>
      <c r="H1166" s="3">
        <v>1.25</v>
      </c>
      <c r="I1166" s="3" t="s">
        <v>148</v>
      </c>
      <c r="J1166" t="s">
        <v>12</v>
      </c>
      <c r="K1166">
        <v>241</v>
      </c>
      <c r="L1166">
        <v>490</v>
      </c>
      <c r="M1166" s="1">
        <v>2.6670000000000003</v>
      </c>
      <c r="N1166" s="1">
        <v>5.628000000000001</v>
      </c>
      <c r="O1166" s="1">
        <v>7.7490000000000006</v>
      </c>
      <c r="P1166" s="37">
        <v>1.47</v>
      </c>
      <c r="Q1166">
        <f t="shared" si="79"/>
        <v>0.4375</v>
      </c>
      <c r="R1166" t="s">
        <v>1949</v>
      </c>
    </row>
    <row r="1167" spans="1:18">
      <c r="A1167" s="2">
        <f t="shared" si="76"/>
        <v>10679</v>
      </c>
      <c r="B1167" t="str">
        <f t="shared" si="77"/>
        <v>D110679-240</v>
      </c>
      <c r="C1167" t="str">
        <f t="shared" si="78"/>
        <v>Park Slope - Black</v>
      </c>
      <c r="D1167" s="2">
        <v>10679</v>
      </c>
      <c r="E1167" t="s">
        <v>10</v>
      </c>
      <c r="F1167" t="s">
        <v>124</v>
      </c>
      <c r="G1167" t="s">
        <v>26</v>
      </c>
      <c r="H1167" s="3">
        <v>1.25</v>
      </c>
      <c r="I1167" s="3" t="s">
        <v>148</v>
      </c>
      <c r="J1167" t="s">
        <v>12</v>
      </c>
      <c r="K1167">
        <v>240</v>
      </c>
      <c r="L1167">
        <v>510</v>
      </c>
      <c r="M1167" s="1">
        <v>2.6670000000000003</v>
      </c>
      <c r="N1167" s="1">
        <v>5.628000000000001</v>
      </c>
      <c r="O1167" s="1">
        <v>7.7490000000000006</v>
      </c>
      <c r="P1167" s="37">
        <v>1.47</v>
      </c>
      <c r="Q1167">
        <f t="shared" si="79"/>
        <v>0.4375</v>
      </c>
      <c r="R1167" t="s">
        <v>1949</v>
      </c>
    </row>
    <row r="1168" spans="1:18">
      <c r="A1168" s="2">
        <f t="shared" si="76"/>
        <v>10680</v>
      </c>
      <c r="B1168" t="str">
        <f t="shared" si="77"/>
        <v>D110680-240</v>
      </c>
      <c r="C1168" t="str">
        <f t="shared" si="78"/>
        <v>Park Slope - White</v>
      </c>
      <c r="D1168" s="2">
        <v>10680</v>
      </c>
      <c r="E1168" t="s">
        <v>10</v>
      </c>
      <c r="F1168" t="s">
        <v>124</v>
      </c>
      <c r="G1168" t="s">
        <v>29</v>
      </c>
      <c r="H1168" s="3">
        <v>1.25</v>
      </c>
      <c r="I1168" s="3" t="s">
        <v>148</v>
      </c>
      <c r="J1168" t="s">
        <v>12</v>
      </c>
      <c r="K1168">
        <v>240</v>
      </c>
      <c r="L1168">
        <v>530</v>
      </c>
      <c r="M1168" s="1">
        <v>2.6670000000000003</v>
      </c>
      <c r="N1168" s="1">
        <v>5.628000000000001</v>
      </c>
      <c r="O1168" s="1">
        <v>7.7490000000000006</v>
      </c>
      <c r="P1168" s="37">
        <v>1.47</v>
      </c>
      <c r="Q1168">
        <f t="shared" si="79"/>
        <v>0.4375</v>
      </c>
      <c r="R1168" t="s">
        <v>1949</v>
      </c>
    </row>
    <row r="1169" spans="1:18">
      <c r="A1169" s="2">
        <f t="shared" si="76"/>
        <v>10681</v>
      </c>
      <c r="B1169" t="str">
        <f t="shared" si="77"/>
        <v>D110681-240</v>
      </c>
      <c r="C1169" t="str">
        <f t="shared" si="78"/>
        <v>Park Slope - Black</v>
      </c>
      <c r="D1169" s="2">
        <v>10681</v>
      </c>
      <c r="E1169" t="s">
        <v>46</v>
      </c>
      <c r="F1169" t="s">
        <v>124</v>
      </c>
      <c r="G1169" t="s">
        <v>26</v>
      </c>
      <c r="H1169" s="3">
        <v>1.25</v>
      </c>
      <c r="I1169" s="3" t="s">
        <v>148</v>
      </c>
      <c r="J1169" t="s">
        <v>12</v>
      </c>
      <c r="K1169">
        <v>240</v>
      </c>
      <c r="L1169">
        <v>260</v>
      </c>
      <c r="M1169" s="1">
        <v>3.0449999999999999</v>
      </c>
      <c r="N1169" s="1">
        <v>6.2055000000000007</v>
      </c>
      <c r="O1169" s="1">
        <v>8.5050000000000008</v>
      </c>
      <c r="P1169" s="37">
        <v>1.6800000000000002</v>
      </c>
      <c r="Q1169">
        <f t="shared" si="79"/>
        <v>0.4375</v>
      </c>
      <c r="R1169" t="s">
        <v>1949</v>
      </c>
    </row>
    <row r="1170" spans="1:18">
      <c r="A1170" s="2">
        <f t="shared" si="76"/>
        <v>10682</v>
      </c>
      <c r="B1170" t="str">
        <f t="shared" si="77"/>
        <v>D110682-240</v>
      </c>
      <c r="C1170" t="str">
        <f t="shared" si="78"/>
        <v>Park Slope - White</v>
      </c>
      <c r="D1170" s="2">
        <v>10682</v>
      </c>
      <c r="E1170" t="s">
        <v>46</v>
      </c>
      <c r="F1170" t="s">
        <v>124</v>
      </c>
      <c r="G1170" t="s">
        <v>29</v>
      </c>
      <c r="H1170" s="3">
        <v>1.25</v>
      </c>
      <c r="I1170" s="3" t="s">
        <v>148</v>
      </c>
      <c r="J1170" t="s">
        <v>12</v>
      </c>
      <c r="K1170">
        <v>240</v>
      </c>
      <c r="L1170">
        <v>360</v>
      </c>
      <c r="M1170" s="1">
        <v>3.129</v>
      </c>
      <c r="N1170" s="1">
        <v>6.3629999999999995</v>
      </c>
      <c r="O1170" s="1">
        <v>8.6835000000000004</v>
      </c>
      <c r="P1170" s="37">
        <v>1.722</v>
      </c>
      <c r="Q1170">
        <f t="shared" si="79"/>
        <v>0.4375</v>
      </c>
      <c r="R1170" t="s">
        <v>1949</v>
      </c>
    </row>
    <row r="1171" spans="1:18">
      <c r="A1171" s="2">
        <f t="shared" si="76"/>
        <v>10683</v>
      </c>
      <c r="B1171" t="str">
        <f t="shared" si="77"/>
        <v>D110683-241</v>
      </c>
      <c r="C1171" t="str">
        <f t="shared" si="78"/>
        <v>Park Slope - Antique Silver</v>
      </c>
      <c r="D1171" s="2">
        <v>10683</v>
      </c>
      <c r="E1171" t="s">
        <v>10</v>
      </c>
      <c r="F1171" t="s">
        <v>124</v>
      </c>
      <c r="G1171" t="s">
        <v>13</v>
      </c>
      <c r="H1171" s="3">
        <v>1.625</v>
      </c>
      <c r="I1171" s="3" t="s">
        <v>146</v>
      </c>
      <c r="J1171" t="s">
        <v>12</v>
      </c>
      <c r="K1171">
        <v>241</v>
      </c>
      <c r="L1171">
        <v>200</v>
      </c>
      <c r="M1171" s="1">
        <v>4.5674999999999999</v>
      </c>
      <c r="N1171" s="1">
        <v>8.7465000000000011</v>
      </c>
      <c r="O1171" s="1">
        <v>11.781000000000001</v>
      </c>
      <c r="P1171" s="37">
        <v>2.5095000000000001</v>
      </c>
      <c r="Q1171">
        <f t="shared" si="79"/>
        <v>0.6875</v>
      </c>
      <c r="R1171" t="s">
        <v>1949</v>
      </c>
    </row>
    <row r="1172" spans="1:18">
      <c r="A1172" s="2">
        <f t="shared" si="76"/>
        <v>10684</v>
      </c>
      <c r="B1172" t="str">
        <f t="shared" si="77"/>
        <v>D110684-241</v>
      </c>
      <c r="C1172" t="str">
        <f t="shared" si="78"/>
        <v>Park Slope - Pewter</v>
      </c>
      <c r="D1172" s="2">
        <v>10684</v>
      </c>
      <c r="E1172" t="s">
        <v>10</v>
      </c>
      <c r="F1172" t="s">
        <v>124</v>
      </c>
      <c r="G1172" t="s">
        <v>28</v>
      </c>
      <c r="H1172" s="3">
        <v>1.625</v>
      </c>
      <c r="I1172" s="3" t="s">
        <v>146</v>
      </c>
      <c r="J1172" t="s">
        <v>12</v>
      </c>
      <c r="K1172">
        <v>241</v>
      </c>
      <c r="L1172">
        <v>200</v>
      </c>
      <c r="M1172" s="1">
        <v>4.5674999999999999</v>
      </c>
      <c r="N1172" s="1">
        <v>8.7465000000000011</v>
      </c>
      <c r="O1172" s="1">
        <v>11.781000000000001</v>
      </c>
      <c r="P1172" s="37">
        <v>2.5095000000000001</v>
      </c>
      <c r="Q1172">
        <f t="shared" si="79"/>
        <v>0.6875</v>
      </c>
      <c r="R1172" t="s">
        <v>1949</v>
      </c>
    </row>
    <row r="1173" spans="1:18">
      <c r="A1173" s="2">
        <f t="shared" si="76"/>
        <v>10685</v>
      </c>
      <c r="B1173" t="str">
        <f t="shared" si="77"/>
        <v>D110685-241</v>
      </c>
      <c r="C1173" t="str">
        <f t="shared" si="78"/>
        <v>Park Slope - Antique Gold</v>
      </c>
      <c r="D1173" s="2">
        <v>10685</v>
      </c>
      <c r="E1173" t="s">
        <v>10</v>
      </c>
      <c r="F1173" t="s">
        <v>124</v>
      </c>
      <c r="G1173" t="s">
        <v>14</v>
      </c>
      <c r="H1173" s="3">
        <v>1.625</v>
      </c>
      <c r="I1173" s="3" t="s">
        <v>146</v>
      </c>
      <c r="J1173" t="s">
        <v>12</v>
      </c>
      <c r="K1173">
        <v>241</v>
      </c>
      <c r="L1173">
        <v>195</v>
      </c>
      <c r="M1173" s="1">
        <v>4.5674999999999999</v>
      </c>
      <c r="N1173" s="1">
        <v>8.7465000000000011</v>
      </c>
      <c r="O1173" s="1">
        <v>11.781000000000001</v>
      </c>
      <c r="P1173" s="37">
        <v>2.5095000000000001</v>
      </c>
      <c r="Q1173">
        <f t="shared" si="79"/>
        <v>0.6875</v>
      </c>
      <c r="R1173" t="s">
        <v>1949</v>
      </c>
    </row>
    <row r="1174" spans="1:18">
      <c r="A1174" s="2">
        <f t="shared" si="76"/>
        <v>10686</v>
      </c>
      <c r="B1174" t="str">
        <f t="shared" si="77"/>
        <v>D110686-240</v>
      </c>
      <c r="C1174" t="str">
        <f t="shared" si="78"/>
        <v>Park Slope - Black</v>
      </c>
      <c r="D1174" s="2">
        <v>10686</v>
      </c>
      <c r="E1174" t="s">
        <v>10</v>
      </c>
      <c r="F1174" t="s">
        <v>124</v>
      </c>
      <c r="G1174" t="s">
        <v>26</v>
      </c>
      <c r="H1174" s="3">
        <v>1.625</v>
      </c>
      <c r="I1174" s="3" t="s">
        <v>146</v>
      </c>
      <c r="J1174" t="s">
        <v>12</v>
      </c>
      <c r="K1174">
        <v>240</v>
      </c>
      <c r="L1174">
        <v>190</v>
      </c>
      <c r="M1174" s="1">
        <v>4.5674999999999999</v>
      </c>
      <c r="N1174" s="1">
        <v>8.7465000000000011</v>
      </c>
      <c r="O1174" s="1">
        <v>11.781000000000001</v>
      </c>
      <c r="P1174" s="37">
        <v>2.5095000000000001</v>
      </c>
      <c r="Q1174">
        <f t="shared" si="79"/>
        <v>0.6875</v>
      </c>
      <c r="R1174" t="s">
        <v>1949</v>
      </c>
    </row>
    <row r="1175" spans="1:18">
      <c r="A1175" s="2">
        <f t="shared" si="76"/>
        <v>10687</v>
      </c>
      <c r="B1175" t="str">
        <f t="shared" si="77"/>
        <v>D110687-240</v>
      </c>
      <c r="C1175" t="str">
        <f t="shared" si="78"/>
        <v>Park Slope - White</v>
      </c>
      <c r="D1175" s="2">
        <v>10687</v>
      </c>
      <c r="E1175" t="s">
        <v>10</v>
      </c>
      <c r="F1175" t="s">
        <v>124</v>
      </c>
      <c r="G1175" t="s">
        <v>29</v>
      </c>
      <c r="H1175" s="3">
        <v>1.625</v>
      </c>
      <c r="I1175" s="3" t="s">
        <v>146</v>
      </c>
      <c r="J1175" t="s">
        <v>12</v>
      </c>
      <c r="K1175">
        <v>240</v>
      </c>
      <c r="L1175">
        <v>200</v>
      </c>
      <c r="M1175" s="1">
        <v>4.5674999999999999</v>
      </c>
      <c r="N1175" s="1">
        <v>8.7465000000000011</v>
      </c>
      <c r="O1175" s="1">
        <v>11.781000000000001</v>
      </c>
      <c r="P1175" s="37">
        <v>2.5095000000000001</v>
      </c>
      <c r="Q1175">
        <f t="shared" si="79"/>
        <v>0.6875</v>
      </c>
      <c r="R1175" t="s">
        <v>1949</v>
      </c>
    </row>
    <row r="1176" spans="1:18">
      <c r="A1176" s="2">
        <f t="shared" si="76"/>
        <v>10688</v>
      </c>
      <c r="B1176" t="str">
        <f t="shared" si="77"/>
        <v>D110688-240</v>
      </c>
      <c r="C1176" t="str">
        <f t="shared" si="78"/>
        <v>Park Slope - Black</v>
      </c>
      <c r="D1176" s="2">
        <v>10688</v>
      </c>
      <c r="E1176" t="s">
        <v>46</v>
      </c>
      <c r="F1176" t="s">
        <v>124</v>
      </c>
      <c r="G1176" t="s">
        <v>26</v>
      </c>
      <c r="H1176" s="3">
        <v>1.625</v>
      </c>
      <c r="I1176" s="3" t="s">
        <v>146</v>
      </c>
      <c r="J1176" t="s">
        <v>12</v>
      </c>
      <c r="K1176">
        <v>240</v>
      </c>
      <c r="L1176">
        <v>110</v>
      </c>
      <c r="M1176" s="1">
        <v>5.1450000000000005</v>
      </c>
      <c r="N1176" s="1">
        <v>9.5865000000000009</v>
      </c>
      <c r="O1176" s="1">
        <v>12.7155</v>
      </c>
      <c r="P1176" s="37">
        <v>2.8350000000000004</v>
      </c>
      <c r="Q1176">
        <f t="shared" si="79"/>
        <v>0.6875</v>
      </c>
      <c r="R1176" t="s">
        <v>1949</v>
      </c>
    </row>
    <row r="1177" spans="1:18">
      <c r="A1177" s="2">
        <f t="shared" si="76"/>
        <v>10689</v>
      </c>
      <c r="B1177" t="str">
        <f t="shared" si="77"/>
        <v>D110689-240</v>
      </c>
      <c r="C1177" t="str">
        <f t="shared" si="78"/>
        <v>Park Slope - White</v>
      </c>
      <c r="D1177" s="2">
        <v>10689</v>
      </c>
      <c r="E1177" t="s">
        <v>46</v>
      </c>
      <c r="F1177" t="s">
        <v>124</v>
      </c>
      <c r="G1177" t="s">
        <v>29</v>
      </c>
      <c r="H1177" s="3">
        <v>1.625</v>
      </c>
      <c r="I1177" s="3" t="s">
        <v>146</v>
      </c>
      <c r="J1177" t="s">
        <v>12</v>
      </c>
      <c r="K1177">
        <v>240</v>
      </c>
      <c r="L1177">
        <v>170</v>
      </c>
      <c r="M1177" s="1">
        <v>5.1450000000000005</v>
      </c>
      <c r="N1177" s="1">
        <v>9.6389999999999993</v>
      </c>
      <c r="O1177" s="1">
        <v>12.7155</v>
      </c>
      <c r="P1177" s="37">
        <v>2.8350000000000004</v>
      </c>
      <c r="Q1177">
        <f t="shared" si="79"/>
        <v>0.6875</v>
      </c>
      <c r="R1177" t="s">
        <v>1949</v>
      </c>
    </row>
    <row r="1178" spans="1:18">
      <c r="A1178" s="2">
        <f t="shared" si="76"/>
        <v>10690</v>
      </c>
      <c r="B1178" t="str">
        <f t="shared" si="77"/>
        <v>D110690-246</v>
      </c>
      <c r="C1178" t="str">
        <f t="shared" si="78"/>
        <v>Floaters - Black</v>
      </c>
      <c r="D1178" s="2">
        <v>10690</v>
      </c>
      <c r="E1178" t="s">
        <v>39</v>
      </c>
      <c r="F1178" t="s">
        <v>37</v>
      </c>
      <c r="G1178" t="s">
        <v>26</v>
      </c>
      <c r="H1178" s="3">
        <v>1</v>
      </c>
      <c r="I1178" s="3" t="s">
        <v>154</v>
      </c>
      <c r="J1178" t="s">
        <v>38</v>
      </c>
      <c r="K1178">
        <v>246</v>
      </c>
      <c r="L1178">
        <v>340</v>
      </c>
      <c r="M1178" s="1">
        <v>3.5910000000000002</v>
      </c>
      <c r="N1178" s="1">
        <v>6.8879999999999999</v>
      </c>
      <c r="O1178" s="1">
        <v>9.3974999999999991</v>
      </c>
      <c r="P1178" s="37">
        <v>1.974</v>
      </c>
      <c r="Q1178">
        <f t="shared" si="79"/>
        <v>1</v>
      </c>
      <c r="R1178" t="s">
        <v>1949</v>
      </c>
    </row>
    <row r="1179" spans="1:18">
      <c r="A1179" s="2">
        <f t="shared" si="76"/>
        <v>10691</v>
      </c>
      <c r="B1179" t="str">
        <f t="shared" si="77"/>
        <v>D110691-246</v>
      </c>
      <c r="C1179" t="str">
        <f t="shared" si="78"/>
        <v>Floaters - Black</v>
      </c>
      <c r="D1179" s="2">
        <v>10691</v>
      </c>
      <c r="E1179" t="s">
        <v>39</v>
      </c>
      <c r="F1179" t="s">
        <v>37</v>
      </c>
      <c r="G1179" t="s">
        <v>26</v>
      </c>
      <c r="H1179" s="3">
        <v>1.6875</v>
      </c>
      <c r="I1179" s="3" t="s">
        <v>169</v>
      </c>
      <c r="J1179" t="s">
        <v>38</v>
      </c>
      <c r="K1179">
        <v>246</v>
      </c>
      <c r="L1179">
        <v>195</v>
      </c>
      <c r="M1179" s="1">
        <v>4.6725000000000003</v>
      </c>
      <c r="N1179" s="1">
        <v>8.7990000000000013</v>
      </c>
      <c r="O1179" s="1">
        <v>11.886000000000001</v>
      </c>
      <c r="P1179" s="37">
        <v>2.5725000000000002</v>
      </c>
      <c r="Q1179">
        <f t="shared" si="79"/>
        <v>1.3125</v>
      </c>
      <c r="R1179" t="s">
        <v>1949</v>
      </c>
    </row>
    <row r="1180" spans="1:18">
      <c r="A1180" s="2">
        <f t="shared" si="76"/>
        <v>10692</v>
      </c>
      <c r="B1180" t="str">
        <f t="shared" si="77"/>
        <v>D110692-246</v>
      </c>
      <c r="C1180" t="str">
        <f t="shared" si="78"/>
        <v>Floaters - Black</v>
      </c>
      <c r="D1180" s="2">
        <v>10692</v>
      </c>
      <c r="E1180" t="s">
        <v>39</v>
      </c>
      <c r="F1180" t="s">
        <v>37</v>
      </c>
      <c r="G1180" t="s">
        <v>26</v>
      </c>
      <c r="H1180" s="3">
        <v>1.625</v>
      </c>
      <c r="I1180" s="3" t="s">
        <v>165</v>
      </c>
      <c r="J1180" t="s">
        <v>38</v>
      </c>
      <c r="K1180">
        <v>246</v>
      </c>
      <c r="L1180">
        <v>150</v>
      </c>
      <c r="M1180" s="1">
        <v>5.1660000000000004</v>
      </c>
      <c r="N1180" s="1">
        <v>9.6180000000000003</v>
      </c>
      <c r="O1180" s="1">
        <v>12.7575</v>
      </c>
      <c r="P1180" s="37">
        <v>2.8454999999999999</v>
      </c>
      <c r="Q1180">
        <f t="shared" si="79"/>
        <v>1.4375</v>
      </c>
      <c r="R1180" t="s">
        <v>1949</v>
      </c>
    </row>
    <row r="1181" spans="1:18">
      <c r="A1181" s="2">
        <f t="shared" si="76"/>
        <v>10693</v>
      </c>
      <c r="B1181" t="str">
        <f t="shared" si="77"/>
        <v>D110693-246</v>
      </c>
      <c r="C1181" t="str">
        <f t="shared" si="78"/>
        <v>Floaters - Natural</v>
      </c>
      <c r="D1181" s="2">
        <v>10693</v>
      </c>
      <c r="E1181" t="s">
        <v>39</v>
      </c>
      <c r="F1181" t="s">
        <v>37</v>
      </c>
      <c r="G1181" t="s">
        <v>44</v>
      </c>
      <c r="H1181" s="3">
        <v>1</v>
      </c>
      <c r="I1181" s="3" t="s">
        <v>154</v>
      </c>
      <c r="J1181" t="s">
        <v>38</v>
      </c>
      <c r="K1181">
        <v>246</v>
      </c>
      <c r="L1181">
        <v>360</v>
      </c>
      <c r="M1181" s="1">
        <v>3.7065000000000001</v>
      </c>
      <c r="N1181" s="1">
        <v>7.2344999999999997</v>
      </c>
      <c r="O1181" s="1">
        <v>9.7860000000000014</v>
      </c>
      <c r="P1181" s="37">
        <v>2.0369999999999999</v>
      </c>
      <c r="Q1181">
        <f t="shared" si="79"/>
        <v>1</v>
      </c>
      <c r="R1181" t="s">
        <v>1949</v>
      </c>
    </row>
    <row r="1182" spans="1:18">
      <c r="A1182" s="2">
        <f t="shared" si="76"/>
        <v>10694</v>
      </c>
      <c r="B1182" t="str">
        <f t="shared" si="77"/>
        <v>D110694-246</v>
      </c>
      <c r="C1182" t="str">
        <f t="shared" si="78"/>
        <v>Floaters - Natural</v>
      </c>
      <c r="D1182" s="2">
        <v>10694</v>
      </c>
      <c r="E1182" t="s">
        <v>39</v>
      </c>
      <c r="F1182" t="s">
        <v>37</v>
      </c>
      <c r="G1182" t="s">
        <v>44</v>
      </c>
      <c r="H1182" s="3">
        <v>1.6875</v>
      </c>
      <c r="I1182" s="3" t="s">
        <v>169</v>
      </c>
      <c r="J1182" t="s">
        <v>38</v>
      </c>
      <c r="K1182">
        <v>246</v>
      </c>
      <c r="L1182">
        <v>195</v>
      </c>
      <c r="M1182" s="1">
        <v>4.8194999999999997</v>
      </c>
      <c r="N1182" s="1">
        <v>9.0090000000000003</v>
      </c>
      <c r="O1182" s="1">
        <v>12.0015</v>
      </c>
      <c r="P1182" s="37">
        <v>2.6460000000000004</v>
      </c>
      <c r="Q1182">
        <f t="shared" si="79"/>
        <v>1.3125</v>
      </c>
      <c r="R1182" t="s">
        <v>1949</v>
      </c>
    </row>
    <row r="1183" spans="1:18">
      <c r="A1183" s="2">
        <f t="shared" si="76"/>
        <v>10695</v>
      </c>
      <c r="B1183" t="str">
        <f t="shared" si="77"/>
        <v>D110695-246</v>
      </c>
      <c r="C1183" t="str">
        <f t="shared" si="78"/>
        <v>Floaters - Natural</v>
      </c>
      <c r="D1183" s="2">
        <v>10695</v>
      </c>
      <c r="E1183" t="s">
        <v>39</v>
      </c>
      <c r="F1183" t="s">
        <v>37</v>
      </c>
      <c r="G1183" t="s">
        <v>44</v>
      </c>
      <c r="H1183" s="3">
        <v>1.625</v>
      </c>
      <c r="I1183" s="3" t="s">
        <v>165</v>
      </c>
      <c r="J1183" t="s">
        <v>38</v>
      </c>
      <c r="K1183">
        <v>246</v>
      </c>
      <c r="L1183">
        <v>150</v>
      </c>
      <c r="M1183" s="1">
        <v>5.3340000000000005</v>
      </c>
      <c r="N1183" s="1">
        <v>10.0905</v>
      </c>
      <c r="O1183" s="1">
        <v>13.240500000000001</v>
      </c>
      <c r="P1183" s="37">
        <v>2.9295</v>
      </c>
      <c r="Q1183">
        <f t="shared" si="79"/>
        <v>1.4375</v>
      </c>
      <c r="R1183" t="s">
        <v>1949</v>
      </c>
    </row>
    <row r="1184" spans="1:18">
      <c r="A1184" s="2">
        <f t="shared" si="76"/>
        <v>10696</v>
      </c>
      <c r="B1184" t="str">
        <f t="shared" si="77"/>
        <v>D110696-241</v>
      </c>
      <c r="C1184" t="str">
        <f t="shared" si="78"/>
        <v>Park Slope - Antique Silver</v>
      </c>
      <c r="D1184" s="2">
        <v>10696</v>
      </c>
      <c r="E1184" t="s">
        <v>10</v>
      </c>
      <c r="F1184" t="s">
        <v>124</v>
      </c>
      <c r="G1184" t="s">
        <v>13</v>
      </c>
      <c r="H1184" s="3">
        <v>2.5</v>
      </c>
      <c r="I1184" s="3" t="s">
        <v>148</v>
      </c>
      <c r="J1184" t="s">
        <v>12</v>
      </c>
      <c r="K1184">
        <v>241</v>
      </c>
      <c r="L1184">
        <v>135</v>
      </c>
      <c r="M1184" s="1">
        <v>6.5834999999999999</v>
      </c>
      <c r="N1184" s="1">
        <v>12.022499999999999</v>
      </c>
      <c r="O1184" s="1">
        <v>15.487500000000001</v>
      </c>
      <c r="P1184" s="37">
        <v>3.6225000000000005</v>
      </c>
      <c r="Q1184">
        <f t="shared" si="79"/>
        <v>0.4375</v>
      </c>
      <c r="R1184" t="s">
        <v>1949</v>
      </c>
    </row>
    <row r="1185" spans="1:19">
      <c r="A1185" s="2">
        <f t="shared" si="76"/>
        <v>10697</v>
      </c>
      <c r="B1185" t="str">
        <f t="shared" si="77"/>
        <v>D110697-241</v>
      </c>
      <c r="C1185" t="str">
        <f t="shared" si="78"/>
        <v>Park Slope - Pewter</v>
      </c>
      <c r="D1185" s="2">
        <v>10697</v>
      </c>
      <c r="E1185" t="s">
        <v>10</v>
      </c>
      <c r="F1185" t="s">
        <v>124</v>
      </c>
      <c r="G1185" t="s">
        <v>28</v>
      </c>
      <c r="H1185" s="3">
        <v>2.5</v>
      </c>
      <c r="I1185" s="3" t="s">
        <v>148</v>
      </c>
      <c r="J1185" t="s">
        <v>12</v>
      </c>
      <c r="K1185">
        <v>241</v>
      </c>
      <c r="L1185">
        <v>140</v>
      </c>
      <c r="M1185" s="1" t="e">
        <v>#N/A</v>
      </c>
      <c r="N1185" s="1" t="e">
        <v>#N/A</v>
      </c>
      <c r="O1185" s="1" t="e">
        <v>#N/A</v>
      </c>
      <c r="P1185" s="37" t="e">
        <v>#N/A</v>
      </c>
      <c r="Q1185">
        <f t="shared" si="79"/>
        <v>0.4375</v>
      </c>
      <c r="R1185" t="s">
        <v>1949</v>
      </c>
    </row>
    <row r="1186" spans="1:19">
      <c r="A1186" s="2">
        <f t="shared" si="76"/>
        <v>10698</v>
      </c>
      <c r="B1186" t="str">
        <f t="shared" si="77"/>
        <v>D110698-241</v>
      </c>
      <c r="C1186" t="str">
        <f t="shared" si="78"/>
        <v>Park Slope - Antique Gold</v>
      </c>
      <c r="D1186" s="2">
        <v>10698</v>
      </c>
      <c r="E1186" t="s">
        <v>10</v>
      </c>
      <c r="F1186" t="s">
        <v>124</v>
      </c>
      <c r="G1186" t="s">
        <v>14</v>
      </c>
      <c r="H1186" s="3">
        <v>2.5</v>
      </c>
      <c r="I1186" s="3" t="s">
        <v>148</v>
      </c>
      <c r="J1186" t="s">
        <v>12</v>
      </c>
      <c r="K1186">
        <v>241</v>
      </c>
      <c r="L1186">
        <v>120</v>
      </c>
      <c r="M1186" s="1">
        <v>6.5834999999999999</v>
      </c>
      <c r="N1186" s="1">
        <v>12.022499999999999</v>
      </c>
      <c r="O1186" s="1">
        <v>15.487500000000001</v>
      </c>
      <c r="P1186" s="37">
        <v>3.6225000000000005</v>
      </c>
      <c r="Q1186">
        <f t="shared" si="79"/>
        <v>0.4375</v>
      </c>
      <c r="R1186" t="s">
        <v>1949</v>
      </c>
    </row>
    <row r="1187" spans="1:19">
      <c r="A1187" s="2">
        <f t="shared" si="76"/>
        <v>10699</v>
      </c>
      <c r="B1187" t="str">
        <f t="shared" si="77"/>
        <v>D110699-240</v>
      </c>
      <c r="C1187" t="str">
        <f t="shared" si="78"/>
        <v>Park Slope - Black</v>
      </c>
      <c r="D1187" s="2">
        <v>10699</v>
      </c>
      <c r="E1187" t="s">
        <v>10</v>
      </c>
      <c r="F1187" t="s">
        <v>124</v>
      </c>
      <c r="G1187" t="s">
        <v>26</v>
      </c>
      <c r="H1187" s="3">
        <v>2.5</v>
      </c>
      <c r="I1187" s="3" t="s">
        <v>148</v>
      </c>
      <c r="J1187" t="s">
        <v>12</v>
      </c>
      <c r="K1187">
        <v>240</v>
      </c>
      <c r="L1187">
        <v>120</v>
      </c>
      <c r="M1187" s="1">
        <v>6.5834999999999999</v>
      </c>
      <c r="N1187" s="1">
        <v>12.022499999999999</v>
      </c>
      <c r="O1187" s="1">
        <v>15.487500000000001</v>
      </c>
      <c r="P1187" s="37">
        <v>3.6225000000000005</v>
      </c>
      <c r="Q1187">
        <f t="shared" si="79"/>
        <v>0.4375</v>
      </c>
      <c r="R1187" t="s">
        <v>1949</v>
      </c>
    </row>
    <row r="1188" spans="1:19">
      <c r="A1188" s="2">
        <f t="shared" si="76"/>
        <v>10700</v>
      </c>
      <c r="B1188" t="str">
        <f t="shared" si="77"/>
        <v>D110700-240</v>
      </c>
      <c r="C1188" t="str">
        <f t="shared" si="78"/>
        <v>Park Slope - White</v>
      </c>
      <c r="D1188" s="2">
        <v>10700</v>
      </c>
      <c r="E1188" t="s">
        <v>10</v>
      </c>
      <c r="F1188" t="s">
        <v>124</v>
      </c>
      <c r="G1188" t="s">
        <v>29</v>
      </c>
      <c r="H1188" s="3">
        <v>2.5</v>
      </c>
      <c r="I1188" s="3" t="s">
        <v>148</v>
      </c>
      <c r="J1188" t="s">
        <v>12</v>
      </c>
      <c r="K1188">
        <v>240</v>
      </c>
      <c r="L1188">
        <v>130</v>
      </c>
      <c r="M1188" s="1">
        <v>6.5834999999999999</v>
      </c>
      <c r="N1188" s="1">
        <v>12.022499999999999</v>
      </c>
      <c r="O1188" s="1">
        <v>15.487500000000001</v>
      </c>
      <c r="P1188" s="37">
        <v>3.6225000000000005</v>
      </c>
      <c r="Q1188">
        <f t="shared" si="79"/>
        <v>0.4375</v>
      </c>
      <c r="R1188" t="s">
        <v>1949</v>
      </c>
    </row>
    <row r="1189" spans="1:19">
      <c r="A1189" s="2">
        <f t="shared" si="76"/>
        <v>10701</v>
      </c>
      <c r="B1189" t="str">
        <f t="shared" si="77"/>
        <v>D110701-240</v>
      </c>
      <c r="C1189" t="str">
        <f t="shared" si="78"/>
        <v>Park Slope - Black</v>
      </c>
      <c r="D1189" s="2">
        <v>10701</v>
      </c>
      <c r="E1189" t="s">
        <v>46</v>
      </c>
      <c r="F1189" t="s">
        <v>124</v>
      </c>
      <c r="G1189" t="s">
        <v>26</v>
      </c>
      <c r="H1189" s="3">
        <v>2.5</v>
      </c>
      <c r="I1189" s="3" t="s">
        <v>148</v>
      </c>
      <c r="J1189" t="s">
        <v>12</v>
      </c>
      <c r="K1189">
        <v>240</v>
      </c>
      <c r="L1189">
        <v>80</v>
      </c>
      <c r="M1189" s="1">
        <v>8.1165000000000003</v>
      </c>
      <c r="N1189" s="1">
        <v>14.143500000000001</v>
      </c>
      <c r="O1189" s="1">
        <v>18.375</v>
      </c>
      <c r="P1189" s="37">
        <v>4.4625000000000004</v>
      </c>
      <c r="Q1189">
        <f t="shared" si="79"/>
        <v>0.4375</v>
      </c>
      <c r="R1189" t="s">
        <v>1949</v>
      </c>
    </row>
    <row r="1190" spans="1:19">
      <c r="A1190" s="2">
        <f t="shared" si="76"/>
        <v>10702</v>
      </c>
      <c r="B1190" t="str">
        <f t="shared" si="77"/>
        <v>D110702-240</v>
      </c>
      <c r="C1190" t="str">
        <f t="shared" si="78"/>
        <v>Park Slope - White</v>
      </c>
      <c r="D1190" s="2">
        <v>10702</v>
      </c>
      <c r="E1190" t="s">
        <v>46</v>
      </c>
      <c r="F1190" t="s">
        <v>124</v>
      </c>
      <c r="G1190" t="s">
        <v>29</v>
      </c>
      <c r="H1190" s="3">
        <v>2.5</v>
      </c>
      <c r="I1190" s="3" t="s">
        <v>148</v>
      </c>
      <c r="J1190" t="s">
        <v>12</v>
      </c>
      <c r="K1190">
        <v>240</v>
      </c>
      <c r="L1190">
        <v>110</v>
      </c>
      <c r="M1190" s="1">
        <v>8.1165000000000003</v>
      </c>
      <c r="N1190" s="1">
        <v>14.2065</v>
      </c>
      <c r="O1190" s="1">
        <v>18.375</v>
      </c>
      <c r="P1190" s="37">
        <v>4.4625000000000004</v>
      </c>
      <c r="Q1190">
        <f t="shared" si="79"/>
        <v>0.4375</v>
      </c>
      <c r="R1190" t="s">
        <v>1949</v>
      </c>
    </row>
    <row r="1191" spans="1:19">
      <c r="A1191" s="2">
        <f t="shared" si="76"/>
        <v>10703</v>
      </c>
      <c r="B1191" t="str">
        <f t="shared" si="77"/>
        <v>D110703-243</v>
      </c>
      <c r="C1191" t="str">
        <f t="shared" si="78"/>
        <v>Paris - Silver</v>
      </c>
      <c r="D1191" s="2">
        <v>10703</v>
      </c>
      <c r="E1191" t="s">
        <v>39</v>
      </c>
      <c r="F1191" t="s">
        <v>136</v>
      </c>
      <c r="G1191" t="s">
        <v>22</v>
      </c>
      <c r="H1191" s="3">
        <v>1.25</v>
      </c>
      <c r="I1191" s="3" t="s">
        <v>150</v>
      </c>
      <c r="J1191" t="s">
        <v>12</v>
      </c>
      <c r="K1191">
        <v>243</v>
      </c>
      <c r="L1191">
        <v>280</v>
      </c>
      <c r="M1191" s="1">
        <v>3.8534999999999999</v>
      </c>
      <c r="N1191" s="1">
        <v>7.4130000000000003</v>
      </c>
      <c r="O1191" s="1">
        <v>9.9749999999999996</v>
      </c>
      <c r="P1191" s="37">
        <v>2.121</v>
      </c>
      <c r="Q1191">
        <f t="shared" si="79"/>
        <v>0.75</v>
      </c>
      <c r="R1191" t="s">
        <v>1949</v>
      </c>
    </row>
    <row r="1192" spans="1:19">
      <c r="A1192" s="2">
        <f t="shared" si="76"/>
        <v>10704</v>
      </c>
      <c r="B1192" t="str">
        <f t="shared" si="77"/>
        <v>D110704-243</v>
      </c>
      <c r="C1192" t="str">
        <f t="shared" si="78"/>
        <v>Paris - Silver</v>
      </c>
      <c r="D1192" s="2">
        <v>10704</v>
      </c>
      <c r="E1192" t="s">
        <v>39</v>
      </c>
      <c r="F1192" t="s">
        <v>136</v>
      </c>
      <c r="G1192" t="s">
        <v>22</v>
      </c>
      <c r="H1192" s="3">
        <v>1.75</v>
      </c>
      <c r="I1192" s="3" t="s">
        <v>150</v>
      </c>
      <c r="J1192" t="s">
        <v>12</v>
      </c>
      <c r="K1192">
        <v>243</v>
      </c>
      <c r="L1192">
        <v>215</v>
      </c>
      <c r="M1192" s="1">
        <v>4.83</v>
      </c>
      <c r="N1192" s="1">
        <v>8.9880000000000013</v>
      </c>
      <c r="O1192" s="1">
        <v>11.97</v>
      </c>
      <c r="P1192" s="37">
        <v>2.6564999999999999</v>
      </c>
      <c r="Q1192">
        <f t="shared" si="79"/>
        <v>0.75</v>
      </c>
      <c r="R1192" t="s">
        <v>1949</v>
      </c>
    </row>
    <row r="1193" spans="1:19">
      <c r="A1193" s="2">
        <f t="shared" si="76"/>
        <v>10705</v>
      </c>
      <c r="B1193" t="str">
        <f t="shared" si="77"/>
        <v>D110705-243</v>
      </c>
      <c r="C1193" t="str">
        <f t="shared" si="78"/>
        <v>Paris - Silver</v>
      </c>
      <c r="D1193" s="2">
        <v>10705</v>
      </c>
      <c r="E1193" t="s">
        <v>39</v>
      </c>
      <c r="F1193" t="s">
        <v>136</v>
      </c>
      <c r="G1193" t="s">
        <v>22</v>
      </c>
      <c r="H1193" s="3">
        <v>2.25</v>
      </c>
      <c r="I1193" s="3" t="s">
        <v>150</v>
      </c>
      <c r="J1193" t="s">
        <v>12</v>
      </c>
      <c r="K1193">
        <v>243</v>
      </c>
      <c r="L1193">
        <v>140</v>
      </c>
      <c r="M1193" s="1">
        <v>6.1740000000000004</v>
      </c>
      <c r="N1193" s="1">
        <v>11.770500000000002</v>
      </c>
      <c r="O1193" s="1">
        <v>15.445500000000001</v>
      </c>
      <c r="P1193" s="37">
        <v>3.3915000000000002</v>
      </c>
      <c r="Q1193">
        <f t="shared" si="79"/>
        <v>0.75</v>
      </c>
      <c r="R1193" t="s">
        <v>1949</v>
      </c>
    </row>
    <row r="1194" spans="1:19">
      <c r="A1194" s="2">
        <f t="shared" si="76"/>
        <v>10709</v>
      </c>
      <c r="B1194" t="str">
        <f t="shared" si="77"/>
        <v>D110709-243</v>
      </c>
      <c r="C1194" t="str">
        <f t="shared" si="78"/>
        <v>Paris - Bronze</v>
      </c>
      <c r="D1194" s="2">
        <v>10709</v>
      </c>
      <c r="E1194" t="s">
        <v>39</v>
      </c>
      <c r="F1194" t="s">
        <v>136</v>
      </c>
      <c r="G1194" t="s">
        <v>30</v>
      </c>
      <c r="H1194" s="3">
        <v>1.25</v>
      </c>
      <c r="I1194" s="3" t="s">
        <v>150</v>
      </c>
      <c r="J1194" t="s">
        <v>12</v>
      </c>
      <c r="K1194">
        <v>243</v>
      </c>
      <c r="L1194">
        <v>285</v>
      </c>
      <c r="M1194" s="1" t="e">
        <v>#N/A</v>
      </c>
      <c r="N1194" s="1" t="e">
        <v>#N/A</v>
      </c>
      <c r="O1194" s="1" t="e">
        <v>#N/A</v>
      </c>
      <c r="P1194" s="37" t="e">
        <v>#N/A</v>
      </c>
      <c r="Q1194">
        <f t="shared" si="79"/>
        <v>0.75</v>
      </c>
      <c r="R1194" t="s">
        <v>1949</v>
      </c>
    </row>
    <row r="1195" spans="1:19">
      <c r="A1195" s="2">
        <f t="shared" si="76"/>
        <v>10712</v>
      </c>
      <c r="B1195" t="str">
        <f t="shared" si="77"/>
        <v>D110712-247</v>
      </c>
      <c r="C1195" t="str">
        <f t="shared" si="78"/>
        <v>Misc - Gold</v>
      </c>
      <c r="D1195" s="2">
        <v>10712</v>
      </c>
      <c r="E1195" t="s">
        <v>10</v>
      </c>
      <c r="F1195" t="s">
        <v>174</v>
      </c>
      <c r="G1195" t="s">
        <v>11</v>
      </c>
      <c r="H1195" s="3">
        <v>1.125</v>
      </c>
      <c r="I1195" s="3" t="s">
        <v>149</v>
      </c>
      <c r="J1195" t="s">
        <v>12</v>
      </c>
      <c r="K1195">
        <v>247</v>
      </c>
      <c r="L1195">
        <v>430</v>
      </c>
      <c r="M1195" s="1">
        <v>2.3100000000000005</v>
      </c>
      <c r="N1195" s="1">
        <v>5.0610000000000008</v>
      </c>
      <c r="O1195" s="1">
        <v>6.8775000000000004</v>
      </c>
      <c r="P1195" s="37">
        <v>1.2705</v>
      </c>
      <c r="Q1195">
        <f t="shared" si="79"/>
        <v>0.375</v>
      </c>
      <c r="R1195" t="s">
        <v>1949</v>
      </c>
      <c r="S1195" t="s">
        <v>1934</v>
      </c>
    </row>
    <row r="1196" spans="1:19">
      <c r="A1196" s="2">
        <f t="shared" si="76"/>
        <v>10713</v>
      </c>
      <c r="B1196" t="str">
        <f t="shared" si="77"/>
        <v>D110713-247</v>
      </c>
      <c r="C1196" t="str">
        <f t="shared" si="78"/>
        <v>Misc - Gold</v>
      </c>
      <c r="D1196" s="2">
        <v>10713</v>
      </c>
      <c r="E1196" t="s">
        <v>10</v>
      </c>
      <c r="F1196" t="s">
        <v>174</v>
      </c>
      <c r="G1196" t="s">
        <v>11</v>
      </c>
      <c r="H1196" s="3">
        <v>1.125</v>
      </c>
      <c r="I1196" s="3" t="s">
        <v>149</v>
      </c>
      <c r="J1196" t="s">
        <v>12</v>
      </c>
      <c r="K1196">
        <v>247</v>
      </c>
      <c r="L1196">
        <v>380</v>
      </c>
      <c r="M1196" s="1">
        <v>2.3100000000000005</v>
      </c>
      <c r="N1196" s="1">
        <v>5.0610000000000008</v>
      </c>
      <c r="O1196" s="1">
        <v>6.8775000000000004</v>
      </c>
      <c r="P1196" s="37">
        <v>1.2705</v>
      </c>
      <c r="Q1196">
        <f t="shared" si="79"/>
        <v>0.375</v>
      </c>
      <c r="R1196" t="s">
        <v>1949</v>
      </c>
      <c r="S1196" t="s">
        <v>1934</v>
      </c>
    </row>
    <row r="1197" spans="1:19">
      <c r="A1197" s="2">
        <f t="shared" si="76"/>
        <v>10714</v>
      </c>
      <c r="B1197" t="str">
        <f t="shared" si="77"/>
        <v>D110714-247</v>
      </c>
      <c r="C1197" t="str">
        <f t="shared" si="78"/>
        <v>Misc - Silver</v>
      </c>
      <c r="D1197" s="2">
        <v>10714</v>
      </c>
      <c r="E1197" t="s">
        <v>10</v>
      </c>
      <c r="F1197" t="s">
        <v>174</v>
      </c>
      <c r="G1197" t="s">
        <v>22</v>
      </c>
      <c r="H1197" s="3">
        <v>1.125</v>
      </c>
      <c r="I1197" s="3" t="s">
        <v>149</v>
      </c>
      <c r="J1197" t="s">
        <v>12</v>
      </c>
      <c r="K1197">
        <v>247</v>
      </c>
      <c r="L1197">
        <v>360</v>
      </c>
      <c r="M1197" s="1">
        <v>2.3100000000000005</v>
      </c>
      <c r="N1197" s="1">
        <v>5.0610000000000008</v>
      </c>
      <c r="O1197" s="1">
        <v>6.8775000000000004</v>
      </c>
      <c r="P1197" s="37">
        <v>1.2705</v>
      </c>
      <c r="Q1197">
        <f t="shared" si="79"/>
        <v>0.375</v>
      </c>
      <c r="R1197" t="s">
        <v>1949</v>
      </c>
      <c r="S1197" t="s">
        <v>1934</v>
      </c>
    </row>
    <row r="1198" spans="1:19">
      <c r="A1198" s="2">
        <f t="shared" si="76"/>
        <v>10715</v>
      </c>
      <c r="B1198" t="str">
        <f t="shared" si="77"/>
        <v>D110715-249</v>
      </c>
      <c r="C1198" t="str">
        <f t="shared" si="78"/>
        <v>Renaissance - Antique Gold</v>
      </c>
      <c r="D1198" s="2">
        <v>10715</v>
      </c>
      <c r="E1198" t="s">
        <v>10</v>
      </c>
      <c r="F1198" t="s">
        <v>135</v>
      </c>
      <c r="G1198" t="s">
        <v>14</v>
      </c>
      <c r="H1198" s="3">
        <v>1.75</v>
      </c>
      <c r="I1198" s="3" t="s">
        <v>149</v>
      </c>
      <c r="J1198" t="s">
        <v>12</v>
      </c>
      <c r="K1198">
        <v>249</v>
      </c>
      <c r="L1198">
        <v>210</v>
      </c>
      <c r="M1198" s="1">
        <v>6.0375000000000005</v>
      </c>
      <c r="N1198" s="1">
        <v>11.1195</v>
      </c>
      <c r="O1198" s="1">
        <v>14.521500000000001</v>
      </c>
      <c r="P1198" s="37">
        <v>3.3180000000000005</v>
      </c>
      <c r="Q1198">
        <f t="shared" si="79"/>
        <v>0.375</v>
      </c>
      <c r="R1198" t="s">
        <v>1949</v>
      </c>
    </row>
    <row r="1199" spans="1:19">
      <c r="A1199" s="2">
        <f t="shared" si="76"/>
        <v>10716</v>
      </c>
      <c r="B1199" t="str">
        <f t="shared" si="77"/>
        <v>D110716-249</v>
      </c>
      <c r="C1199" t="str">
        <f t="shared" si="78"/>
        <v>Renaissance - Pewter</v>
      </c>
      <c r="D1199" s="2">
        <v>10716</v>
      </c>
      <c r="E1199" t="s">
        <v>10</v>
      </c>
      <c r="F1199" t="s">
        <v>135</v>
      </c>
      <c r="G1199" t="s">
        <v>28</v>
      </c>
      <c r="H1199" s="3">
        <v>1.75</v>
      </c>
      <c r="I1199" s="3" t="s">
        <v>149</v>
      </c>
      <c r="J1199" t="s">
        <v>12</v>
      </c>
      <c r="K1199">
        <v>249</v>
      </c>
      <c r="L1199">
        <v>225</v>
      </c>
      <c r="M1199" s="1">
        <v>6.0375000000000005</v>
      </c>
      <c r="N1199" s="1">
        <v>11.1195</v>
      </c>
      <c r="O1199" s="1">
        <v>14.521500000000001</v>
      </c>
      <c r="P1199" s="37">
        <v>3.3180000000000005</v>
      </c>
      <c r="Q1199">
        <f t="shared" si="79"/>
        <v>0.375</v>
      </c>
      <c r="R1199" t="s">
        <v>1949</v>
      </c>
    </row>
    <row r="1200" spans="1:19">
      <c r="A1200" s="2">
        <f t="shared" si="76"/>
        <v>10717</v>
      </c>
      <c r="B1200" t="str">
        <f t="shared" si="77"/>
        <v>D110717-249</v>
      </c>
      <c r="C1200" t="str">
        <f t="shared" si="78"/>
        <v>Renaissance - Antique Silver</v>
      </c>
      <c r="D1200" s="2">
        <v>10717</v>
      </c>
      <c r="E1200" t="s">
        <v>10</v>
      </c>
      <c r="F1200" t="s">
        <v>135</v>
      </c>
      <c r="G1200" t="s">
        <v>13</v>
      </c>
      <c r="H1200" s="3">
        <v>1.75</v>
      </c>
      <c r="I1200" s="3" t="s">
        <v>149</v>
      </c>
      <c r="J1200" t="s">
        <v>12</v>
      </c>
      <c r="K1200">
        <v>249</v>
      </c>
      <c r="L1200">
        <v>225</v>
      </c>
      <c r="M1200" s="1">
        <v>6.0375000000000005</v>
      </c>
      <c r="N1200" s="1">
        <v>11.1195</v>
      </c>
      <c r="O1200" s="1">
        <v>14.521500000000001</v>
      </c>
      <c r="P1200" s="37">
        <v>3.3180000000000005</v>
      </c>
      <c r="Q1200">
        <f t="shared" si="79"/>
        <v>0.375</v>
      </c>
      <c r="R1200" t="s">
        <v>1949</v>
      </c>
    </row>
    <row r="1201" spans="1:19">
      <c r="A1201" s="2">
        <f t="shared" si="76"/>
        <v>10718</v>
      </c>
      <c r="B1201" t="str">
        <f t="shared" si="77"/>
        <v>D110718-249</v>
      </c>
      <c r="C1201" t="str">
        <f t="shared" si="78"/>
        <v>Renaissance - Pewter</v>
      </c>
      <c r="D1201" s="2">
        <v>10718</v>
      </c>
      <c r="E1201" t="s">
        <v>10</v>
      </c>
      <c r="F1201" t="s">
        <v>135</v>
      </c>
      <c r="G1201" t="s">
        <v>28</v>
      </c>
      <c r="H1201" s="3">
        <v>1.75</v>
      </c>
      <c r="I1201" s="3" t="s">
        <v>149</v>
      </c>
      <c r="J1201" t="s">
        <v>12</v>
      </c>
      <c r="K1201">
        <v>249</v>
      </c>
      <c r="L1201">
        <v>225</v>
      </c>
      <c r="M1201" s="1">
        <v>6.0375000000000005</v>
      </c>
      <c r="N1201" s="1">
        <v>11.1195</v>
      </c>
      <c r="O1201" s="1">
        <v>14.521500000000001</v>
      </c>
      <c r="P1201" s="37">
        <v>3.3180000000000005</v>
      </c>
      <c r="Q1201">
        <f t="shared" si="79"/>
        <v>0.375</v>
      </c>
      <c r="R1201" t="s">
        <v>1949</v>
      </c>
      <c r="S1201" t="s">
        <v>1934</v>
      </c>
    </row>
    <row r="1202" spans="1:19">
      <c r="A1202" s="2">
        <f t="shared" si="76"/>
        <v>10719</v>
      </c>
      <c r="B1202" t="str">
        <f t="shared" si="77"/>
        <v>D110719-249</v>
      </c>
      <c r="C1202" t="str">
        <f t="shared" si="78"/>
        <v>Renaissance - Antique Gold</v>
      </c>
      <c r="D1202" s="2">
        <v>10719</v>
      </c>
      <c r="E1202" t="s">
        <v>10</v>
      </c>
      <c r="F1202" t="s">
        <v>135</v>
      </c>
      <c r="G1202" t="s">
        <v>14</v>
      </c>
      <c r="H1202" s="3">
        <v>2.5</v>
      </c>
      <c r="I1202" s="3" t="s">
        <v>144</v>
      </c>
      <c r="J1202" t="s">
        <v>12</v>
      </c>
      <c r="K1202">
        <v>249</v>
      </c>
      <c r="L1202">
        <v>170</v>
      </c>
      <c r="M1202" s="1">
        <v>8.2530000000000001</v>
      </c>
      <c r="N1202" s="1">
        <v>14.805</v>
      </c>
      <c r="O1202" s="1">
        <v>19.057500000000001</v>
      </c>
      <c r="P1202" s="37">
        <v>4.5360000000000005</v>
      </c>
      <c r="Q1202">
        <f t="shared" si="79"/>
        <v>0.5625</v>
      </c>
      <c r="R1202" t="s">
        <v>1949</v>
      </c>
    </row>
    <row r="1203" spans="1:19">
      <c r="A1203" s="2">
        <f t="shared" si="76"/>
        <v>10720</v>
      </c>
      <c r="B1203" t="str">
        <f t="shared" si="77"/>
        <v>D110720-249</v>
      </c>
      <c r="C1203" t="str">
        <f t="shared" si="78"/>
        <v>Renaissance - Pewter</v>
      </c>
      <c r="D1203" s="2">
        <v>10720</v>
      </c>
      <c r="E1203" t="s">
        <v>10</v>
      </c>
      <c r="F1203" t="s">
        <v>135</v>
      </c>
      <c r="G1203" t="s">
        <v>28</v>
      </c>
      <c r="H1203" s="3">
        <v>2.5</v>
      </c>
      <c r="I1203" s="3" t="s">
        <v>144</v>
      </c>
      <c r="J1203" t="s">
        <v>12</v>
      </c>
      <c r="K1203">
        <v>249</v>
      </c>
      <c r="L1203">
        <v>170</v>
      </c>
      <c r="M1203" s="1">
        <v>8.2530000000000001</v>
      </c>
      <c r="N1203" s="1">
        <v>14.805</v>
      </c>
      <c r="O1203" s="1">
        <v>19.057500000000001</v>
      </c>
      <c r="P1203" s="37">
        <v>4.5360000000000005</v>
      </c>
      <c r="Q1203">
        <f t="shared" si="79"/>
        <v>0.5625</v>
      </c>
      <c r="R1203" t="s">
        <v>1949</v>
      </c>
    </row>
    <row r="1204" spans="1:19">
      <c r="A1204" s="2">
        <f t="shared" si="76"/>
        <v>10722</v>
      </c>
      <c r="B1204" t="str">
        <f t="shared" si="77"/>
        <v>D110722-249</v>
      </c>
      <c r="C1204" t="str">
        <f t="shared" si="78"/>
        <v>Renaissance - Pewter</v>
      </c>
      <c r="D1204" s="2">
        <v>10722</v>
      </c>
      <c r="E1204" t="s">
        <v>10</v>
      </c>
      <c r="F1204" t="s">
        <v>135</v>
      </c>
      <c r="G1204" t="s">
        <v>28</v>
      </c>
      <c r="H1204" s="3">
        <v>2.5</v>
      </c>
      <c r="I1204" s="3" t="s">
        <v>144</v>
      </c>
      <c r="J1204" t="s">
        <v>12</v>
      </c>
      <c r="K1204">
        <v>249</v>
      </c>
      <c r="L1204">
        <v>150</v>
      </c>
      <c r="M1204" s="1">
        <v>8.2530000000000001</v>
      </c>
      <c r="N1204" s="1">
        <v>14.805</v>
      </c>
      <c r="O1204" s="1">
        <v>19.057500000000001</v>
      </c>
      <c r="P1204" s="37">
        <v>4.5360000000000005</v>
      </c>
      <c r="Q1204">
        <f t="shared" si="79"/>
        <v>0.5625</v>
      </c>
      <c r="R1204" t="s">
        <v>1949</v>
      </c>
    </row>
    <row r="1205" spans="1:19">
      <c r="A1205" s="2">
        <f t="shared" si="76"/>
        <v>10723</v>
      </c>
      <c r="B1205" t="str">
        <f t="shared" si="77"/>
        <v>D110723-248</v>
      </c>
      <c r="C1205" t="str">
        <f t="shared" si="78"/>
        <v>Renaissance - Antique Gold</v>
      </c>
      <c r="D1205" s="2">
        <v>10723</v>
      </c>
      <c r="E1205" t="s">
        <v>10</v>
      </c>
      <c r="F1205" t="s">
        <v>135</v>
      </c>
      <c r="G1205" t="s">
        <v>14</v>
      </c>
      <c r="H1205" s="3">
        <v>3.25</v>
      </c>
      <c r="I1205" s="3" t="s">
        <v>150</v>
      </c>
      <c r="J1205" t="s">
        <v>12</v>
      </c>
      <c r="K1205">
        <v>248</v>
      </c>
      <c r="L1205">
        <v>85</v>
      </c>
      <c r="M1205" s="1">
        <v>11.686500000000001</v>
      </c>
      <c r="N1205" s="1">
        <v>20.181000000000001</v>
      </c>
      <c r="O1205" s="1">
        <v>25.305000000000003</v>
      </c>
      <c r="P1205" s="37">
        <v>6.4260000000000002</v>
      </c>
      <c r="Q1205">
        <f t="shared" si="79"/>
        <v>0.75</v>
      </c>
      <c r="R1205" t="s">
        <v>1949</v>
      </c>
    </row>
    <row r="1206" spans="1:19">
      <c r="A1206" s="2">
        <f t="shared" si="76"/>
        <v>10724</v>
      </c>
      <c r="B1206" t="str">
        <f t="shared" si="77"/>
        <v>D110724-248</v>
      </c>
      <c r="C1206" t="str">
        <f t="shared" si="78"/>
        <v>Renaissance - Pewter</v>
      </c>
      <c r="D1206" s="2">
        <v>10724</v>
      </c>
      <c r="E1206" t="s">
        <v>10</v>
      </c>
      <c r="F1206" t="s">
        <v>135</v>
      </c>
      <c r="G1206" t="s">
        <v>28</v>
      </c>
      <c r="H1206" s="3">
        <v>3.25</v>
      </c>
      <c r="I1206" s="3" t="s">
        <v>150</v>
      </c>
      <c r="J1206" t="s">
        <v>12</v>
      </c>
      <c r="K1206">
        <v>248</v>
      </c>
      <c r="L1206">
        <v>85</v>
      </c>
      <c r="M1206" s="1">
        <v>11.686500000000001</v>
      </c>
      <c r="N1206" s="1">
        <v>20.181000000000001</v>
      </c>
      <c r="O1206" s="1">
        <v>25.305000000000003</v>
      </c>
      <c r="P1206" s="37">
        <v>6.4260000000000002</v>
      </c>
      <c r="Q1206">
        <f t="shared" si="79"/>
        <v>0.75</v>
      </c>
      <c r="R1206" t="s">
        <v>1949</v>
      </c>
    </row>
    <row r="1207" spans="1:19">
      <c r="A1207" s="2">
        <f t="shared" si="76"/>
        <v>10726</v>
      </c>
      <c r="B1207" t="str">
        <f t="shared" si="77"/>
        <v>D110726-248</v>
      </c>
      <c r="C1207" t="str">
        <f t="shared" si="78"/>
        <v>Renaissance - Pewter</v>
      </c>
      <c r="D1207" s="2">
        <v>10726</v>
      </c>
      <c r="E1207" t="s">
        <v>10</v>
      </c>
      <c r="F1207" t="s">
        <v>135</v>
      </c>
      <c r="G1207" t="s">
        <v>28</v>
      </c>
      <c r="H1207" s="3">
        <v>3.25</v>
      </c>
      <c r="I1207" s="3" t="s">
        <v>150</v>
      </c>
      <c r="J1207" t="s">
        <v>12</v>
      </c>
      <c r="K1207">
        <v>248</v>
      </c>
      <c r="L1207">
        <v>85</v>
      </c>
      <c r="M1207" s="1">
        <v>11.686500000000001</v>
      </c>
      <c r="N1207" s="1">
        <v>20.181000000000001</v>
      </c>
      <c r="O1207" s="1">
        <v>25.305000000000003</v>
      </c>
      <c r="P1207" s="37">
        <v>6.4260000000000002</v>
      </c>
      <c r="Q1207">
        <f t="shared" si="79"/>
        <v>0.75</v>
      </c>
      <c r="R1207" t="s">
        <v>1949</v>
      </c>
    </row>
    <row r="1208" spans="1:19">
      <c r="A1208" s="2">
        <f t="shared" si="76"/>
        <v>10727</v>
      </c>
      <c r="B1208" t="str">
        <f t="shared" si="77"/>
        <v>D110727-239</v>
      </c>
      <c r="C1208" t="str">
        <f t="shared" si="78"/>
        <v>Shadow Boxes - Black</v>
      </c>
      <c r="D1208" s="2">
        <v>10727</v>
      </c>
      <c r="E1208" t="s">
        <v>39</v>
      </c>
      <c r="F1208" t="s">
        <v>40</v>
      </c>
      <c r="G1208" t="s">
        <v>26</v>
      </c>
      <c r="H1208" s="3">
        <v>1</v>
      </c>
      <c r="I1208" s="3" t="s">
        <v>151</v>
      </c>
      <c r="J1208" t="s">
        <v>41</v>
      </c>
      <c r="K1208">
        <v>239</v>
      </c>
      <c r="L1208">
        <v>230</v>
      </c>
      <c r="M1208" s="1">
        <v>4.2945000000000002</v>
      </c>
      <c r="N1208" s="1">
        <v>7.9905000000000008</v>
      </c>
      <c r="O1208" s="1">
        <v>10.573500000000001</v>
      </c>
      <c r="P1208" s="37">
        <v>2.3625000000000003</v>
      </c>
      <c r="Q1208">
        <f t="shared" si="79"/>
        <v>2</v>
      </c>
      <c r="R1208" t="s">
        <v>1949</v>
      </c>
    </row>
    <row r="1209" spans="1:19">
      <c r="A1209" s="2">
        <f t="shared" ref="A1209:A1272" si="80">D1209</f>
        <v>10728</v>
      </c>
      <c r="B1209" t="str">
        <f t="shared" ref="B1209:B1272" si="81">CONCATENATE("D1",D1209,"-",K1209)</f>
        <v>D110728-239</v>
      </c>
      <c r="C1209" t="str">
        <f t="shared" ref="C1209:C1272" si="82">CONCATENATE(F1209," - ",G1209)</f>
        <v>Shadow Boxes - White</v>
      </c>
      <c r="D1209" s="2">
        <v>10728</v>
      </c>
      <c r="E1209" t="s">
        <v>39</v>
      </c>
      <c r="F1209" t="s">
        <v>40</v>
      </c>
      <c r="G1209" t="s">
        <v>29</v>
      </c>
      <c r="H1209" s="3">
        <v>1</v>
      </c>
      <c r="I1209" s="3" t="s">
        <v>151</v>
      </c>
      <c r="J1209" t="s">
        <v>41</v>
      </c>
      <c r="K1209">
        <v>239</v>
      </c>
      <c r="L1209">
        <v>240</v>
      </c>
      <c r="M1209" s="1">
        <v>4.2945000000000002</v>
      </c>
      <c r="N1209" s="1">
        <v>7.9905000000000008</v>
      </c>
      <c r="O1209" s="1">
        <v>10.573500000000001</v>
      </c>
      <c r="P1209" s="37">
        <v>2.3625000000000003</v>
      </c>
      <c r="Q1209">
        <f t="shared" ref="Q1209:Q1272" si="83">IFERROR(+IF(I1209&lt;40000,I1209,+((TRIM(+MID(I1209,1,+FIND("/",I1209,1)-1)))/(+TRIM(+MID(I1209,+FIND("/",I1209,1)+1,2))))),I1209*1)</f>
        <v>2</v>
      </c>
      <c r="R1209" t="s">
        <v>1949</v>
      </c>
    </row>
    <row r="1210" spans="1:19">
      <c r="A1210" s="2">
        <f t="shared" si="80"/>
        <v>10729</v>
      </c>
      <c r="B1210" t="str">
        <f t="shared" si="81"/>
        <v>D110729-250</v>
      </c>
      <c r="C1210" t="str">
        <f t="shared" si="82"/>
        <v>Misc - Black</v>
      </c>
      <c r="D1210" s="2">
        <v>10729</v>
      </c>
      <c r="E1210" t="s">
        <v>39</v>
      </c>
      <c r="F1210" t="s">
        <v>174</v>
      </c>
      <c r="G1210" t="s">
        <v>26</v>
      </c>
      <c r="H1210" s="3">
        <v>1.25</v>
      </c>
      <c r="I1210" s="3" t="s">
        <v>145</v>
      </c>
      <c r="J1210" t="s">
        <v>12</v>
      </c>
      <c r="K1210">
        <v>250</v>
      </c>
      <c r="L1210">
        <v>360</v>
      </c>
      <c r="M1210" s="1" t="e">
        <v>#N/A</v>
      </c>
      <c r="N1210" s="1" t="e">
        <v>#N/A</v>
      </c>
      <c r="O1210" s="1" t="e">
        <v>#N/A</v>
      </c>
      <c r="P1210" s="37" t="e">
        <v>#N/A</v>
      </c>
      <c r="Q1210">
        <f t="shared" si="83"/>
        <v>0.5</v>
      </c>
      <c r="R1210" t="s">
        <v>1949</v>
      </c>
      <c r="S1210" t="s">
        <v>1934</v>
      </c>
    </row>
    <row r="1211" spans="1:19">
      <c r="A1211" s="2">
        <f t="shared" si="80"/>
        <v>10730</v>
      </c>
      <c r="B1211" t="str">
        <f t="shared" si="81"/>
        <v>D110730-250</v>
      </c>
      <c r="C1211" t="str">
        <f t="shared" si="82"/>
        <v>Misc - Black</v>
      </c>
      <c r="D1211" s="2">
        <v>10730</v>
      </c>
      <c r="E1211" t="s">
        <v>39</v>
      </c>
      <c r="F1211" t="s">
        <v>174</v>
      </c>
      <c r="G1211" t="s">
        <v>26</v>
      </c>
      <c r="H1211" s="3">
        <v>2</v>
      </c>
      <c r="I1211" s="3" t="s">
        <v>144</v>
      </c>
      <c r="J1211" t="s">
        <v>12</v>
      </c>
      <c r="K1211">
        <v>250</v>
      </c>
      <c r="L1211">
        <v>165</v>
      </c>
      <c r="M1211" s="1">
        <v>4.3680000000000003</v>
      </c>
      <c r="N1211" s="1">
        <v>8.3370000000000015</v>
      </c>
      <c r="O1211" s="1">
        <v>10.920000000000002</v>
      </c>
      <c r="P1211" s="37">
        <v>2.4045000000000001</v>
      </c>
      <c r="Q1211">
        <f t="shared" si="83"/>
        <v>0.5625</v>
      </c>
      <c r="R1211" t="s">
        <v>1949</v>
      </c>
    </row>
    <row r="1212" spans="1:19">
      <c r="A1212" s="2">
        <f t="shared" si="80"/>
        <v>10731</v>
      </c>
      <c r="B1212" t="str">
        <f t="shared" si="81"/>
        <v>D110731-120</v>
      </c>
      <c r="C1212" t="str">
        <f t="shared" si="82"/>
        <v>Stretchers - Natural</v>
      </c>
      <c r="D1212" s="2">
        <v>10731</v>
      </c>
      <c r="E1212" t="s">
        <v>76</v>
      </c>
      <c r="F1212" t="s">
        <v>77</v>
      </c>
      <c r="G1212" t="s">
        <v>44</v>
      </c>
      <c r="H1212" s="3">
        <v>1.5</v>
      </c>
      <c r="I1212" s="3" t="s">
        <v>150</v>
      </c>
      <c r="J1212" t="s">
        <v>76</v>
      </c>
      <c r="K1212">
        <v>120</v>
      </c>
      <c r="L1212">
        <v>345</v>
      </c>
      <c r="M1212" s="1">
        <v>1.5225</v>
      </c>
      <c r="N1212" s="1">
        <v>3.6015000000000001</v>
      </c>
      <c r="O1212" s="1">
        <v>5.0504999999999995</v>
      </c>
      <c r="P1212" s="37">
        <v>0.84000000000000008</v>
      </c>
      <c r="Q1212">
        <f t="shared" si="83"/>
        <v>0.75</v>
      </c>
      <c r="R1212" t="s">
        <v>1949</v>
      </c>
    </row>
    <row r="1213" spans="1:19">
      <c r="A1213" s="2">
        <f t="shared" si="80"/>
        <v>10732</v>
      </c>
      <c r="B1213" t="str">
        <f t="shared" si="81"/>
        <v>D110732-253</v>
      </c>
      <c r="C1213" t="str">
        <f t="shared" si="82"/>
        <v>Renaissance - White</v>
      </c>
      <c r="D1213" s="2">
        <v>10732</v>
      </c>
      <c r="E1213" t="s">
        <v>10</v>
      </c>
      <c r="F1213" t="s">
        <v>135</v>
      </c>
      <c r="G1213" t="s">
        <v>29</v>
      </c>
      <c r="H1213" s="3">
        <v>1.75</v>
      </c>
      <c r="I1213" s="3" t="s">
        <v>149</v>
      </c>
      <c r="J1213" t="s">
        <v>12</v>
      </c>
      <c r="K1213">
        <v>253</v>
      </c>
      <c r="L1213">
        <v>225</v>
      </c>
      <c r="M1213" s="1">
        <v>5.4075000000000006</v>
      </c>
      <c r="N1213" s="1">
        <v>10.384500000000001</v>
      </c>
      <c r="O1213" s="1">
        <v>13.576500000000001</v>
      </c>
      <c r="P1213" s="37">
        <v>2.9715000000000003</v>
      </c>
      <c r="Q1213">
        <f t="shared" si="83"/>
        <v>0.375</v>
      </c>
      <c r="R1213" t="s">
        <v>1949</v>
      </c>
    </row>
    <row r="1214" spans="1:19">
      <c r="A1214" s="2">
        <f t="shared" si="80"/>
        <v>10733</v>
      </c>
      <c r="B1214" t="str">
        <f t="shared" si="81"/>
        <v>D110733-253</v>
      </c>
      <c r="C1214" t="str">
        <f t="shared" si="82"/>
        <v>Renaissance - Black</v>
      </c>
      <c r="D1214" s="2">
        <v>10733</v>
      </c>
      <c r="E1214" t="s">
        <v>10</v>
      </c>
      <c r="F1214" t="s">
        <v>135</v>
      </c>
      <c r="G1214" t="s">
        <v>26</v>
      </c>
      <c r="H1214" s="3">
        <v>1.75</v>
      </c>
      <c r="I1214" s="3" t="s">
        <v>149</v>
      </c>
      <c r="J1214" t="s">
        <v>12</v>
      </c>
      <c r="K1214">
        <v>253</v>
      </c>
      <c r="L1214">
        <v>225</v>
      </c>
      <c r="M1214" s="1">
        <v>5.4075000000000006</v>
      </c>
      <c r="N1214" s="1">
        <v>10.384500000000001</v>
      </c>
      <c r="O1214" s="1">
        <v>13.576500000000001</v>
      </c>
      <c r="P1214" s="37">
        <v>2.9715000000000003</v>
      </c>
      <c r="Q1214">
        <f t="shared" si="83"/>
        <v>0.375</v>
      </c>
      <c r="R1214" t="s">
        <v>1949</v>
      </c>
    </row>
    <row r="1215" spans="1:19">
      <c r="A1215" s="2">
        <f t="shared" si="80"/>
        <v>10734</v>
      </c>
      <c r="B1215" t="str">
        <f t="shared" si="81"/>
        <v>D110734-253</v>
      </c>
      <c r="C1215" t="str">
        <f t="shared" si="82"/>
        <v>Renaissance - White</v>
      </c>
      <c r="D1215" s="2">
        <v>10734</v>
      </c>
      <c r="E1215" t="s">
        <v>10</v>
      </c>
      <c r="F1215" t="s">
        <v>135</v>
      </c>
      <c r="G1215" t="s">
        <v>29</v>
      </c>
      <c r="H1215" s="3">
        <v>2.5</v>
      </c>
      <c r="I1215" s="3" t="s">
        <v>144</v>
      </c>
      <c r="J1215" t="s">
        <v>12</v>
      </c>
      <c r="K1215">
        <v>253</v>
      </c>
      <c r="L1215">
        <v>170</v>
      </c>
      <c r="M1215" s="1" t="e">
        <v>#N/A</v>
      </c>
      <c r="N1215" s="1" t="e">
        <v>#N/A</v>
      </c>
      <c r="O1215" s="1" t="e">
        <v>#N/A</v>
      </c>
      <c r="P1215" s="37" t="e">
        <v>#N/A</v>
      </c>
      <c r="Q1215">
        <f t="shared" si="83"/>
        <v>0.5625</v>
      </c>
      <c r="R1215" t="s">
        <v>1949</v>
      </c>
    </row>
    <row r="1216" spans="1:19">
      <c r="A1216" s="2">
        <f t="shared" si="80"/>
        <v>10735</v>
      </c>
      <c r="B1216" t="str">
        <f t="shared" si="81"/>
        <v>D110735-253</v>
      </c>
      <c r="C1216" t="str">
        <f t="shared" si="82"/>
        <v>Renaissance - Black</v>
      </c>
      <c r="D1216" s="2">
        <v>10735</v>
      </c>
      <c r="E1216" t="s">
        <v>10</v>
      </c>
      <c r="F1216" t="s">
        <v>135</v>
      </c>
      <c r="G1216" t="s">
        <v>26</v>
      </c>
      <c r="H1216" s="3">
        <v>2.5</v>
      </c>
      <c r="I1216" s="3" t="s">
        <v>144</v>
      </c>
      <c r="J1216" t="s">
        <v>12</v>
      </c>
      <c r="K1216">
        <v>253</v>
      </c>
      <c r="L1216">
        <v>170</v>
      </c>
      <c r="M1216" s="1" t="e">
        <v>#N/A</v>
      </c>
      <c r="N1216" s="1" t="e">
        <v>#N/A</v>
      </c>
      <c r="O1216" s="1" t="e">
        <v>#N/A</v>
      </c>
      <c r="P1216" s="37" t="e">
        <v>#N/A</v>
      </c>
      <c r="Q1216">
        <f t="shared" si="83"/>
        <v>0.5625</v>
      </c>
      <c r="R1216" t="s">
        <v>1949</v>
      </c>
    </row>
    <row r="1217" spans="1:18">
      <c r="A1217" s="2">
        <f t="shared" si="80"/>
        <v>10736</v>
      </c>
      <c r="B1217" t="str">
        <f t="shared" si="81"/>
        <v>D110736-253</v>
      </c>
      <c r="C1217" t="str">
        <f t="shared" si="82"/>
        <v>Renaissance - White</v>
      </c>
      <c r="D1217" s="2">
        <v>10736</v>
      </c>
      <c r="E1217" t="s">
        <v>10</v>
      </c>
      <c r="F1217" t="s">
        <v>135</v>
      </c>
      <c r="G1217" t="s">
        <v>29</v>
      </c>
      <c r="H1217" s="3">
        <v>3.25</v>
      </c>
      <c r="I1217" s="3" t="s">
        <v>150</v>
      </c>
      <c r="J1217" t="s">
        <v>12</v>
      </c>
      <c r="K1217">
        <v>253</v>
      </c>
      <c r="L1217">
        <v>85</v>
      </c>
      <c r="M1217" s="1">
        <v>10.941000000000001</v>
      </c>
      <c r="N1217" s="1">
        <v>19.477500000000003</v>
      </c>
      <c r="O1217" s="1">
        <v>24.548999999999999</v>
      </c>
      <c r="P1217" s="37">
        <v>6.0165000000000006</v>
      </c>
      <c r="Q1217">
        <f t="shared" si="83"/>
        <v>0.75</v>
      </c>
      <c r="R1217" t="s">
        <v>1949</v>
      </c>
    </row>
    <row r="1218" spans="1:18">
      <c r="A1218" s="2">
        <f t="shared" si="80"/>
        <v>10737</v>
      </c>
      <c r="B1218" t="str">
        <f t="shared" si="81"/>
        <v>D110737-253</v>
      </c>
      <c r="C1218" t="str">
        <f t="shared" si="82"/>
        <v>Renaissance - Black</v>
      </c>
      <c r="D1218" s="2">
        <v>10737</v>
      </c>
      <c r="E1218" t="s">
        <v>10</v>
      </c>
      <c r="F1218" t="s">
        <v>135</v>
      </c>
      <c r="G1218" t="s">
        <v>26</v>
      </c>
      <c r="H1218" s="3">
        <v>3.25</v>
      </c>
      <c r="I1218" s="3" t="s">
        <v>150</v>
      </c>
      <c r="J1218" t="s">
        <v>12</v>
      </c>
      <c r="K1218">
        <v>253</v>
      </c>
      <c r="L1218">
        <v>85</v>
      </c>
      <c r="M1218" s="1">
        <v>10.941000000000001</v>
      </c>
      <c r="N1218" s="1">
        <v>19.477500000000003</v>
      </c>
      <c r="O1218" s="1">
        <v>24.548999999999999</v>
      </c>
      <c r="P1218" s="37">
        <v>6.0165000000000006</v>
      </c>
      <c r="Q1218">
        <f t="shared" si="83"/>
        <v>0.75</v>
      </c>
      <c r="R1218" t="s">
        <v>1949</v>
      </c>
    </row>
    <row r="1219" spans="1:18">
      <c r="A1219" s="2">
        <f t="shared" si="80"/>
        <v>10738</v>
      </c>
      <c r="B1219" t="str">
        <f t="shared" si="81"/>
        <v>D110738-255</v>
      </c>
      <c r="C1219" t="str">
        <f t="shared" si="82"/>
        <v>Carrera - Color</v>
      </c>
      <c r="D1219" s="2">
        <v>10738</v>
      </c>
      <c r="E1219" t="s">
        <v>10</v>
      </c>
      <c r="F1219" t="s">
        <v>134</v>
      </c>
      <c r="G1219" t="s">
        <v>32</v>
      </c>
      <c r="H1219" s="3">
        <v>2.25</v>
      </c>
      <c r="I1219" s="3" t="s">
        <v>145</v>
      </c>
      <c r="J1219" t="s">
        <v>12</v>
      </c>
      <c r="K1219">
        <v>255</v>
      </c>
      <c r="L1219">
        <v>200</v>
      </c>
      <c r="M1219" s="1">
        <v>6.6780000000000008</v>
      </c>
      <c r="N1219" s="1">
        <v>12.138000000000002</v>
      </c>
      <c r="O1219" s="1">
        <v>15.834000000000001</v>
      </c>
      <c r="P1219" s="37">
        <v>3.6750000000000003</v>
      </c>
      <c r="Q1219">
        <f t="shared" si="83"/>
        <v>0.5</v>
      </c>
      <c r="R1219" t="s">
        <v>1949</v>
      </c>
    </row>
    <row r="1220" spans="1:18">
      <c r="A1220" s="2">
        <f t="shared" si="80"/>
        <v>10739</v>
      </c>
      <c r="B1220" t="str">
        <f t="shared" si="81"/>
        <v>D110739-255</v>
      </c>
      <c r="C1220" t="str">
        <f t="shared" si="82"/>
        <v>Carrera - Color</v>
      </c>
      <c r="D1220" s="2">
        <v>10739</v>
      </c>
      <c r="E1220" t="s">
        <v>10</v>
      </c>
      <c r="F1220" t="s">
        <v>134</v>
      </c>
      <c r="G1220" t="s">
        <v>32</v>
      </c>
      <c r="H1220" s="3">
        <v>2.25</v>
      </c>
      <c r="I1220" s="3" t="s">
        <v>145</v>
      </c>
      <c r="J1220" t="s">
        <v>12</v>
      </c>
      <c r="K1220">
        <v>255</v>
      </c>
      <c r="L1220">
        <v>225</v>
      </c>
      <c r="M1220" s="1">
        <v>6.6780000000000008</v>
      </c>
      <c r="N1220" s="1">
        <v>12.138000000000002</v>
      </c>
      <c r="O1220" s="1">
        <v>15.834000000000001</v>
      </c>
      <c r="P1220" s="37">
        <v>3.6750000000000003</v>
      </c>
      <c r="Q1220">
        <f t="shared" si="83"/>
        <v>0.5</v>
      </c>
      <c r="R1220" t="s">
        <v>1949</v>
      </c>
    </row>
    <row r="1221" spans="1:18">
      <c r="A1221" s="2">
        <f t="shared" si="80"/>
        <v>10740</v>
      </c>
      <c r="B1221" t="str">
        <f t="shared" si="81"/>
        <v>D110740-255</v>
      </c>
      <c r="C1221" t="str">
        <f t="shared" si="82"/>
        <v>Carrera - Color</v>
      </c>
      <c r="D1221" s="2">
        <v>10740</v>
      </c>
      <c r="E1221" t="s">
        <v>10</v>
      </c>
      <c r="F1221" t="s">
        <v>134</v>
      </c>
      <c r="G1221" t="s">
        <v>32</v>
      </c>
      <c r="H1221" s="3">
        <v>2.75</v>
      </c>
      <c r="I1221" s="3" t="s">
        <v>146</v>
      </c>
      <c r="J1221" t="s">
        <v>12</v>
      </c>
      <c r="K1221">
        <v>255</v>
      </c>
      <c r="L1221">
        <v>180</v>
      </c>
      <c r="M1221" s="1">
        <v>7.5600000000000005</v>
      </c>
      <c r="N1221" s="1">
        <v>13.387500000000001</v>
      </c>
      <c r="O1221" s="1">
        <v>17.293499999999998</v>
      </c>
      <c r="P1221" s="37">
        <v>4.1580000000000004</v>
      </c>
      <c r="Q1221">
        <f t="shared" si="83"/>
        <v>0.6875</v>
      </c>
      <c r="R1221" t="s">
        <v>1949</v>
      </c>
    </row>
    <row r="1222" spans="1:18">
      <c r="A1222" s="2">
        <f t="shared" si="80"/>
        <v>10741</v>
      </c>
      <c r="B1222" t="str">
        <f t="shared" si="81"/>
        <v>D110741-255</v>
      </c>
      <c r="C1222" t="str">
        <f t="shared" si="82"/>
        <v>Carrera - Color</v>
      </c>
      <c r="D1222" s="2">
        <v>10741</v>
      </c>
      <c r="E1222" t="s">
        <v>10</v>
      </c>
      <c r="F1222" t="s">
        <v>134</v>
      </c>
      <c r="G1222" t="s">
        <v>32</v>
      </c>
      <c r="H1222" s="3">
        <v>2.75</v>
      </c>
      <c r="I1222" s="3" t="s">
        <v>146</v>
      </c>
      <c r="J1222" t="s">
        <v>12</v>
      </c>
      <c r="K1222">
        <v>255</v>
      </c>
      <c r="L1222">
        <v>190</v>
      </c>
      <c r="M1222" s="1">
        <v>7.5600000000000005</v>
      </c>
      <c r="N1222" s="1">
        <v>13.387500000000001</v>
      </c>
      <c r="O1222" s="1">
        <v>17.293499999999998</v>
      </c>
      <c r="P1222" s="37">
        <v>4.1580000000000004</v>
      </c>
      <c r="Q1222">
        <f t="shared" si="83"/>
        <v>0.6875</v>
      </c>
      <c r="R1222" t="s">
        <v>1949</v>
      </c>
    </row>
    <row r="1223" spans="1:18">
      <c r="A1223" s="2">
        <f t="shared" si="80"/>
        <v>10742</v>
      </c>
      <c r="B1223" t="str">
        <f t="shared" si="81"/>
        <v>D110742-255</v>
      </c>
      <c r="C1223" t="str">
        <f t="shared" si="82"/>
        <v>Carrera - Color</v>
      </c>
      <c r="D1223" s="2">
        <v>10742</v>
      </c>
      <c r="E1223" t="s">
        <v>10</v>
      </c>
      <c r="F1223" t="s">
        <v>134</v>
      </c>
      <c r="G1223" t="s">
        <v>32</v>
      </c>
      <c r="H1223" s="3">
        <v>4</v>
      </c>
      <c r="I1223" s="3" t="s">
        <v>147</v>
      </c>
      <c r="J1223" t="s">
        <v>12</v>
      </c>
      <c r="K1223">
        <v>255</v>
      </c>
      <c r="L1223">
        <v>95</v>
      </c>
      <c r="M1223" s="1">
        <v>12.495000000000001</v>
      </c>
      <c r="N1223" s="1">
        <v>21.189</v>
      </c>
      <c r="O1223" s="1">
        <v>26.187000000000001</v>
      </c>
      <c r="P1223" s="37">
        <v>6.8775000000000004</v>
      </c>
      <c r="Q1223">
        <f t="shared" si="83"/>
        <v>0.625</v>
      </c>
      <c r="R1223" t="s">
        <v>1949</v>
      </c>
    </row>
    <row r="1224" spans="1:18">
      <c r="A1224" s="2">
        <f t="shared" si="80"/>
        <v>10743</v>
      </c>
      <c r="B1224" t="str">
        <f t="shared" si="81"/>
        <v>D110743-255</v>
      </c>
      <c r="C1224" t="str">
        <f t="shared" si="82"/>
        <v>Carrera - Color</v>
      </c>
      <c r="D1224" s="2">
        <v>10743</v>
      </c>
      <c r="E1224" t="s">
        <v>10</v>
      </c>
      <c r="F1224" t="s">
        <v>134</v>
      </c>
      <c r="G1224" t="s">
        <v>32</v>
      </c>
      <c r="H1224" s="3">
        <v>4</v>
      </c>
      <c r="I1224" s="3" t="s">
        <v>147</v>
      </c>
      <c r="J1224" t="s">
        <v>12</v>
      </c>
      <c r="K1224">
        <v>255</v>
      </c>
      <c r="L1224">
        <v>95</v>
      </c>
      <c r="M1224" s="1">
        <v>12.495000000000001</v>
      </c>
      <c r="N1224" s="1">
        <v>21.189</v>
      </c>
      <c r="O1224" s="1">
        <v>26.187000000000001</v>
      </c>
      <c r="P1224" s="37">
        <v>6.8775000000000004</v>
      </c>
      <c r="Q1224">
        <f t="shared" si="83"/>
        <v>0.625</v>
      </c>
      <c r="R1224" t="s">
        <v>1949</v>
      </c>
    </row>
    <row r="1225" spans="1:18">
      <c r="A1225" s="2">
        <f t="shared" si="80"/>
        <v>10744</v>
      </c>
      <c r="B1225" t="str">
        <f t="shared" si="81"/>
        <v>D110744-255</v>
      </c>
      <c r="C1225" t="str">
        <f t="shared" si="82"/>
        <v>Carrera - Silver</v>
      </c>
      <c r="D1225" s="2">
        <v>10744</v>
      </c>
      <c r="E1225" t="s">
        <v>10</v>
      </c>
      <c r="F1225" t="s">
        <v>134</v>
      </c>
      <c r="G1225" t="s">
        <v>22</v>
      </c>
      <c r="H1225" s="3">
        <v>0.625</v>
      </c>
      <c r="J1225" t="s">
        <v>42</v>
      </c>
      <c r="K1225">
        <v>255</v>
      </c>
      <c r="L1225">
        <v>1820</v>
      </c>
      <c r="M1225" s="1">
        <v>1.8690000000000002</v>
      </c>
      <c r="N1225" s="1">
        <v>4.2315000000000005</v>
      </c>
      <c r="O1225" s="1">
        <v>27.919499999999999</v>
      </c>
      <c r="P1225" s="37">
        <v>1.0289999999999999</v>
      </c>
      <c r="Q1225">
        <f t="shared" si="83"/>
        <v>0</v>
      </c>
      <c r="R1225" t="s">
        <v>1949</v>
      </c>
    </row>
    <row r="1226" spans="1:18">
      <c r="A1226" s="2">
        <f t="shared" si="80"/>
        <v>10745</v>
      </c>
      <c r="B1226" t="str">
        <f t="shared" si="81"/>
        <v>D110745-255</v>
      </c>
      <c r="C1226" t="str">
        <f t="shared" si="82"/>
        <v>Carrera - Gold</v>
      </c>
      <c r="D1226" s="2">
        <v>10745</v>
      </c>
      <c r="E1226" t="s">
        <v>10</v>
      </c>
      <c r="F1226" t="s">
        <v>134</v>
      </c>
      <c r="G1226" t="s">
        <v>11</v>
      </c>
      <c r="H1226" s="3">
        <v>0.62</v>
      </c>
      <c r="J1226" t="s">
        <v>42</v>
      </c>
      <c r="K1226">
        <v>255</v>
      </c>
      <c r="L1226">
        <v>1535</v>
      </c>
      <c r="M1226" s="1">
        <v>1.8690000000000002</v>
      </c>
      <c r="N1226" s="1">
        <v>4.2315000000000005</v>
      </c>
      <c r="O1226" s="1">
        <v>29.116500000000002</v>
      </c>
      <c r="P1226" s="37">
        <v>1.0289999999999999</v>
      </c>
      <c r="Q1226">
        <f t="shared" si="83"/>
        <v>0</v>
      </c>
      <c r="R1226" t="s">
        <v>1949</v>
      </c>
    </row>
    <row r="1227" spans="1:18">
      <c r="A1227" s="2">
        <f t="shared" si="80"/>
        <v>10746</v>
      </c>
      <c r="B1227" t="str">
        <f t="shared" si="81"/>
        <v>D110746-255</v>
      </c>
      <c r="C1227" t="str">
        <f t="shared" si="82"/>
        <v>Carrera - Color</v>
      </c>
      <c r="D1227" s="2">
        <v>10746</v>
      </c>
      <c r="E1227" t="s">
        <v>10</v>
      </c>
      <c r="F1227" t="s">
        <v>134</v>
      </c>
      <c r="G1227" t="s">
        <v>32</v>
      </c>
      <c r="H1227" s="3">
        <v>0.625</v>
      </c>
      <c r="J1227" t="s">
        <v>42</v>
      </c>
      <c r="K1227">
        <v>255</v>
      </c>
      <c r="L1227">
        <v>320</v>
      </c>
      <c r="M1227" s="1" t="e">
        <v>#N/A</v>
      </c>
      <c r="N1227" s="1" t="e">
        <v>#N/A</v>
      </c>
      <c r="O1227" s="1" t="e">
        <v>#N/A</v>
      </c>
      <c r="P1227" s="37" t="e">
        <v>#N/A</v>
      </c>
      <c r="Q1227">
        <f t="shared" si="83"/>
        <v>0</v>
      </c>
      <c r="R1227" t="s">
        <v>1949</v>
      </c>
    </row>
    <row r="1228" spans="1:18">
      <c r="A1228" s="2">
        <f t="shared" si="80"/>
        <v>10759</v>
      </c>
      <c r="B1228" t="str">
        <f t="shared" si="81"/>
        <v>D110759-246</v>
      </c>
      <c r="C1228" t="str">
        <f t="shared" si="82"/>
        <v>Floaters - White</v>
      </c>
      <c r="D1228" s="2">
        <v>10759</v>
      </c>
      <c r="E1228" t="s">
        <v>39</v>
      </c>
      <c r="F1228" t="s">
        <v>37</v>
      </c>
      <c r="G1228" t="s">
        <v>29</v>
      </c>
      <c r="H1228" s="3">
        <v>1.75</v>
      </c>
      <c r="I1228" s="3" t="s">
        <v>161</v>
      </c>
      <c r="J1228" t="s">
        <v>38</v>
      </c>
      <c r="K1228">
        <v>246</v>
      </c>
      <c r="L1228">
        <v>150</v>
      </c>
      <c r="M1228" s="1">
        <v>5.4600000000000009</v>
      </c>
      <c r="N1228" s="1">
        <v>10.237500000000001</v>
      </c>
      <c r="O1228" s="1">
        <v>13.377000000000001</v>
      </c>
      <c r="P1228" s="37">
        <v>3.0030000000000001</v>
      </c>
      <c r="Q1228">
        <f t="shared" si="83"/>
        <v>1.875</v>
      </c>
      <c r="R1228" t="s">
        <v>1949</v>
      </c>
    </row>
    <row r="1229" spans="1:18">
      <c r="A1229" s="2">
        <f t="shared" si="80"/>
        <v>10762</v>
      </c>
      <c r="B1229" t="str">
        <f t="shared" si="81"/>
        <v>D110762-265</v>
      </c>
      <c r="C1229" t="str">
        <f t="shared" si="82"/>
        <v>Misc - Silver</v>
      </c>
      <c r="D1229" s="2">
        <v>10762</v>
      </c>
      <c r="E1229" t="s">
        <v>39</v>
      </c>
      <c r="F1229" t="s">
        <v>174</v>
      </c>
      <c r="G1229" t="s">
        <v>22</v>
      </c>
      <c r="H1229" s="3">
        <v>0.75</v>
      </c>
      <c r="I1229" s="3" t="s">
        <v>24</v>
      </c>
      <c r="J1229" t="s">
        <v>12</v>
      </c>
      <c r="K1229">
        <v>265</v>
      </c>
      <c r="L1229">
        <v>500</v>
      </c>
      <c r="M1229" s="1">
        <v>3.0449999999999999</v>
      </c>
      <c r="N1229" s="1">
        <v>6.3525</v>
      </c>
      <c r="O1229" s="1">
        <v>8.9880000000000013</v>
      </c>
      <c r="P1229" s="37">
        <v>1.6800000000000002</v>
      </c>
      <c r="Q1229">
        <f t="shared" si="83"/>
        <v>0.8125</v>
      </c>
      <c r="R1229" t="s">
        <v>1949</v>
      </c>
    </row>
    <row r="1230" spans="1:18">
      <c r="A1230" s="2">
        <f t="shared" si="80"/>
        <v>10763</v>
      </c>
      <c r="B1230" t="str">
        <f t="shared" si="81"/>
        <v>D110763-265</v>
      </c>
      <c r="C1230" t="str">
        <f t="shared" si="82"/>
        <v>Misc - Gold</v>
      </c>
      <c r="D1230" s="2">
        <v>10763</v>
      </c>
      <c r="E1230" t="s">
        <v>39</v>
      </c>
      <c r="F1230" t="s">
        <v>174</v>
      </c>
      <c r="G1230" t="s">
        <v>11</v>
      </c>
      <c r="H1230" s="3">
        <v>0.75</v>
      </c>
      <c r="I1230" s="3" t="s">
        <v>24</v>
      </c>
      <c r="J1230" t="s">
        <v>12</v>
      </c>
      <c r="K1230">
        <v>265</v>
      </c>
      <c r="L1230">
        <v>500</v>
      </c>
      <c r="M1230" s="1">
        <v>3.0449999999999999</v>
      </c>
      <c r="N1230" s="1">
        <v>6.3525</v>
      </c>
      <c r="O1230" s="1">
        <v>8.9880000000000013</v>
      </c>
      <c r="P1230" s="37">
        <v>1.6800000000000002</v>
      </c>
      <c r="Q1230">
        <f t="shared" si="83"/>
        <v>0.8125</v>
      </c>
      <c r="R1230" t="s">
        <v>1949</v>
      </c>
    </row>
    <row r="1231" spans="1:18">
      <c r="A1231" s="2">
        <f t="shared" si="80"/>
        <v>10764</v>
      </c>
      <c r="B1231" t="str">
        <f t="shared" si="81"/>
        <v>D110764-264</v>
      </c>
      <c r="C1231" t="str">
        <f t="shared" si="82"/>
        <v>Floaters - White</v>
      </c>
      <c r="D1231" s="2">
        <v>10764</v>
      </c>
      <c r="E1231" t="s">
        <v>82</v>
      </c>
      <c r="F1231" t="s">
        <v>37</v>
      </c>
      <c r="G1231" t="s">
        <v>29</v>
      </c>
      <c r="H1231" s="3">
        <v>1.75</v>
      </c>
      <c r="I1231" s="3" t="s">
        <v>143</v>
      </c>
      <c r="J1231" t="s">
        <v>38</v>
      </c>
      <c r="K1231">
        <v>264</v>
      </c>
      <c r="L1231">
        <v>150</v>
      </c>
      <c r="M1231" s="1">
        <v>5.3235000000000001</v>
      </c>
      <c r="N1231" s="1">
        <v>10.016999999999999</v>
      </c>
      <c r="O1231" s="1">
        <v>13.240500000000001</v>
      </c>
      <c r="P1231" s="37">
        <v>2.9295</v>
      </c>
      <c r="Q1231">
        <f t="shared" si="83"/>
        <v>1.625</v>
      </c>
      <c r="R1231" t="s">
        <v>1949</v>
      </c>
    </row>
    <row r="1232" spans="1:18">
      <c r="A1232" s="2">
        <f t="shared" si="80"/>
        <v>10765</v>
      </c>
      <c r="B1232" t="str">
        <f t="shared" si="81"/>
        <v>D110765-264</v>
      </c>
      <c r="C1232" t="str">
        <f t="shared" si="82"/>
        <v>Floaters - Contrast Grey</v>
      </c>
      <c r="D1232" s="2">
        <v>10765</v>
      </c>
      <c r="E1232" t="s">
        <v>82</v>
      </c>
      <c r="F1232" t="s">
        <v>37</v>
      </c>
      <c r="G1232" t="s">
        <v>27</v>
      </c>
      <c r="H1232" s="3">
        <v>1.75</v>
      </c>
      <c r="I1232" s="3" t="s">
        <v>143</v>
      </c>
      <c r="J1232" t="s">
        <v>38</v>
      </c>
      <c r="K1232">
        <v>264</v>
      </c>
      <c r="L1232">
        <v>150</v>
      </c>
      <c r="M1232" s="1">
        <v>5.3235000000000001</v>
      </c>
      <c r="N1232" s="1">
        <v>10.016999999999999</v>
      </c>
      <c r="O1232" s="1">
        <v>13.240500000000001</v>
      </c>
      <c r="P1232" s="37">
        <v>2.9295</v>
      </c>
      <c r="Q1232">
        <f t="shared" si="83"/>
        <v>1.625</v>
      </c>
      <c r="R1232" t="s">
        <v>1949</v>
      </c>
    </row>
    <row r="1233" spans="1:19">
      <c r="A1233" s="2">
        <f t="shared" si="80"/>
        <v>10766</v>
      </c>
      <c r="B1233" t="str">
        <f t="shared" si="81"/>
        <v>D110766-264</v>
      </c>
      <c r="C1233" t="str">
        <f t="shared" si="82"/>
        <v>Floaters - Color</v>
      </c>
      <c r="D1233" s="2">
        <v>10766</v>
      </c>
      <c r="E1233" t="s">
        <v>82</v>
      </c>
      <c r="F1233" t="s">
        <v>37</v>
      </c>
      <c r="G1233" t="s">
        <v>32</v>
      </c>
      <c r="H1233" s="3">
        <v>1.75</v>
      </c>
      <c r="I1233" s="3" t="s">
        <v>143</v>
      </c>
      <c r="J1233" t="s">
        <v>38</v>
      </c>
      <c r="K1233">
        <v>264</v>
      </c>
      <c r="L1233">
        <v>150</v>
      </c>
      <c r="M1233" s="1">
        <v>5.3235000000000001</v>
      </c>
      <c r="N1233" s="1">
        <v>10.016999999999999</v>
      </c>
      <c r="O1233" s="1">
        <v>13.240500000000001</v>
      </c>
      <c r="P1233" s="37">
        <v>2.9295</v>
      </c>
      <c r="Q1233">
        <f t="shared" si="83"/>
        <v>1.625</v>
      </c>
      <c r="R1233" t="s">
        <v>1949</v>
      </c>
    </row>
    <row r="1234" spans="1:19">
      <c r="A1234" s="2">
        <f t="shared" si="80"/>
        <v>10767</v>
      </c>
      <c r="B1234" t="str">
        <f t="shared" si="81"/>
        <v>D110767-264</v>
      </c>
      <c r="C1234" t="str">
        <f t="shared" si="82"/>
        <v>Floaters - Black</v>
      </c>
      <c r="D1234" s="2">
        <v>10767</v>
      </c>
      <c r="E1234" t="s">
        <v>82</v>
      </c>
      <c r="F1234" t="s">
        <v>37</v>
      </c>
      <c r="G1234" t="s">
        <v>26</v>
      </c>
      <c r="H1234" s="3">
        <v>1.75</v>
      </c>
      <c r="I1234" s="3" t="s">
        <v>143</v>
      </c>
      <c r="J1234" t="s">
        <v>38</v>
      </c>
      <c r="K1234">
        <v>264</v>
      </c>
      <c r="L1234">
        <v>150</v>
      </c>
      <c r="M1234" s="1">
        <v>5.3235000000000001</v>
      </c>
      <c r="N1234" s="1">
        <v>10.016999999999999</v>
      </c>
      <c r="O1234" s="1">
        <v>13.240500000000001</v>
      </c>
      <c r="P1234" s="37">
        <v>2.9295</v>
      </c>
      <c r="Q1234">
        <f t="shared" si="83"/>
        <v>1.625</v>
      </c>
      <c r="R1234" t="s">
        <v>1949</v>
      </c>
    </row>
    <row r="1235" spans="1:19">
      <c r="A1235" s="2">
        <f t="shared" si="80"/>
        <v>10768</v>
      </c>
      <c r="B1235" t="str">
        <f t="shared" si="81"/>
        <v>D110768-275</v>
      </c>
      <c r="C1235" t="str">
        <f t="shared" si="82"/>
        <v>Classics - Antique Gold</v>
      </c>
      <c r="D1235" s="2">
        <v>10768</v>
      </c>
      <c r="E1235" t="s">
        <v>10</v>
      </c>
      <c r="F1235" t="s">
        <v>131</v>
      </c>
      <c r="G1235" t="s">
        <v>14</v>
      </c>
      <c r="H1235" s="3">
        <v>1.125</v>
      </c>
      <c r="I1235" s="3" t="s">
        <v>149</v>
      </c>
      <c r="J1235" t="s">
        <v>12</v>
      </c>
      <c r="K1235">
        <v>275</v>
      </c>
      <c r="L1235">
        <v>510</v>
      </c>
      <c r="M1235" s="1">
        <v>2.7300000000000004</v>
      </c>
      <c r="N1235" s="1">
        <v>5.8065000000000007</v>
      </c>
      <c r="O1235" s="1">
        <v>8.0640000000000001</v>
      </c>
      <c r="P1235" s="37">
        <v>1.5015000000000001</v>
      </c>
      <c r="Q1235">
        <f t="shared" si="83"/>
        <v>0.375</v>
      </c>
      <c r="R1235" t="s">
        <v>1949</v>
      </c>
    </row>
    <row r="1236" spans="1:19">
      <c r="A1236" s="2">
        <f t="shared" si="80"/>
        <v>10772</v>
      </c>
      <c r="B1236" t="str">
        <f t="shared" si="81"/>
        <v>D110772-270</v>
      </c>
      <c r="C1236" t="str">
        <f t="shared" si="82"/>
        <v>Shadow Boxes - White</v>
      </c>
      <c r="D1236" s="2">
        <v>10772</v>
      </c>
      <c r="E1236" t="s">
        <v>39</v>
      </c>
      <c r="F1236" t="s">
        <v>40</v>
      </c>
      <c r="G1236" t="s">
        <v>29</v>
      </c>
      <c r="H1236" s="3">
        <v>1</v>
      </c>
      <c r="I1236" s="3" t="s">
        <v>143</v>
      </c>
      <c r="J1236" t="s">
        <v>41</v>
      </c>
      <c r="K1236">
        <v>270</v>
      </c>
      <c r="L1236">
        <v>170</v>
      </c>
      <c r="M1236" s="1">
        <v>4.5045000000000002</v>
      </c>
      <c r="N1236" s="1">
        <v>8.6310000000000002</v>
      </c>
      <c r="O1236" s="1">
        <v>11.634</v>
      </c>
      <c r="P1236" s="37">
        <v>2.4779999999999998</v>
      </c>
      <c r="Q1236">
        <f t="shared" si="83"/>
        <v>1.625</v>
      </c>
      <c r="R1236" t="s">
        <v>1949</v>
      </c>
    </row>
    <row r="1237" spans="1:19">
      <c r="A1237" s="2">
        <f t="shared" si="80"/>
        <v>10773</v>
      </c>
      <c r="B1237" t="str">
        <f t="shared" si="81"/>
        <v>D110773-266</v>
      </c>
      <c r="C1237" t="str">
        <f t="shared" si="82"/>
        <v>Barnwood - Contrast Grey</v>
      </c>
      <c r="D1237" s="2">
        <v>10773</v>
      </c>
      <c r="E1237" t="s">
        <v>82</v>
      </c>
      <c r="F1237" t="s">
        <v>133</v>
      </c>
      <c r="G1237" t="s">
        <v>27</v>
      </c>
      <c r="H1237" s="3">
        <v>0.875</v>
      </c>
      <c r="I1237" s="3" t="s">
        <v>160</v>
      </c>
      <c r="J1237" t="s">
        <v>12</v>
      </c>
      <c r="K1237">
        <v>266</v>
      </c>
      <c r="L1237">
        <v>470</v>
      </c>
      <c r="M1237" s="1">
        <v>2.6355</v>
      </c>
      <c r="N1237" s="1">
        <v>5.5545</v>
      </c>
      <c r="O1237" s="1">
        <v>7.6965000000000003</v>
      </c>
      <c r="P1237" s="37">
        <v>1.4489999999999998</v>
      </c>
      <c r="Q1237">
        <f t="shared" si="83"/>
        <v>1.125</v>
      </c>
      <c r="R1237" t="s">
        <v>1949</v>
      </c>
      <c r="S1237" t="s">
        <v>1934</v>
      </c>
    </row>
    <row r="1238" spans="1:19">
      <c r="A1238" s="2">
        <f t="shared" si="80"/>
        <v>10774</v>
      </c>
      <c r="B1238" t="str">
        <f t="shared" si="81"/>
        <v>D110774-266</v>
      </c>
      <c r="C1238" t="str">
        <f t="shared" si="82"/>
        <v>Barnwood - Color</v>
      </c>
      <c r="D1238" s="2">
        <v>10774</v>
      </c>
      <c r="E1238" t="s">
        <v>82</v>
      </c>
      <c r="F1238" t="s">
        <v>133</v>
      </c>
      <c r="G1238" t="s">
        <v>32</v>
      </c>
      <c r="H1238" s="3">
        <v>0.875</v>
      </c>
      <c r="I1238" s="3" t="s">
        <v>160</v>
      </c>
      <c r="J1238" t="s">
        <v>12</v>
      </c>
      <c r="K1238">
        <v>266</v>
      </c>
      <c r="L1238">
        <v>455</v>
      </c>
      <c r="M1238" s="1">
        <v>2.6355</v>
      </c>
      <c r="N1238" s="1">
        <v>5.5545</v>
      </c>
      <c r="O1238" s="1">
        <v>7.6965000000000003</v>
      </c>
      <c r="P1238" s="37">
        <v>1.4489999999999998</v>
      </c>
      <c r="Q1238">
        <f t="shared" si="83"/>
        <v>1.125</v>
      </c>
      <c r="R1238" t="s">
        <v>1949</v>
      </c>
      <c r="S1238" t="s">
        <v>1934</v>
      </c>
    </row>
    <row r="1239" spans="1:19">
      <c r="A1239" s="2">
        <f t="shared" si="80"/>
        <v>10775</v>
      </c>
      <c r="B1239" t="str">
        <f t="shared" si="81"/>
        <v>D110775-266</v>
      </c>
      <c r="C1239" t="str">
        <f t="shared" si="82"/>
        <v>Barnwood - White</v>
      </c>
      <c r="D1239" s="2">
        <v>10775</v>
      </c>
      <c r="E1239" t="s">
        <v>82</v>
      </c>
      <c r="F1239" t="s">
        <v>133</v>
      </c>
      <c r="G1239" t="s">
        <v>29</v>
      </c>
      <c r="H1239" s="3">
        <v>0.875</v>
      </c>
      <c r="I1239" s="3" t="s">
        <v>160</v>
      </c>
      <c r="J1239" t="s">
        <v>12</v>
      </c>
      <c r="K1239">
        <v>266</v>
      </c>
      <c r="L1239">
        <v>390</v>
      </c>
      <c r="M1239" s="1">
        <v>2.6355</v>
      </c>
      <c r="N1239" s="1">
        <v>5.5545</v>
      </c>
      <c r="O1239" s="1">
        <v>7.6965000000000003</v>
      </c>
      <c r="P1239" s="37">
        <v>1.4489999999999998</v>
      </c>
      <c r="Q1239">
        <f t="shared" si="83"/>
        <v>1.125</v>
      </c>
      <c r="R1239" t="s">
        <v>1949</v>
      </c>
      <c r="S1239" t="s">
        <v>1934</v>
      </c>
    </row>
    <row r="1240" spans="1:19">
      <c r="A1240" s="2">
        <f t="shared" si="80"/>
        <v>10776</v>
      </c>
      <c r="B1240" t="str">
        <f t="shared" si="81"/>
        <v>D110776-266</v>
      </c>
      <c r="C1240" t="str">
        <f t="shared" si="82"/>
        <v>Barnwood - Black</v>
      </c>
      <c r="D1240" s="2">
        <v>10776</v>
      </c>
      <c r="E1240" t="s">
        <v>82</v>
      </c>
      <c r="F1240" t="s">
        <v>133</v>
      </c>
      <c r="G1240" t="s">
        <v>26</v>
      </c>
      <c r="H1240" s="3">
        <v>0.875</v>
      </c>
      <c r="I1240" s="3" t="s">
        <v>160</v>
      </c>
      <c r="J1240" t="s">
        <v>12</v>
      </c>
      <c r="K1240">
        <v>266</v>
      </c>
      <c r="L1240">
        <v>430</v>
      </c>
      <c r="M1240" s="1">
        <v>2.6355</v>
      </c>
      <c r="N1240" s="1">
        <v>5.5545</v>
      </c>
      <c r="O1240" s="1">
        <v>7.6965000000000003</v>
      </c>
      <c r="P1240" s="37">
        <v>1.4489999999999998</v>
      </c>
      <c r="Q1240">
        <f t="shared" si="83"/>
        <v>1.125</v>
      </c>
      <c r="R1240" t="s">
        <v>1949</v>
      </c>
    </row>
    <row r="1241" spans="1:19">
      <c r="A1241" s="2">
        <f t="shared" si="80"/>
        <v>10777</v>
      </c>
      <c r="B1241" t="str">
        <f t="shared" si="81"/>
        <v>D110777-265</v>
      </c>
      <c r="C1241" t="str">
        <f t="shared" si="82"/>
        <v>Misc - White</v>
      </c>
      <c r="D1241" s="2">
        <v>10777</v>
      </c>
      <c r="E1241" t="s">
        <v>39</v>
      </c>
      <c r="F1241" t="s">
        <v>174</v>
      </c>
      <c r="G1241" t="s">
        <v>29</v>
      </c>
      <c r="H1241" s="3">
        <v>0.5625</v>
      </c>
      <c r="I1241" s="3" t="s">
        <v>149</v>
      </c>
      <c r="J1241" t="s">
        <v>12</v>
      </c>
      <c r="K1241">
        <v>265</v>
      </c>
      <c r="L1241">
        <v>1045</v>
      </c>
      <c r="M1241" s="1">
        <v>1.6065</v>
      </c>
      <c r="N1241" s="1">
        <v>3.7380000000000004</v>
      </c>
      <c r="O1241" s="1">
        <v>5.6805000000000003</v>
      </c>
      <c r="P1241" s="37">
        <v>0.88200000000000001</v>
      </c>
      <c r="Q1241">
        <f t="shared" si="83"/>
        <v>0.375</v>
      </c>
      <c r="R1241" t="s">
        <v>1949</v>
      </c>
      <c r="S1241" t="s">
        <v>1934</v>
      </c>
    </row>
    <row r="1242" spans="1:19">
      <c r="A1242" s="2">
        <f t="shared" si="80"/>
        <v>10778</v>
      </c>
      <c r="B1242" t="str">
        <f t="shared" si="81"/>
        <v>D110778-270</v>
      </c>
      <c r="C1242" t="str">
        <f t="shared" si="82"/>
        <v>Shadow Boxes - Black</v>
      </c>
      <c r="D1242" s="2">
        <v>10778</v>
      </c>
      <c r="E1242" t="s">
        <v>39</v>
      </c>
      <c r="F1242" t="s">
        <v>40</v>
      </c>
      <c r="G1242" t="s">
        <v>26</v>
      </c>
      <c r="H1242" s="3">
        <v>1</v>
      </c>
      <c r="I1242" s="3" t="s">
        <v>143</v>
      </c>
      <c r="J1242" t="s">
        <v>41</v>
      </c>
      <c r="K1242">
        <v>270</v>
      </c>
      <c r="L1242">
        <v>175</v>
      </c>
      <c r="M1242" s="1">
        <v>3.8955000000000002</v>
      </c>
      <c r="N1242" s="1">
        <v>7.4865000000000004</v>
      </c>
      <c r="O1242" s="1">
        <v>10.100999999999999</v>
      </c>
      <c r="P1242" s="37">
        <v>2.1420000000000003</v>
      </c>
      <c r="Q1242">
        <f t="shared" si="83"/>
        <v>1.625</v>
      </c>
      <c r="R1242" t="s">
        <v>1949</v>
      </c>
    </row>
    <row r="1243" spans="1:19">
      <c r="A1243" s="2">
        <f t="shared" si="80"/>
        <v>10779</v>
      </c>
      <c r="B1243" t="str">
        <f t="shared" si="81"/>
        <v>D110779-270</v>
      </c>
      <c r="C1243" t="str">
        <f t="shared" si="82"/>
        <v>Shadow Boxes - Black</v>
      </c>
      <c r="D1243" s="2">
        <v>10779</v>
      </c>
      <c r="E1243" t="s">
        <v>39</v>
      </c>
      <c r="F1243" t="s">
        <v>40</v>
      </c>
      <c r="G1243" t="s">
        <v>26</v>
      </c>
      <c r="H1243" s="3">
        <v>1</v>
      </c>
      <c r="I1243" s="3" t="s">
        <v>143</v>
      </c>
      <c r="J1243" t="s">
        <v>41</v>
      </c>
      <c r="K1243">
        <v>270</v>
      </c>
      <c r="L1243">
        <v>190</v>
      </c>
      <c r="M1243" s="1">
        <v>4.5045000000000002</v>
      </c>
      <c r="N1243" s="1">
        <v>8.6310000000000002</v>
      </c>
      <c r="O1243" s="1">
        <v>11.634</v>
      </c>
      <c r="P1243" s="37">
        <v>2.4779999999999998</v>
      </c>
      <c r="Q1243">
        <f t="shared" si="83"/>
        <v>1.625</v>
      </c>
      <c r="R1243" t="s">
        <v>1949</v>
      </c>
    </row>
    <row r="1244" spans="1:19">
      <c r="A1244" s="2">
        <f t="shared" si="80"/>
        <v>10780</v>
      </c>
      <c r="B1244" t="str">
        <f t="shared" si="81"/>
        <v>D110780-270</v>
      </c>
      <c r="C1244" t="str">
        <f t="shared" si="82"/>
        <v>Shadow Boxes - White</v>
      </c>
      <c r="D1244" s="2">
        <v>10780</v>
      </c>
      <c r="E1244" t="s">
        <v>39</v>
      </c>
      <c r="F1244" t="s">
        <v>40</v>
      </c>
      <c r="G1244" t="s">
        <v>29</v>
      </c>
      <c r="H1244" s="3">
        <v>1</v>
      </c>
      <c r="I1244" s="3" t="s">
        <v>143</v>
      </c>
      <c r="J1244" t="s">
        <v>41</v>
      </c>
      <c r="K1244">
        <v>270</v>
      </c>
      <c r="L1244">
        <v>180</v>
      </c>
      <c r="M1244" s="1">
        <v>3.8955000000000002</v>
      </c>
      <c r="N1244" s="1">
        <v>7.4865000000000004</v>
      </c>
      <c r="O1244" s="1">
        <v>10.100999999999999</v>
      </c>
      <c r="P1244" s="37">
        <v>2.1420000000000003</v>
      </c>
      <c r="Q1244">
        <f t="shared" si="83"/>
        <v>1.625</v>
      </c>
      <c r="R1244" t="s">
        <v>1949</v>
      </c>
    </row>
    <row r="1245" spans="1:19">
      <c r="A1245" s="2">
        <f t="shared" si="80"/>
        <v>10781</v>
      </c>
      <c r="B1245" t="str">
        <f t="shared" si="81"/>
        <v>D110781-270</v>
      </c>
      <c r="C1245" t="str">
        <f t="shared" si="82"/>
        <v>Shadow Boxes - Silver</v>
      </c>
      <c r="D1245" s="2">
        <v>10781</v>
      </c>
      <c r="E1245" t="s">
        <v>39</v>
      </c>
      <c r="F1245" t="s">
        <v>40</v>
      </c>
      <c r="G1245" t="s">
        <v>22</v>
      </c>
      <c r="H1245" s="3">
        <v>1</v>
      </c>
      <c r="I1245" s="3" t="s">
        <v>143</v>
      </c>
      <c r="J1245" t="s">
        <v>41</v>
      </c>
      <c r="K1245">
        <v>270</v>
      </c>
      <c r="L1245">
        <v>170</v>
      </c>
      <c r="M1245" s="1">
        <v>4.2315000000000005</v>
      </c>
      <c r="N1245" s="1">
        <v>7.8959999999999999</v>
      </c>
      <c r="O1245" s="1">
        <v>10.5105</v>
      </c>
      <c r="P1245" s="37">
        <v>2.3310000000000004</v>
      </c>
      <c r="Q1245">
        <f t="shared" si="83"/>
        <v>1.625</v>
      </c>
      <c r="R1245" t="s">
        <v>1949</v>
      </c>
    </row>
    <row r="1246" spans="1:19">
      <c r="A1246" s="2">
        <f t="shared" si="80"/>
        <v>10782</v>
      </c>
      <c r="B1246" t="str">
        <f t="shared" si="81"/>
        <v>D110782-267</v>
      </c>
      <c r="C1246" t="str">
        <f t="shared" si="82"/>
        <v>Misc - Color</v>
      </c>
      <c r="D1246" s="2">
        <v>10782</v>
      </c>
      <c r="E1246" t="s">
        <v>10</v>
      </c>
      <c r="F1246" t="s">
        <v>174</v>
      </c>
      <c r="G1246" t="s">
        <v>32</v>
      </c>
      <c r="H1246" s="3">
        <v>2</v>
      </c>
      <c r="I1246" s="3" t="s">
        <v>149</v>
      </c>
      <c r="J1246" t="s">
        <v>12</v>
      </c>
      <c r="K1246">
        <v>267</v>
      </c>
      <c r="L1246">
        <v>190</v>
      </c>
      <c r="M1246" s="1">
        <v>4.5570000000000004</v>
      </c>
      <c r="N1246" s="1">
        <v>8.9250000000000007</v>
      </c>
      <c r="O1246" s="1">
        <v>12.064500000000001</v>
      </c>
      <c r="P1246" s="37">
        <v>2.5095000000000001</v>
      </c>
      <c r="Q1246">
        <f t="shared" si="83"/>
        <v>0.375</v>
      </c>
      <c r="R1246" t="s">
        <v>1949</v>
      </c>
    </row>
    <row r="1247" spans="1:19">
      <c r="A1247" s="2">
        <f t="shared" si="80"/>
        <v>10783</v>
      </c>
      <c r="B1247" t="str">
        <f t="shared" si="81"/>
        <v>D110783-267</v>
      </c>
      <c r="C1247" t="str">
        <f t="shared" si="82"/>
        <v>Misc - Antique Gold</v>
      </c>
      <c r="D1247" s="2">
        <v>10783</v>
      </c>
      <c r="E1247" t="s">
        <v>10</v>
      </c>
      <c r="F1247" t="s">
        <v>174</v>
      </c>
      <c r="G1247" t="s">
        <v>14</v>
      </c>
      <c r="H1247" s="3">
        <v>2</v>
      </c>
      <c r="I1247" s="3" t="s">
        <v>149</v>
      </c>
      <c r="J1247" t="s">
        <v>12</v>
      </c>
      <c r="K1247">
        <v>267</v>
      </c>
      <c r="L1247">
        <v>180</v>
      </c>
      <c r="M1247" s="1">
        <v>4.7879999999999994</v>
      </c>
      <c r="N1247" s="1">
        <v>9.3450000000000006</v>
      </c>
      <c r="O1247" s="1">
        <v>12.652500000000002</v>
      </c>
      <c r="P1247" s="37">
        <v>2.6355</v>
      </c>
      <c r="Q1247">
        <f t="shared" si="83"/>
        <v>0.375</v>
      </c>
      <c r="R1247" t="s">
        <v>1949</v>
      </c>
      <c r="S1247" t="s">
        <v>1934</v>
      </c>
    </row>
    <row r="1248" spans="1:19">
      <c r="A1248" s="2">
        <f t="shared" si="80"/>
        <v>10784</v>
      </c>
      <c r="B1248" t="str">
        <f t="shared" si="81"/>
        <v>D110784-267</v>
      </c>
      <c r="C1248" t="str">
        <f t="shared" si="82"/>
        <v>Misc - Color</v>
      </c>
      <c r="D1248" s="2">
        <v>10784</v>
      </c>
      <c r="E1248" t="s">
        <v>10</v>
      </c>
      <c r="F1248" t="s">
        <v>174</v>
      </c>
      <c r="G1248" t="s">
        <v>32</v>
      </c>
      <c r="H1248" s="3">
        <v>3</v>
      </c>
      <c r="I1248" s="3" t="s">
        <v>145</v>
      </c>
      <c r="J1248" t="s">
        <v>12</v>
      </c>
      <c r="K1248">
        <v>267</v>
      </c>
      <c r="L1248">
        <v>110</v>
      </c>
      <c r="M1248" s="1">
        <v>7.0665000000000004</v>
      </c>
      <c r="N1248" s="1">
        <v>12.873000000000001</v>
      </c>
      <c r="O1248" s="1">
        <v>16.737000000000002</v>
      </c>
      <c r="P1248" s="37">
        <v>3.8850000000000002</v>
      </c>
      <c r="Q1248">
        <f t="shared" si="83"/>
        <v>0.5</v>
      </c>
      <c r="R1248" t="s">
        <v>1949</v>
      </c>
    </row>
    <row r="1249" spans="1:19">
      <c r="A1249" s="2">
        <f t="shared" si="80"/>
        <v>10785</v>
      </c>
      <c r="B1249" t="str">
        <f t="shared" si="81"/>
        <v>D110785-270</v>
      </c>
      <c r="C1249" t="str">
        <f t="shared" si="82"/>
        <v>Shadow Boxes - Walnut</v>
      </c>
      <c r="D1249" s="2">
        <v>10785</v>
      </c>
      <c r="E1249" t="s">
        <v>10</v>
      </c>
      <c r="F1249" t="s">
        <v>40</v>
      </c>
      <c r="G1249" t="s">
        <v>23</v>
      </c>
      <c r="H1249" s="3">
        <v>1</v>
      </c>
      <c r="I1249" s="3" t="s">
        <v>143</v>
      </c>
      <c r="J1249" t="s">
        <v>12</v>
      </c>
      <c r="K1249">
        <v>270</v>
      </c>
      <c r="L1249">
        <v>180</v>
      </c>
      <c r="M1249" s="1">
        <v>4.2315000000000005</v>
      </c>
      <c r="N1249" s="1">
        <v>7.8959999999999999</v>
      </c>
      <c r="O1249" s="1">
        <v>10.5105</v>
      </c>
      <c r="P1249" s="37">
        <v>2.3310000000000004</v>
      </c>
      <c r="Q1249">
        <f t="shared" si="83"/>
        <v>1.625</v>
      </c>
      <c r="R1249" t="s">
        <v>1949</v>
      </c>
    </row>
    <row r="1250" spans="1:19">
      <c r="A1250" s="2">
        <f t="shared" si="80"/>
        <v>10786</v>
      </c>
      <c r="B1250" t="str">
        <f t="shared" si="81"/>
        <v>D110786-270</v>
      </c>
      <c r="C1250" t="str">
        <f t="shared" si="82"/>
        <v>Shadow Boxes - Mahogany</v>
      </c>
      <c r="D1250" s="2">
        <v>10786</v>
      </c>
      <c r="E1250" t="s">
        <v>10</v>
      </c>
      <c r="F1250" t="s">
        <v>40</v>
      </c>
      <c r="G1250" t="s">
        <v>25</v>
      </c>
      <c r="H1250" s="3">
        <v>1</v>
      </c>
      <c r="I1250" s="3" t="s">
        <v>143</v>
      </c>
      <c r="J1250" t="s">
        <v>12</v>
      </c>
      <c r="K1250">
        <v>270</v>
      </c>
      <c r="L1250">
        <v>170</v>
      </c>
      <c r="M1250" s="1">
        <v>4.2315000000000005</v>
      </c>
      <c r="N1250" s="1">
        <v>7.8959999999999999</v>
      </c>
      <c r="O1250" s="1">
        <v>10.5105</v>
      </c>
      <c r="P1250" s="37">
        <v>2.3310000000000004</v>
      </c>
      <c r="Q1250">
        <f t="shared" si="83"/>
        <v>1.625</v>
      </c>
      <c r="R1250" t="s">
        <v>1949</v>
      </c>
      <c r="S1250" t="s">
        <v>1934</v>
      </c>
    </row>
    <row r="1251" spans="1:19">
      <c r="A1251" s="2">
        <f t="shared" si="80"/>
        <v>10790</v>
      </c>
      <c r="B1251" t="str">
        <f t="shared" si="81"/>
        <v>D110790-269</v>
      </c>
      <c r="C1251" t="str">
        <f t="shared" si="82"/>
        <v>Precious Metals - Silver</v>
      </c>
      <c r="D1251" s="2">
        <v>10790</v>
      </c>
      <c r="E1251" t="s">
        <v>39</v>
      </c>
      <c r="F1251" t="s">
        <v>132</v>
      </c>
      <c r="G1251" t="s">
        <v>22</v>
      </c>
      <c r="H1251" s="3">
        <v>1.25</v>
      </c>
      <c r="I1251" s="3" t="s">
        <v>150</v>
      </c>
      <c r="J1251" t="s">
        <v>12</v>
      </c>
      <c r="K1251">
        <v>269</v>
      </c>
      <c r="L1251">
        <v>190</v>
      </c>
      <c r="M1251" s="1">
        <v>3.8850000000000002</v>
      </c>
      <c r="N1251" s="1">
        <v>7.4130000000000003</v>
      </c>
      <c r="O1251" s="1">
        <v>9.9749999999999996</v>
      </c>
      <c r="P1251" s="37">
        <v>2.1420000000000003</v>
      </c>
      <c r="Q1251">
        <f t="shared" si="83"/>
        <v>0.75</v>
      </c>
      <c r="R1251" t="s">
        <v>1949</v>
      </c>
    </row>
    <row r="1252" spans="1:19">
      <c r="A1252" s="2">
        <f t="shared" si="80"/>
        <v>10791</v>
      </c>
      <c r="B1252" t="str">
        <f t="shared" si="81"/>
        <v>D110791-269</v>
      </c>
      <c r="C1252" t="str">
        <f t="shared" si="82"/>
        <v>Precious Metals - Pewter</v>
      </c>
      <c r="D1252" s="2">
        <v>10791</v>
      </c>
      <c r="E1252" t="s">
        <v>39</v>
      </c>
      <c r="F1252" t="s">
        <v>132</v>
      </c>
      <c r="G1252" t="s">
        <v>28</v>
      </c>
      <c r="H1252" s="3">
        <v>1.25</v>
      </c>
      <c r="I1252" s="3" t="s">
        <v>150</v>
      </c>
      <c r="J1252" t="s">
        <v>12</v>
      </c>
      <c r="K1252">
        <v>269</v>
      </c>
      <c r="L1252">
        <v>198</v>
      </c>
      <c r="M1252" s="1" t="e">
        <v>#N/A</v>
      </c>
      <c r="N1252" s="1" t="e">
        <v>#N/A</v>
      </c>
      <c r="O1252" s="1" t="e">
        <v>#N/A</v>
      </c>
      <c r="P1252" s="37" t="e">
        <v>#N/A</v>
      </c>
      <c r="Q1252">
        <f t="shared" si="83"/>
        <v>0.75</v>
      </c>
      <c r="R1252" t="s">
        <v>1949</v>
      </c>
    </row>
    <row r="1253" spans="1:19">
      <c r="A1253" s="2">
        <f t="shared" si="80"/>
        <v>10793</v>
      </c>
      <c r="B1253" t="str">
        <f t="shared" si="81"/>
        <v>D110793-269</v>
      </c>
      <c r="C1253" t="str">
        <f t="shared" si="82"/>
        <v>Precious Metals - Bronze</v>
      </c>
      <c r="D1253" s="2">
        <v>10793</v>
      </c>
      <c r="E1253" t="s">
        <v>39</v>
      </c>
      <c r="F1253" t="s">
        <v>132</v>
      </c>
      <c r="G1253" t="s">
        <v>30</v>
      </c>
      <c r="H1253" s="3">
        <v>1.25</v>
      </c>
      <c r="I1253" s="3" t="s">
        <v>150</v>
      </c>
      <c r="J1253" t="s">
        <v>12</v>
      </c>
      <c r="K1253">
        <v>269</v>
      </c>
      <c r="L1253">
        <v>180</v>
      </c>
      <c r="M1253" s="1">
        <v>3.9899999999999998</v>
      </c>
      <c r="N1253" s="1">
        <v>7.5705</v>
      </c>
      <c r="O1253" s="1">
        <v>10.1745</v>
      </c>
      <c r="P1253" s="37">
        <v>2.1945000000000001</v>
      </c>
      <c r="Q1253">
        <f t="shared" si="83"/>
        <v>0.75</v>
      </c>
      <c r="R1253" t="s">
        <v>1949</v>
      </c>
    </row>
    <row r="1254" spans="1:19">
      <c r="A1254" s="2">
        <f t="shared" si="80"/>
        <v>10794</v>
      </c>
      <c r="B1254" t="str">
        <f t="shared" si="81"/>
        <v>D110794-269</v>
      </c>
      <c r="C1254" t="str">
        <f t="shared" si="82"/>
        <v>Precious Metals - Gold</v>
      </c>
      <c r="D1254" s="2">
        <v>10794</v>
      </c>
      <c r="E1254" t="s">
        <v>39</v>
      </c>
      <c r="F1254" t="s">
        <v>132</v>
      </c>
      <c r="G1254" t="s">
        <v>11</v>
      </c>
      <c r="H1254" s="3">
        <v>1.25</v>
      </c>
      <c r="I1254" s="3" t="s">
        <v>150</v>
      </c>
      <c r="J1254" t="s">
        <v>12</v>
      </c>
      <c r="K1254">
        <v>269</v>
      </c>
      <c r="L1254">
        <v>190</v>
      </c>
      <c r="M1254" s="1">
        <v>3.8850000000000002</v>
      </c>
      <c r="N1254" s="1">
        <v>7.4130000000000003</v>
      </c>
      <c r="O1254" s="1">
        <v>9.9749999999999996</v>
      </c>
      <c r="P1254" s="37">
        <v>2.1420000000000003</v>
      </c>
      <c r="Q1254">
        <f t="shared" si="83"/>
        <v>0.75</v>
      </c>
      <c r="R1254" t="s">
        <v>1949</v>
      </c>
    </row>
    <row r="1255" spans="1:19">
      <c r="A1255" s="2">
        <f t="shared" si="80"/>
        <v>10795</v>
      </c>
      <c r="B1255" t="str">
        <f t="shared" si="81"/>
        <v>D110795-269</v>
      </c>
      <c r="C1255" t="str">
        <f t="shared" si="82"/>
        <v>Precious Metals - Silver</v>
      </c>
      <c r="D1255" s="2">
        <v>10795</v>
      </c>
      <c r="E1255" t="s">
        <v>39</v>
      </c>
      <c r="F1255" t="s">
        <v>132</v>
      </c>
      <c r="G1255" t="s">
        <v>22</v>
      </c>
      <c r="H1255" s="3">
        <v>2.375</v>
      </c>
      <c r="I1255" s="3" t="s">
        <v>150</v>
      </c>
      <c r="J1255" t="s">
        <v>12</v>
      </c>
      <c r="K1255">
        <v>269</v>
      </c>
      <c r="L1255">
        <v>120</v>
      </c>
      <c r="M1255" s="1">
        <v>7.4130000000000003</v>
      </c>
      <c r="N1255" s="1">
        <v>13.198500000000001</v>
      </c>
      <c r="O1255" s="1">
        <v>17.367000000000001</v>
      </c>
      <c r="P1255" s="37">
        <v>4.0739999999999998</v>
      </c>
      <c r="Q1255">
        <f t="shared" si="83"/>
        <v>0.75</v>
      </c>
      <c r="R1255" t="s">
        <v>1949</v>
      </c>
    </row>
    <row r="1256" spans="1:19">
      <c r="A1256" s="2">
        <f t="shared" si="80"/>
        <v>10796</v>
      </c>
      <c r="B1256" t="str">
        <f t="shared" si="81"/>
        <v>D110796-269</v>
      </c>
      <c r="C1256" t="str">
        <f t="shared" si="82"/>
        <v>Precious Metals - Pewter</v>
      </c>
      <c r="D1256" s="2">
        <v>10796</v>
      </c>
      <c r="E1256" t="s">
        <v>39</v>
      </c>
      <c r="F1256" t="s">
        <v>132</v>
      </c>
      <c r="G1256" t="s">
        <v>28</v>
      </c>
      <c r="H1256" s="3">
        <v>2.375</v>
      </c>
      <c r="I1256" s="3" t="s">
        <v>150</v>
      </c>
      <c r="J1256" t="s">
        <v>12</v>
      </c>
      <c r="K1256">
        <v>269</v>
      </c>
      <c r="L1256">
        <v>120</v>
      </c>
      <c r="M1256" s="1">
        <v>7.6020000000000003</v>
      </c>
      <c r="N1256" s="1">
        <v>13.471500000000001</v>
      </c>
      <c r="O1256" s="1">
        <v>17.724</v>
      </c>
      <c r="P1256" s="37">
        <v>4.1790000000000003</v>
      </c>
      <c r="Q1256">
        <f t="shared" si="83"/>
        <v>0.75</v>
      </c>
      <c r="R1256" t="s">
        <v>1949</v>
      </c>
    </row>
    <row r="1257" spans="1:19">
      <c r="A1257" s="2">
        <f t="shared" si="80"/>
        <v>10798</v>
      </c>
      <c r="B1257" t="str">
        <f t="shared" si="81"/>
        <v>D110798-269</v>
      </c>
      <c r="C1257" t="str">
        <f t="shared" si="82"/>
        <v>Precious Metals - Bronze</v>
      </c>
      <c r="D1257" s="2">
        <v>10798</v>
      </c>
      <c r="E1257" t="s">
        <v>39</v>
      </c>
      <c r="F1257" t="s">
        <v>132</v>
      </c>
      <c r="G1257" t="s">
        <v>30</v>
      </c>
      <c r="H1257" s="3">
        <v>2.375</v>
      </c>
      <c r="I1257" s="3" t="s">
        <v>150</v>
      </c>
      <c r="J1257" t="s">
        <v>12</v>
      </c>
      <c r="K1257">
        <v>269</v>
      </c>
      <c r="L1257">
        <v>120</v>
      </c>
      <c r="M1257" s="1">
        <v>7.6020000000000003</v>
      </c>
      <c r="N1257" s="1">
        <v>13.471500000000001</v>
      </c>
      <c r="O1257" s="1">
        <v>17.724</v>
      </c>
      <c r="P1257" s="37">
        <v>4.1790000000000003</v>
      </c>
      <c r="Q1257">
        <f t="shared" si="83"/>
        <v>0.75</v>
      </c>
      <c r="R1257" t="s">
        <v>1949</v>
      </c>
    </row>
    <row r="1258" spans="1:19">
      <c r="A1258" s="2">
        <f t="shared" si="80"/>
        <v>10799</v>
      </c>
      <c r="B1258" t="str">
        <f t="shared" si="81"/>
        <v>D110799-269</v>
      </c>
      <c r="C1258" t="str">
        <f t="shared" si="82"/>
        <v>Precious Metals - Gold</v>
      </c>
      <c r="D1258" s="2">
        <v>10799</v>
      </c>
      <c r="E1258" t="s">
        <v>39</v>
      </c>
      <c r="F1258" t="s">
        <v>132</v>
      </c>
      <c r="G1258" t="s">
        <v>11</v>
      </c>
      <c r="H1258" s="3">
        <v>2.375</v>
      </c>
      <c r="I1258" s="3" t="s">
        <v>150</v>
      </c>
      <c r="J1258" t="s">
        <v>12</v>
      </c>
      <c r="K1258">
        <v>269</v>
      </c>
      <c r="L1258">
        <v>110</v>
      </c>
      <c r="M1258" s="1">
        <v>7.4130000000000003</v>
      </c>
      <c r="N1258" s="1">
        <v>13.198500000000001</v>
      </c>
      <c r="O1258" s="1">
        <v>17.367000000000001</v>
      </c>
      <c r="P1258" s="37">
        <v>4.0739999999999998</v>
      </c>
      <c r="Q1258">
        <f t="shared" si="83"/>
        <v>0.75</v>
      </c>
      <c r="R1258" t="s">
        <v>1949</v>
      </c>
    </row>
    <row r="1259" spans="1:19">
      <c r="A1259" s="2">
        <f t="shared" si="80"/>
        <v>10800</v>
      </c>
      <c r="B1259" t="str">
        <f t="shared" si="81"/>
        <v>D110800-271</v>
      </c>
      <c r="C1259" t="str">
        <f t="shared" si="82"/>
        <v>Shadow Boxes - Black</v>
      </c>
      <c r="D1259" s="2">
        <v>10800</v>
      </c>
      <c r="E1259" t="s">
        <v>39</v>
      </c>
      <c r="F1259" t="s">
        <v>40</v>
      </c>
      <c r="G1259" t="s">
        <v>26</v>
      </c>
      <c r="H1259" s="3">
        <v>1.1875</v>
      </c>
      <c r="I1259" s="3" t="s">
        <v>151</v>
      </c>
      <c r="J1259" t="s">
        <v>41</v>
      </c>
      <c r="K1259">
        <v>271</v>
      </c>
      <c r="L1259">
        <v>170</v>
      </c>
      <c r="M1259" s="1">
        <v>4.924500000000001</v>
      </c>
      <c r="N1259" s="1">
        <v>9.3659999999999997</v>
      </c>
      <c r="O1259" s="1">
        <v>12.6105</v>
      </c>
      <c r="P1259" s="37">
        <v>2.7090000000000001</v>
      </c>
      <c r="Q1259">
        <f t="shared" si="83"/>
        <v>2</v>
      </c>
      <c r="R1259" t="s">
        <v>1949</v>
      </c>
    </row>
    <row r="1260" spans="1:19">
      <c r="A1260" s="2">
        <f t="shared" si="80"/>
        <v>10801</v>
      </c>
      <c r="B1260" t="str">
        <f t="shared" si="81"/>
        <v>D110801-271</v>
      </c>
      <c r="C1260" t="str">
        <f t="shared" si="82"/>
        <v>Shadow Boxes - White</v>
      </c>
      <c r="D1260" s="2">
        <v>10801</v>
      </c>
      <c r="E1260" t="s">
        <v>39</v>
      </c>
      <c r="F1260" t="s">
        <v>40</v>
      </c>
      <c r="G1260" t="s">
        <v>29</v>
      </c>
      <c r="H1260" s="3">
        <v>1.1875</v>
      </c>
      <c r="I1260" s="3" t="s">
        <v>151</v>
      </c>
      <c r="J1260" t="s">
        <v>41</v>
      </c>
      <c r="K1260">
        <v>271</v>
      </c>
      <c r="L1260">
        <v>190</v>
      </c>
      <c r="M1260" s="1">
        <v>4.924500000000001</v>
      </c>
      <c r="N1260" s="1">
        <v>9.3659999999999997</v>
      </c>
      <c r="O1260" s="1">
        <v>12.6105</v>
      </c>
      <c r="P1260" s="37">
        <v>2.7090000000000001</v>
      </c>
      <c r="Q1260">
        <f t="shared" si="83"/>
        <v>2</v>
      </c>
      <c r="R1260" t="s">
        <v>1949</v>
      </c>
    </row>
    <row r="1261" spans="1:19">
      <c r="A1261" s="2">
        <f t="shared" si="80"/>
        <v>10802</v>
      </c>
      <c r="B1261" t="str">
        <f t="shared" si="81"/>
        <v>D110802-271</v>
      </c>
      <c r="C1261" t="str">
        <f t="shared" si="82"/>
        <v>Shadow Boxes - White</v>
      </c>
      <c r="D1261" s="2">
        <v>10802</v>
      </c>
      <c r="E1261" t="s">
        <v>39</v>
      </c>
      <c r="F1261" t="s">
        <v>40</v>
      </c>
      <c r="G1261" t="s">
        <v>29</v>
      </c>
      <c r="H1261" s="3">
        <v>1.1875</v>
      </c>
      <c r="I1261" s="3" t="s">
        <v>151</v>
      </c>
      <c r="J1261" t="s">
        <v>41</v>
      </c>
      <c r="K1261">
        <v>271</v>
      </c>
      <c r="L1261">
        <v>120</v>
      </c>
      <c r="M1261" s="1">
        <v>5.9954999999999998</v>
      </c>
      <c r="N1261" s="1">
        <v>11.045999999999999</v>
      </c>
      <c r="O1261" s="1">
        <v>14.427000000000001</v>
      </c>
      <c r="P1261" s="37">
        <v>3.2970000000000002</v>
      </c>
      <c r="Q1261">
        <f t="shared" si="83"/>
        <v>2</v>
      </c>
      <c r="R1261" t="s">
        <v>1949</v>
      </c>
    </row>
    <row r="1262" spans="1:19">
      <c r="A1262" s="2">
        <f t="shared" si="80"/>
        <v>10803</v>
      </c>
      <c r="B1262" t="str">
        <f t="shared" si="81"/>
        <v>D110803-271</v>
      </c>
      <c r="C1262" t="str">
        <f t="shared" si="82"/>
        <v>Shadow Boxes - Black</v>
      </c>
      <c r="D1262" s="2">
        <v>10803</v>
      </c>
      <c r="E1262" t="s">
        <v>39</v>
      </c>
      <c r="F1262" t="s">
        <v>40</v>
      </c>
      <c r="G1262" t="s">
        <v>26</v>
      </c>
      <c r="H1262" s="3">
        <v>1.1875</v>
      </c>
      <c r="I1262" s="3" t="s">
        <v>151</v>
      </c>
      <c r="J1262" t="s">
        <v>41</v>
      </c>
      <c r="K1262">
        <v>271</v>
      </c>
      <c r="L1262">
        <v>120</v>
      </c>
      <c r="M1262" s="1">
        <v>5.9954999999999998</v>
      </c>
      <c r="N1262" s="1">
        <v>11.045999999999999</v>
      </c>
      <c r="O1262" s="1">
        <v>14.427000000000001</v>
      </c>
      <c r="P1262" s="37">
        <v>3.2970000000000002</v>
      </c>
      <c r="Q1262">
        <f t="shared" si="83"/>
        <v>2</v>
      </c>
      <c r="R1262" t="s">
        <v>1949</v>
      </c>
    </row>
    <row r="1263" spans="1:19">
      <c r="A1263" s="2">
        <f t="shared" si="80"/>
        <v>10804</v>
      </c>
      <c r="B1263" t="str">
        <f t="shared" si="81"/>
        <v>D110804-271</v>
      </c>
      <c r="C1263" t="str">
        <f t="shared" si="82"/>
        <v>Shadow Boxes - Silver</v>
      </c>
      <c r="D1263" s="2">
        <v>10804</v>
      </c>
      <c r="E1263" t="s">
        <v>39</v>
      </c>
      <c r="F1263" t="s">
        <v>40</v>
      </c>
      <c r="G1263" t="s">
        <v>22</v>
      </c>
      <c r="H1263" s="3">
        <v>1.1875</v>
      </c>
      <c r="I1263" s="3" t="s">
        <v>151</v>
      </c>
      <c r="J1263" t="s">
        <v>41</v>
      </c>
      <c r="K1263">
        <v>271</v>
      </c>
      <c r="L1263">
        <v>120</v>
      </c>
      <c r="M1263" s="1">
        <v>5.5965000000000007</v>
      </c>
      <c r="N1263" s="1">
        <v>10.342499999999999</v>
      </c>
      <c r="O1263" s="1">
        <v>13.608000000000002</v>
      </c>
      <c r="P1263" s="37">
        <v>3.0765000000000002</v>
      </c>
      <c r="Q1263">
        <f t="shared" si="83"/>
        <v>2</v>
      </c>
      <c r="R1263" t="s">
        <v>1949</v>
      </c>
    </row>
    <row r="1264" spans="1:19">
      <c r="A1264" s="2">
        <f t="shared" si="80"/>
        <v>10805</v>
      </c>
      <c r="B1264" t="str">
        <f t="shared" si="81"/>
        <v>D110805-272</v>
      </c>
      <c r="C1264" t="str">
        <f t="shared" si="82"/>
        <v>Misc - Black</v>
      </c>
      <c r="D1264" s="2">
        <v>10805</v>
      </c>
      <c r="E1264" t="s">
        <v>46</v>
      </c>
      <c r="F1264" t="s">
        <v>174</v>
      </c>
      <c r="G1264" t="s">
        <v>26</v>
      </c>
      <c r="H1264" s="3">
        <v>0.75</v>
      </c>
      <c r="I1264" s="3" t="s">
        <v>145</v>
      </c>
      <c r="J1264" t="s">
        <v>12</v>
      </c>
      <c r="K1264">
        <v>272</v>
      </c>
      <c r="L1264">
        <v>420</v>
      </c>
      <c r="M1264" s="1">
        <v>2.3729999999999998</v>
      </c>
      <c r="N1264" s="1">
        <v>4.7774999999999999</v>
      </c>
      <c r="O1264" s="1">
        <v>6.4785000000000004</v>
      </c>
      <c r="P1264" s="37">
        <v>1.302</v>
      </c>
      <c r="Q1264">
        <f t="shared" si="83"/>
        <v>0.5</v>
      </c>
      <c r="R1264" t="s">
        <v>1949</v>
      </c>
      <c r="S1264" t="s">
        <v>1934</v>
      </c>
    </row>
    <row r="1265" spans="1:19">
      <c r="A1265" s="2">
        <f t="shared" si="80"/>
        <v>10806</v>
      </c>
      <c r="B1265" t="str">
        <f t="shared" si="81"/>
        <v>D110806-272</v>
      </c>
      <c r="C1265" t="str">
        <f t="shared" si="82"/>
        <v>Misc - White</v>
      </c>
      <c r="D1265" s="2">
        <v>10806</v>
      </c>
      <c r="E1265" t="s">
        <v>46</v>
      </c>
      <c r="F1265" t="s">
        <v>174</v>
      </c>
      <c r="G1265" t="s">
        <v>29</v>
      </c>
      <c r="H1265" s="3">
        <v>0.75</v>
      </c>
      <c r="I1265" s="3" t="s">
        <v>145</v>
      </c>
      <c r="J1265" t="s">
        <v>12</v>
      </c>
      <c r="K1265">
        <v>272</v>
      </c>
      <c r="L1265">
        <v>270</v>
      </c>
      <c r="M1265" s="1">
        <v>2.3729999999999998</v>
      </c>
      <c r="N1265" s="1">
        <v>4.7774999999999999</v>
      </c>
      <c r="O1265" s="1">
        <v>6.4785000000000004</v>
      </c>
      <c r="P1265" s="37">
        <v>1.302</v>
      </c>
      <c r="Q1265">
        <f t="shared" si="83"/>
        <v>0.5</v>
      </c>
      <c r="R1265" t="s">
        <v>1949</v>
      </c>
    </row>
    <row r="1266" spans="1:19">
      <c r="A1266" s="2">
        <f t="shared" si="80"/>
        <v>10807</v>
      </c>
      <c r="B1266" t="str">
        <f t="shared" si="81"/>
        <v>D110807-272</v>
      </c>
      <c r="C1266" t="str">
        <f t="shared" si="82"/>
        <v>Misc - Black</v>
      </c>
      <c r="D1266" s="2">
        <v>10807</v>
      </c>
      <c r="E1266" t="s">
        <v>46</v>
      </c>
      <c r="F1266" t="s">
        <v>174</v>
      </c>
      <c r="G1266" t="s">
        <v>26</v>
      </c>
      <c r="H1266" s="3">
        <v>0.75</v>
      </c>
      <c r="I1266" s="3" t="s">
        <v>50</v>
      </c>
      <c r="J1266" t="s">
        <v>12</v>
      </c>
      <c r="K1266">
        <v>272</v>
      </c>
      <c r="L1266">
        <v>340</v>
      </c>
      <c r="M1266" s="1">
        <v>2.9819999999999998</v>
      </c>
      <c r="N1266" s="1">
        <v>5.9430000000000005</v>
      </c>
      <c r="O1266" s="1">
        <v>8.3160000000000007</v>
      </c>
      <c r="P1266" s="37">
        <v>1.6380000000000001</v>
      </c>
      <c r="Q1266">
        <f t="shared" si="83"/>
        <v>0.9375</v>
      </c>
      <c r="R1266" t="s">
        <v>1949</v>
      </c>
    </row>
    <row r="1267" spans="1:19">
      <c r="A1267" s="2">
        <f t="shared" si="80"/>
        <v>10808</v>
      </c>
      <c r="B1267" t="str">
        <f t="shared" si="81"/>
        <v>D110808-272</v>
      </c>
      <c r="C1267" t="str">
        <f t="shared" si="82"/>
        <v>Misc - White</v>
      </c>
      <c r="D1267" s="2">
        <v>10808</v>
      </c>
      <c r="E1267" t="s">
        <v>46</v>
      </c>
      <c r="F1267" t="s">
        <v>174</v>
      </c>
      <c r="G1267" t="s">
        <v>29</v>
      </c>
      <c r="H1267" s="3">
        <v>0.75</v>
      </c>
      <c r="I1267" s="3" t="s">
        <v>50</v>
      </c>
      <c r="J1267" t="s">
        <v>12</v>
      </c>
      <c r="K1267">
        <v>272</v>
      </c>
      <c r="L1267">
        <v>340</v>
      </c>
      <c r="M1267" s="1">
        <v>2.9819999999999998</v>
      </c>
      <c r="N1267" s="1">
        <v>5.9430000000000005</v>
      </c>
      <c r="O1267" s="1">
        <v>8.3160000000000007</v>
      </c>
      <c r="P1267" s="37">
        <v>1.6380000000000001</v>
      </c>
      <c r="Q1267">
        <f t="shared" si="83"/>
        <v>0.9375</v>
      </c>
      <c r="R1267" t="s">
        <v>1949</v>
      </c>
    </row>
    <row r="1268" spans="1:19">
      <c r="A1268" s="2">
        <f t="shared" si="80"/>
        <v>10811</v>
      </c>
      <c r="B1268" t="str">
        <f t="shared" si="81"/>
        <v>D110811-275</v>
      </c>
      <c r="C1268" t="str">
        <f t="shared" si="82"/>
        <v>Classics - Antique Silver</v>
      </c>
      <c r="D1268" s="2">
        <v>10811</v>
      </c>
      <c r="E1268" t="s">
        <v>10</v>
      </c>
      <c r="F1268" t="s">
        <v>131</v>
      </c>
      <c r="G1268" t="s">
        <v>13</v>
      </c>
      <c r="H1268" s="3">
        <v>1.125</v>
      </c>
      <c r="I1268" s="3" t="s">
        <v>149</v>
      </c>
      <c r="J1268" t="s">
        <v>12</v>
      </c>
      <c r="K1268">
        <v>275</v>
      </c>
      <c r="L1268">
        <v>400</v>
      </c>
      <c r="M1268" s="1">
        <v>2.7300000000000004</v>
      </c>
      <c r="N1268" s="1">
        <v>5.8065000000000007</v>
      </c>
      <c r="O1268" s="1">
        <v>8.0640000000000001</v>
      </c>
      <c r="P1268" s="37">
        <v>1.5015000000000001</v>
      </c>
      <c r="Q1268">
        <f t="shared" si="83"/>
        <v>0.375</v>
      </c>
      <c r="R1268" t="s">
        <v>1949</v>
      </c>
    </row>
    <row r="1269" spans="1:19">
      <c r="A1269" s="2">
        <f t="shared" si="80"/>
        <v>10812</v>
      </c>
      <c r="B1269" t="str">
        <f t="shared" si="81"/>
        <v>D110812-275</v>
      </c>
      <c r="C1269" t="str">
        <f t="shared" si="82"/>
        <v>Classics - White</v>
      </c>
      <c r="D1269" s="2">
        <v>10812</v>
      </c>
      <c r="E1269" t="s">
        <v>10</v>
      </c>
      <c r="F1269" t="s">
        <v>131</v>
      </c>
      <c r="G1269" t="s">
        <v>29</v>
      </c>
      <c r="H1269" s="3">
        <v>1.125</v>
      </c>
      <c r="I1269" s="3" t="s">
        <v>149</v>
      </c>
      <c r="J1269" t="s">
        <v>12</v>
      </c>
      <c r="K1269">
        <v>275</v>
      </c>
      <c r="L1269">
        <v>455</v>
      </c>
      <c r="M1269" s="1">
        <v>2.7300000000000004</v>
      </c>
      <c r="N1269" s="1">
        <v>5.8065000000000007</v>
      </c>
      <c r="O1269" s="1">
        <v>8.0640000000000001</v>
      </c>
      <c r="P1269" s="37">
        <v>1.5015000000000001</v>
      </c>
      <c r="Q1269">
        <f t="shared" si="83"/>
        <v>0.375</v>
      </c>
      <c r="R1269" t="s">
        <v>1949</v>
      </c>
      <c r="S1269" t="s">
        <v>1934</v>
      </c>
    </row>
    <row r="1270" spans="1:19">
      <c r="A1270" s="2">
        <f t="shared" si="80"/>
        <v>10813</v>
      </c>
      <c r="B1270" t="str">
        <f t="shared" si="81"/>
        <v>D110813-275</v>
      </c>
      <c r="C1270" t="str">
        <f t="shared" si="82"/>
        <v>Classics - Black</v>
      </c>
      <c r="D1270" s="2">
        <v>10813</v>
      </c>
      <c r="E1270" t="s">
        <v>10</v>
      </c>
      <c r="F1270" t="s">
        <v>131</v>
      </c>
      <c r="G1270" t="s">
        <v>26</v>
      </c>
      <c r="H1270" s="3">
        <v>1.125</v>
      </c>
      <c r="I1270" s="3" t="s">
        <v>149</v>
      </c>
      <c r="J1270" t="s">
        <v>12</v>
      </c>
      <c r="K1270">
        <v>275</v>
      </c>
      <c r="L1270">
        <v>455</v>
      </c>
      <c r="M1270" s="1">
        <v>2.7300000000000004</v>
      </c>
      <c r="N1270" s="1">
        <v>5.8065000000000007</v>
      </c>
      <c r="O1270" s="1">
        <v>8.0640000000000001</v>
      </c>
      <c r="P1270" s="37">
        <v>1.5015000000000001</v>
      </c>
      <c r="Q1270">
        <f t="shared" si="83"/>
        <v>0.375</v>
      </c>
      <c r="R1270" t="s">
        <v>1949</v>
      </c>
      <c r="S1270" t="s">
        <v>1934</v>
      </c>
    </row>
    <row r="1271" spans="1:19">
      <c r="A1271" s="2">
        <f t="shared" si="80"/>
        <v>10814</v>
      </c>
      <c r="B1271" t="str">
        <f t="shared" si="81"/>
        <v>D110814-275</v>
      </c>
      <c r="C1271" t="str">
        <f t="shared" si="82"/>
        <v>Classics - Mahogany</v>
      </c>
      <c r="D1271" s="2">
        <v>10814</v>
      </c>
      <c r="E1271" t="s">
        <v>10</v>
      </c>
      <c r="F1271" t="s">
        <v>131</v>
      </c>
      <c r="G1271" t="s">
        <v>25</v>
      </c>
      <c r="H1271" s="3">
        <v>1.125</v>
      </c>
      <c r="I1271" s="3" t="s">
        <v>149</v>
      </c>
      <c r="J1271" t="s">
        <v>12</v>
      </c>
      <c r="K1271">
        <v>275</v>
      </c>
      <c r="L1271">
        <v>430</v>
      </c>
      <c r="M1271" s="1">
        <v>2.7300000000000004</v>
      </c>
      <c r="N1271" s="1">
        <v>5.8065000000000007</v>
      </c>
      <c r="O1271" s="1">
        <v>8.0640000000000001</v>
      </c>
      <c r="P1271" s="37">
        <v>1.5015000000000001</v>
      </c>
      <c r="Q1271">
        <f t="shared" si="83"/>
        <v>0.375</v>
      </c>
      <c r="R1271" t="s">
        <v>1949</v>
      </c>
    </row>
    <row r="1272" spans="1:19">
      <c r="A1272" s="2">
        <f t="shared" si="80"/>
        <v>10819</v>
      </c>
      <c r="B1272" t="str">
        <f t="shared" si="81"/>
        <v>D110819-290</v>
      </c>
      <c r="C1272" t="str">
        <f t="shared" si="82"/>
        <v>Misc - Mahogany</v>
      </c>
      <c r="D1272" s="2">
        <v>10819</v>
      </c>
      <c r="E1272" t="s">
        <v>10</v>
      </c>
      <c r="F1272" t="s">
        <v>174</v>
      </c>
      <c r="G1272" t="s">
        <v>25</v>
      </c>
      <c r="H1272" s="3">
        <v>1.625</v>
      </c>
      <c r="I1272" s="3" t="s">
        <v>147</v>
      </c>
      <c r="J1272" t="s">
        <v>12</v>
      </c>
      <c r="K1272">
        <v>290</v>
      </c>
      <c r="L1272">
        <v>270</v>
      </c>
      <c r="M1272" s="1">
        <v>3.444</v>
      </c>
      <c r="N1272" s="1">
        <v>6.5940000000000003</v>
      </c>
      <c r="O1272" s="1">
        <v>8.9250000000000007</v>
      </c>
      <c r="P1272" s="37">
        <v>1.8900000000000001</v>
      </c>
      <c r="Q1272">
        <f t="shared" si="83"/>
        <v>0.625</v>
      </c>
      <c r="R1272" t="s">
        <v>1949</v>
      </c>
    </row>
    <row r="1273" spans="1:19">
      <c r="A1273" s="2">
        <f t="shared" ref="A1273:A1314" si="84">D1273</f>
        <v>10820</v>
      </c>
      <c r="B1273" t="str">
        <f t="shared" ref="B1273:B1314" si="85">CONCATENATE("D1",D1273,"-",K1273)</f>
        <v>D110820-290</v>
      </c>
      <c r="C1273" t="str">
        <f t="shared" ref="C1273:C1314" si="86">CONCATENATE(F1273," - ",G1273)</f>
        <v>Misc - Walnut</v>
      </c>
      <c r="D1273" s="2">
        <v>10820</v>
      </c>
      <c r="E1273" t="s">
        <v>10</v>
      </c>
      <c r="F1273" t="s">
        <v>174</v>
      </c>
      <c r="G1273" t="s">
        <v>23</v>
      </c>
      <c r="H1273" s="3">
        <v>1.625</v>
      </c>
      <c r="I1273" s="3" t="s">
        <v>147</v>
      </c>
      <c r="J1273" t="s">
        <v>12</v>
      </c>
      <c r="K1273">
        <v>290</v>
      </c>
      <c r="L1273">
        <v>270</v>
      </c>
      <c r="M1273" s="1">
        <v>3.444</v>
      </c>
      <c r="N1273" s="1">
        <v>6.5940000000000003</v>
      </c>
      <c r="O1273" s="1">
        <v>8.9250000000000007</v>
      </c>
      <c r="P1273" s="37">
        <v>1.8900000000000001</v>
      </c>
      <c r="Q1273">
        <f t="shared" ref="Q1273:Q1336" si="87">IFERROR(+IF(I1273&lt;40000,I1273,+((TRIM(+MID(I1273,1,+FIND("/",I1273,1)-1)))/(+TRIM(+MID(I1273,+FIND("/",I1273,1)+1,2))))),I1273*1)</f>
        <v>0.625</v>
      </c>
      <c r="R1273" t="s">
        <v>1949</v>
      </c>
    </row>
    <row r="1274" spans="1:19">
      <c r="A1274" s="2">
        <f t="shared" si="84"/>
        <v>10821</v>
      </c>
      <c r="B1274" t="str">
        <f t="shared" si="85"/>
        <v>D110821-290</v>
      </c>
      <c r="C1274" t="str">
        <f t="shared" si="86"/>
        <v>Misc - Black</v>
      </c>
      <c r="D1274" s="2">
        <v>10821</v>
      </c>
      <c r="E1274" t="s">
        <v>10</v>
      </c>
      <c r="F1274" t="s">
        <v>174</v>
      </c>
      <c r="G1274" t="s">
        <v>26</v>
      </c>
      <c r="H1274" s="3">
        <v>1.625</v>
      </c>
      <c r="I1274" s="3" t="s">
        <v>147</v>
      </c>
      <c r="J1274" t="s">
        <v>12</v>
      </c>
      <c r="K1274">
        <v>290</v>
      </c>
      <c r="L1274">
        <v>270</v>
      </c>
      <c r="M1274" s="1">
        <v>3.444</v>
      </c>
      <c r="N1274" s="1">
        <v>6.5940000000000003</v>
      </c>
      <c r="O1274" s="1">
        <v>8.9250000000000007</v>
      </c>
      <c r="P1274" s="37">
        <v>1.8900000000000001</v>
      </c>
      <c r="Q1274">
        <f t="shared" si="87"/>
        <v>0.625</v>
      </c>
      <c r="R1274" t="s">
        <v>1949</v>
      </c>
    </row>
    <row r="1275" spans="1:19">
      <c r="A1275" s="2">
        <f t="shared" si="84"/>
        <v>10822</v>
      </c>
      <c r="B1275" t="str">
        <f t="shared" si="85"/>
        <v>D110822-162</v>
      </c>
      <c r="C1275" t="str">
        <f t="shared" si="86"/>
        <v>Misc - White</v>
      </c>
      <c r="D1275" s="2">
        <v>10822</v>
      </c>
      <c r="E1275" t="s">
        <v>39</v>
      </c>
      <c r="F1275" t="s">
        <v>174</v>
      </c>
      <c r="G1275" t="s">
        <v>29</v>
      </c>
      <c r="H1275" s="3">
        <v>1.5</v>
      </c>
      <c r="I1275" s="3" t="s">
        <v>145</v>
      </c>
      <c r="J1275" t="s">
        <v>12</v>
      </c>
      <c r="K1275">
        <v>162</v>
      </c>
      <c r="L1275">
        <v>285</v>
      </c>
      <c r="M1275" s="1">
        <v>2.6880000000000002</v>
      </c>
      <c r="N1275" s="1">
        <v>5.6594999999999995</v>
      </c>
      <c r="O1275" s="1">
        <v>7.8330000000000002</v>
      </c>
      <c r="P1275" s="37">
        <v>1.4804999999999999</v>
      </c>
      <c r="Q1275">
        <f t="shared" si="87"/>
        <v>0.5</v>
      </c>
      <c r="R1275" t="s">
        <v>1949</v>
      </c>
    </row>
    <row r="1276" spans="1:19">
      <c r="A1276" s="2">
        <f t="shared" si="84"/>
        <v>10827</v>
      </c>
      <c r="B1276" t="str">
        <f t="shared" si="85"/>
        <v>D110827-282</v>
      </c>
      <c r="C1276" t="str">
        <f t="shared" si="86"/>
        <v>Sonoma - Mahogany</v>
      </c>
      <c r="D1276" s="2">
        <v>10827</v>
      </c>
      <c r="E1276" t="s">
        <v>82</v>
      </c>
      <c r="F1276" t="s">
        <v>130</v>
      </c>
      <c r="G1276" t="s">
        <v>25</v>
      </c>
      <c r="H1276" s="3">
        <v>0.75</v>
      </c>
      <c r="I1276" s="3" t="s">
        <v>148</v>
      </c>
      <c r="J1276" t="s">
        <v>12</v>
      </c>
      <c r="K1276">
        <v>282</v>
      </c>
      <c r="L1276">
        <v>590</v>
      </c>
      <c r="M1276" s="1">
        <v>2.4675000000000002</v>
      </c>
      <c r="N1276" s="1">
        <v>5.4705000000000004</v>
      </c>
      <c r="O1276" s="1">
        <v>7.5915000000000008</v>
      </c>
      <c r="P1276" s="37">
        <v>1.3545</v>
      </c>
      <c r="Q1276">
        <f t="shared" si="87"/>
        <v>0.4375</v>
      </c>
      <c r="R1276" t="s">
        <v>1949</v>
      </c>
    </row>
    <row r="1277" spans="1:19">
      <c r="A1277" s="2">
        <f t="shared" si="84"/>
        <v>10828</v>
      </c>
      <c r="B1277" t="str">
        <f t="shared" si="85"/>
        <v>D110828-282</v>
      </c>
      <c r="C1277" t="str">
        <f t="shared" si="86"/>
        <v>Sonoma - White</v>
      </c>
      <c r="D1277" s="2">
        <v>10828</v>
      </c>
      <c r="E1277" t="s">
        <v>82</v>
      </c>
      <c r="F1277" t="s">
        <v>130</v>
      </c>
      <c r="G1277" t="s">
        <v>29</v>
      </c>
      <c r="H1277" s="3">
        <v>0.75</v>
      </c>
      <c r="I1277" s="3" t="s">
        <v>148</v>
      </c>
      <c r="J1277" t="s">
        <v>12</v>
      </c>
      <c r="K1277">
        <v>282</v>
      </c>
      <c r="L1277">
        <v>550</v>
      </c>
      <c r="M1277" s="1">
        <v>2.4675000000000002</v>
      </c>
      <c r="N1277" s="1">
        <v>5.4705000000000004</v>
      </c>
      <c r="O1277" s="1">
        <v>7.5915000000000008</v>
      </c>
      <c r="P1277" s="37">
        <v>1.3545</v>
      </c>
      <c r="Q1277">
        <f t="shared" si="87"/>
        <v>0.4375</v>
      </c>
      <c r="R1277" t="s">
        <v>1949</v>
      </c>
      <c r="S1277" t="s">
        <v>1934</v>
      </c>
    </row>
    <row r="1278" spans="1:19">
      <c r="A1278" s="2">
        <f t="shared" si="84"/>
        <v>10829</v>
      </c>
      <c r="B1278" t="str">
        <f t="shared" si="85"/>
        <v>D110829-282</v>
      </c>
      <c r="C1278" t="str">
        <f t="shared" si="86"/>
        <v>Sonoma - Misc</v>
      </c>
      <c r="D1278" s="2">
        <v>10829</v>
      </c>
      <c r="E1278" t="s">
        <v>82</v>
      </c>
      <c r="F1278" t="s">
        <v>130</v>
      </c>
      <c r="G1278" t="s">
        <v>174</v>
      </c>
      <c r="H1278" s="3">
        <v>0.75</v>
      </c>
      <c r="I1278" s="3" t="s">
        <v>148</v>
      </c>
      <c r="J1278" t="s">
        <v>12</v>
      </c>
      <c r="K1278">
        <v>282</v>
      </c>
      <c r="L1278">
        <v>590</v>
      </c>
      <c r="M1278" s="1">
        <v>2.4675000000000002</v>
      </c>
      <c r="N1278" s="1">
        <v>5.4705000000000004</v>
      </c>
      <c r="O1278" s="1">
        <v>7.5915000000000008</v>
      </c>
      <c r="P1278" s="37">
        <v>1.3545</v>
      </c>
      <c r="Q1278">
        <f t="shared" si="87"/>
        <v>0.4375</v>
      </c>
      <c r="R1278" t="s">
        <v>1949</v>
      </c>
      <c r="S1278" t="s">
        <v>1934</v>
      </c>
    </row>
    <row r="1279" spans="1:19">
      <c r="A1279" s="2">
        <f t="shared" si="84"/>
        <v>10830</v>
      </c>
      <c r="B1279" t="str">
        <f t="shared" si="85"/>
        <v>D110830-282</v>
      </c>
      <c r="C1279" t="str">
        <f t="shared" si="86"/>
        <v>Sonoma - Misc</v>
      </c>
      <c r="D1279" s="2">
        <v>10830</v>
      </c>
      <c r="E1279" t="s">
        <v>82</v>
      </c>
      <c r="F1279" t="s">
        <v>130</v>
      </c>
      <c r="G1279" t="s">
        <v>174</v>
      </c>
      <c r="H1279" s="3">
        <v>0.75</v>
      </c>
      <c r="I1279" s="3" t="s">
        <v>148</v>
      </c>
      <c r="J1279" t="s">
        <v>12</v>
      </c>
      <c r="K1279">
        <v>282</v>
      </c>
      <c r="L1279">
        <v>510</v>
      </c>
      <c r="M1279" s="1">
        <v>2.4675000000000002</v>
      </c>
      <c r="N1279" s="1">
        <v>5.4705000000000004</v>
      </c>
      <c r="O1279" s="1">
        <v>7.5915000000000008</v>
      </c>
      <c r="P1279" s="37">
        <v>1.3545</v>
      </c>
      <c r="Q1279">
        <f t="shared" si="87"/>
        <v>0.4375</v>
      </c>
      <c r="R1279" t="s">
        <v>1949</v>
      </c>
      <c r="S1279" t="s">
        <v>1934</v>
      </c>
    </row>
    <row r="1280" spans="1:19">
      <c r="A1280" s="2">
        <f t="shared" si="84"/>
        <v>10831</v>
      </c>
      <c r="B1280" t="str">
        <f t="shared" si="85"/>
        <v>D110831-282</v>
      </c>
      <c r="C1280" t="str">
        <f t="shared" si="86"/>
        <v>Sonoma - Misc</v>
      </c>
      <c r="D1280" s="2">
        <v>10831</v>
      </c>
      <c r="E1280" t="s">
        <v>82</v>
      </c>
      <c r="F1280" t="s">
        <v>130</v>
      </c>
      <c r="G1280" t="s">
        <v>174</v>
      </c>
      <c r="H1280" s="3">
        <v>0.75</v>
      </c>
      <c r="I1280" s="3" t="s">
        <v>148</v>
      </c>
      <c r="J1280" t="s">
        <v>12</v>
      </c>
      <c r="K1280">
        <v>282</v>
      </c>
      <c r="L1280">
        <v>600</v>
      </c>
      <c r="M1280" s="1">
        <v>2.4675000000000002</v>
      </c>
      <c r="N1280" s="1">
        <v>5.4705000000000004</v>
      </c>
      <c r="O1280" s="1">
        <v>7.5915000000000008</v>
      </c>
      <c r="P1280" s="37">
        <v>1.3545</v>
      </c>
      <c r="Q1280">
        <f t="shared" si="87"/>
        <v>0.4375</v>
      </c>
      <c r="R1280" t="s">
        <v>1949</v>
      </c>
      <c r="S1280" t="s">
        <v>1934</v>
      </c>
    </row>
    <row r="1281" spans="1:19">
      <c r="A1281" s="2">
        <f t="shared" si="84"/>
        <v>10832</v>
      </c>
      <c r="B1281" t="str">
        <f t="shared" si="85"/>
        <v>D110832-282</v>
      </c>
      <c r="C1281" t="str">
        <f t="shared" si="86"/>
        <v>Sonoma - Black</v>
      </c>
      <c r="D1281" s="2">
        <v>10832</v>
      </c>
      <c r="E1281" t="s">
        <v>82</v>
      </c>
      <c r="F1281" t="s">
        <v>130</v>
      </c>
      <c r="G1281" t="s">
        <v>26</v>
      </c>
      <c r="H1281" s="3">
        <v>0.75</v>
      </c>
      <c r="I1281" s="3" t="s">
        <v>148</v>
      </c>
      <c r="J1281" t="s">
        <v>12</v>
      </c>
      <c r="K1281">
        <v>282</v>
      </c>
      <c r="L1281">
        <v>600</v>
      </c>
      <c r="M1281" s="1">
        <v>2.4675000000000002</v>
      </c>
      <c r="N1281" s="1">
        <v>5.4705000000000004</v>
      </c>
      <c r="O1281" s="1">
        <v>7.5915000000000008</v>
      </c>
      <c r="P1281" s="37">
        <v>1.3545</v>
      </c>
      <c r="Q1281">
        <f t="shared" si="87"/>
        <v>0.4375</v>
      </c>
      <c r="R1281" t="s">
        <v>1949</v>
      </c>
      <c r="S1281" t="s">
        <v>1934</v>
      </c>
    </row>
    <row r="1282" spans="1:19">
      <c r="A1282" s="2">
        <f t="shared" si="84"/>
        <v>10833</v>
      </c>
      <c r="B1282" t="str">
        <f t="shared" si="85"/>
        <v>D110833-282</v>
      </c>
      <c r="C1282" t="str">
        <f t="shared" si="86"/>
        <v>Sonoma - Black</v>
      </c>
      <c r="D1282" s="2">
        <v>10833</v>
      </c>
      <c r="E1282" t="s">
        <v>82</v>
      </c>
      <c r="F1282" t="s">
        <v>130</v>
      </c>
      <c r="G1282" t="s">
        <v>26</v>
      </c>
      <c r="H1282" s="3">
        <v>0.75</v>
      </c>
      <c r="I1282" s="3" t="s">
        <v>148</v>
      </c>
      <c r="J1282" t="s">
        <v>12</v>
      </c>
      <c r="K1282">
        <v>282</v>
      </c>
      <c r="L1282">
        <v>560</v>
      </c>
      <c r="M1282" s="1">
        <v>2.4675000000000002</v>
      </c>
      <c r="N1282" s="1">
        <v>5.4705000000000004</v>
      </c>
      <c r="O1282" s="1">
        <v>7.5915000000000008</v>
      </c>
      <c r="P1282" s="37">
        <v>1.3545</v>
      </c>
      <c r="Q1282">
        <f t="shared" si="87"/>
        <v>0.4375</v>
      </c>
      <c r="R1282" t="s">
        <v>1949</v>
      </c>
      <c r="S1282" t="s">
        <v>1934</v>
      </c>
    </row>
    <row r="1283" spans="1:19">
      <c r="A1283" s="2">
        <f t="shared" si="84"/>
        <v>10834</v>
      </c>
      <c r="B1283" t="str">
        <f t="shared" si="85"/>
        <v>D110834-282</v>
      </c>
      <c r="C1283" t="str">
        <f t="shared" si="86"/>
        <v>Sonoma - Mahogany</v>
      </c>
      <c r="D1283" s="2">
        <v>10834</v>
      </c>
      <c r="E1283" t="s">
        <v>82</v>
      </c>
      <c r="F1283" t="s">
        <v>130</v>
      </c>
      <c r="G1283" t="s">
        <v>25</v>
      </c>
      <c r="H1283" s="3">
        <v>1.625</v>
      </c>
      <c r="I1283" s="3" t="s">
        <v>145</v>
      </c>
      <c r="J1283" t="s">
        <v>12</v>
      </c>
      <c r="K1283">
        <v>282</v>
      </c>
      <c r="L1283">
        <v>340</v>
      </c>
      <c r="M1283" s="1">
        <v>4.41</v>
      </c>
      <c r="N1283" s="1">
        <v>8.7675000000000001</v>
      </c>
      <c r="O1283" s="1">
        <v>11.833500000000001</v>
      </c>
      <c r="P1283" s="37">
        <v>2.4255</v>
      </c>
      <c r="Q1283">
        <f t="shared" si="87"/>
        <v>0.5</v>
      </c>
      <c r="R1283" t="s">
        <v>1949</v>
      </c>
    </row>
    <row r="1284" spans="1:19">
      <c r="A1284" s="2">
        <f t="shared" si="84"/>
        <v>10835</v>
      </c>
      <c r="B1284" t="str">
        <f t="shared" si="85"/>
        <v>D110835-282</v>
      </c>
      <c r="C1284" t="str">
        <f t="shared" si="86"/>
        <v>Sonoma - White</v>
      </c>
      <c r="D1284" s="2">
        <v>10835</v>
      </c>
      <c r="E1284" t="s">
        <v>82</v>
      </c>
      <c r="F1284" t="s">
        <v>130</v>
      </c>
      <c r="G1284" t="s">
        <v>29</v>
      </c>
      <c r="H1284" s="3">
        <v>1.625</v>
      </c>
      <c r="I1284" s="3" t="s">
        <v>145</v>
      </c>
      <c r="J1284" t="s">
        <v>12</v>
      </c>
      <c r="K1284">
        <v>282</v>
      </c>
      <c r="L1284">
        <v>340</v>
      </c>
      <c r="M1284" s="1">
        <v>4.41</v>
      </c>
      <c r="N1284" s="1">
        <v>8.7675000000000001</v>
      </c>
      <c r="O1284" s="1">
        <v>11.833500000000001</v>
      </c>
      <c r="P1284" s="37">
        <v>2.4255</v>
      </c>
      <c r="Q1284">
        <f t="shared" si="87"/>
        <v>0.5</v>
      </c>
      <c r="R1284" t="s">
        <v>1949</v>
      </c>
    </row>
    <row r="1285" spans="1:19">
      <c r="A1285" s="2">
        <f t="shared" si="84"/>
        <v>10836</v>
      </c>
      <c r="B1285" t="str">
        <f t="shared" si="85"/>
        <v>D110836-282</v>
      </c>
      <c r="C1285" t="str">
        <f t="shared" si="86"/>
        <v>Sonoma - Misc</v>
      </c>
      <c r="D1285" s="2">
        <v>10836</v>
      </c>
      <c r="E1285" t="s">
        <v>82</v>
      </c>
      <c r="F1285" t="s">
        <v>130</v>
      </c>
      <c r="G1285" t="s">
        <v>174</v>
      </c>
      <c r="H1285" s="3">
        <v>1.625</v>
      </c>
      <c r="I1285" s="3" t="s">
        <v>145</v>
      </c>
      <c r="J1285" t="s">
        <v>12</v>
      </c>
      <c r="K1285">
        <v>282</v>
      </c>
      <c r="L1285">
        <v>310</v>
      </c>
      <c r="M1285" s="1">
        <v>4.41</v>
      </c>
      <c r="N1285" s="1">
        <v>8.7675000000000001</v>
      </c>
      <c r="O1285" s="1">
        <v>11.833500000000001</v>
      </c>
      <c r="P1285" s="37">
        <v>2.4255</v>
      </c>
      <c r="Q1285">
        <f t="shared" si="87"/>
        <v>0.5</v>
      </c>
      <c r="R1285" t="s">
        <v>1949</v>
      </c>
    </row>
    <row r="1286" spans="1:19">
      <c r="A1286" s="2">
        <f t="shared" si="84"/>
        <v>10837</v>
      </c>
      <c r="B1286" t="str">
        <f t="shared" si="85"/>
        <v>D110837-282</v>
      </c>
      <c r="C1286" t="str">
        <f t="shared" si="86"/>
        <v>Sonoma - Misc</v>
      </c>
      <c r="D1286" s="2">
        <v>10837</v>
      </c>
      <c r="E1286" t="s">
        <v>82</v>
      </c>
      <c r="F1286" t="s">
        <v>130</v>
      </c>
      <c r="G1286" t="s">
        <v>174</v>
      </c>
      <c r="H1286" s="3">
        <v>1.625</v>
      </c>
      <c r="I1286" s="3" t="s">
        <v>145</v>
      </c>
      <c r="J1286" t="s">
        <v>12</v>
      </c>
      <c r="K1286">
        <v>282</v>
      </c>
      <c r="L1286">
        <v>340</v>
      </c>
      <c r="M1286" s="1">
        <v>4.41</v>
      </c>
      <c r="N1286" s="1">
        <v>8.7675000000000001</v>
      </c>
      <c r="O1286" s="1">
        <v>11.833500000000001</v>
      </c>
      <c r="P1286" s="37">
        <v>2.4255</v>
      </c>
      <c r="Q1286">
        <f t="shared" si="87"/>
        <v>0.5</v>
      </c>
      <c r="R1286" t="s">
        <v>1949</v>
      </c>
    </row>
    <row r="1287" spans="1:19">
      <c r="A1287" s="2">
        <f t="shared" si="84"/>
        <v>10838</v>
      </c>
      <c r="B1287" t="str">
        <f t="shared" si="85"/>
        <v>D110838-282</v>
      </c>
      <c r="C1287" t="str">
        <f t="shared" si="86"/>
        <v>Sonoma - Misc</v>
      </c>
      <c r="D1287" s="2">
        <v>10838</v>
      </c>
      <c r="E1287" t="s">
        <v>82</v>
      </c>
      <c r="F1287" t="s">
        <v>130</v>
      </c>
      <c r="G1287" t="s">
        <v>174</v>
      </c>
      <c r="H1287" s="3">
        <v>1.625</v>
      </c>
      <c r="I1287" s="3" t="s">
        <v>145</v>
      </c>
      <c r="J1287" t="s">
        <v>12</v>
      </c>
      <c r="K1287">
        <v>282</v>
      </c>
      <c r="L1287">
        <v>310</v>
      </c>
      <c r="M1287" s="1">
        <v>4.41</v>
      </c>
      <c r="N1287" s="1">
        <v>8.7675000000000001</v>
      </c>
      <c r="O1287" s="1">
        <v>11.833500000000001</v>
      </c>
      <c r="P1287" s="37">
        <v>2.4255</v>
      </c>
      <c r="Q1287">
        <f t="shared" si="87"/>
        <v>0.5</v>
      </c>
      <c r="R1287" t="s">
        <v>1949</v>
      </c>
    </row>
    <row r="1288" spans="1:19">
      <c r="A1288" s="2">
        <f t="shared" si="84"/>
        <v>10839</v>
      </c>
      <c r="B1288" t="str">
        <f t="shared" si="85"/>
        <v>D110839-282</v>
      </c>
      <c r="C1288" t="str">
        <f t="shared" si="86"/>
        <v>Sonoma - Black</v>
      </c>
      <c r="D1288" s="2">
        <v>10839</v>
      </c>
      <c r="E1288" t="s">
        <v>82</v>
      </c>
      <c r="F1288" t="s">
        <v>130</v>
      </c>
      <c r="G1288" t="s">
        <v>26</v>
      </c>
      <c r="H1288" s="3">
        <v>1.625</v>
      </c>
      <c r="I1288" s="3" t="s">
        <v>145</v>
      </c>
      <c r="J1288" t="s">
        <v>12</v>
      </c>
      <c r="K1288">
        <v>282</v>
      </c>
      <c r="L1288">
        <v>330</v>
      </c>
      <c r="M1288" s="1">
        <v>4.41</v>
      </c>
      <c r="N1288" s="1">
        <v>8.7675000000000001</v>
      </c>
      <c r="O1288" s="1">
        <v>11.886000000000001</v>
      </c>
      <c r="P1288" s="37">
        <v>2.4255</v>
      </c>
      <c r="Q1288">
        <f t="shared" si="87"/>
        <v>0.5</v>
      </c>
      <c r="R1288" t="s">
        <v>1949</v>
      </c>
    </row>
    <row r="1289" spans="1:19">
      <c r="A1289" s="2">
        <f t="shared" si="84"/>
        <v>10840</v>
      </c>
      <c r="B1289" t="str">
        <f t="shared" si="85"/>
        <v>D110840-282</v>
      </c>
      <c r="C1289" t="str">
        <f t="shared" si="86"/>
        <v>Sonoma - Black</v>
      </c>
      <c r="D1289" s="2">
        <v>10840</v>
      </c>
      <c r="E1289" t="s">
        <v>82</v>
      </c>
      <c r="F1289" t="s">
        <v>130</v>
      </c>
      <c r="G1289" t="s">
        <v>26</v>
      </c>
      <c r="H1289" s="3">
        <v>1.625</v>
      </c>
      <c r="I1289" s="3" t="s">
        <v>145</v>
      </c>
      <c r="J1289" t="s">
        <v>12</v>
      </c>
      <c r="K1289">
        <v>282</v>
      </c>
      <c r="L1289">
        <v>355</v>
      </c>
      <c r="M1289" s="1">
        <v>4.41</v>
      </c>
      <c r="N1289" s="1">
        <v>8.7675000000000001</v>
      </c>
      <c r="O1289" s="1">
        <v>11.833500000000001</v>
      </c>
      <c r="P1289" s="37">
        <v>2.4255</v>
      </c>
      <c r="Q1289">
        <f t="shared" si="87"/>
        <v>0.5</v>
      </c>
      <c r="R1289" t="s">
        <v>1949</v>
      </c>
    </row>
    <row r="1290" spans="1:19">
      <c r="A1290" s="2">
        <f t="shared" si="84"/>
        <v>10841</v>
      </c>
      <c r="B1290" t="str">
        <f t="shared" si="85"/>
        <v>D110841-283</v>
      </c>
      <c r="C1290" t="str">
        <f t="shared" si="86"/>
        <v>Sonoma - Mahogany</v>
      </c>
      <c r="D1290" s="2">
        <v>10841</v>
      </c>
      <c r="E1290" t="s">
        <v>82</v>
      </c>
      <c r="F1290" t="s">
        <v>130</v>
      </c>
      <c r="G1290" t="s">
        <v>25</v>
      </c>
      <c r="H1290" s="3">
        <v>2.25</v>
      </c>
      <c r="I1290" s="3" t="s">
        <v>145</v>
      </c>
      <c r="J1290" t="s">
        <v>12</v>
      </c>
      <c r="K1290">
        <v>283</v>
      </c>
      <c r="L1290">
        <v>220</v>
      </c>
      <c r="M1290" s="1">
        <v>6.237000000000001</v>
      </c>
      <c r="N1290" s="1">
        <v>11.591999999999999</v>
      </c>
      <c r="O1290" s="1">
        <v>15.204000000000001</v>
      </c>
      <c r="P1290" s="37">
        <v>3.4335</v>
      </c>
      <c r="Q1290">
        <f t="shared" si="87"/>
        <v>0.5</v>
      </c>
      <c r="R1290" t="s">
        <v>1949</v>
      </c>
    </row>
    <row r="1291" spans="1:19">
      <c r="A1291" s="2">
        <f t="shared" si="84"/>
        <v>10842</v>
      </c>
      <c r="B1291" t="str">
        <f t="shared" si="85"/>
        <v>D110842-283</v>
      </c>
      <c r="C1291" t="str">
        <f t="shared" si="86"/>
        <v>Sonoma - White</v>
      </c>
      <c r="D1291" s="2">
        <v>10842</v>
      </c>
      <c r="E1291" t="s">
        <v>82</v>
      </c>
      <c r="F1291" t="s">
        <v>130</v>
      </c>
      <c r="G1291" t="s">
        <v>29</v>
      </c>
      <c r="H1291" s="3">
        <v>2.25</v>
      </c>
      <c r="I1291" s="3" t="s">
        <v>145</v>
      </c>
      <c r="J1291" t="s">
        <v>12</v>
      </c>
      <c r="K1291">
        <v>283</v>
      </c>
      <c r="L1291">
        <v>220</v>
      </c>
      <c r="M1291" s="1">
        <v>6.237000000000001</v>
      </c>
      <c r="N1291" s="1">
        <v>11.591999999999999</v>
      </c>
      <c r="O1291" s="1">
        <v>15.204000000000001</v>
      </c>
      <c r="P1291" s="37">
        <v>3.4335</v>
      </c>
      <c r="Q1291">
        <f t="shared" si="87"/>
        <v>0.5</v>
      </c>
      <c r="R1291" t="s">
        <v>1949</v>
      </c>
    </row>
    <row r="1292" spans="1:19">
      <c r="A1292" s="2">
        <f t="shared" si="84"/>
        <v>10843</v>
      </c>
      <c r="B1292" t="str">
        <f t="shared" si="85"/>
        <v>D110843-283</v>
      </c>
      <c r="C1292" t="str">
        <f t="shared" si="86"/>
        <v>Sonoma - Misc</v>
      </c>
      <c r="D1292" s="2">
        <v>10843</v>
      </c>
      <c r="E1292" t="s">
        <v>82</v>
      </c>
      <c r="F1292" t="s">
        <v>130</v>
      </c>
      <c r="G1292" t="s">
        <v>174</v>
      </c>
      <c r="H1292" s="3">
        <v>2.25</v>
      </c>
      <c r="I1292" s="3" t="s">
        <v>145</v>
      </c>
      <c r="J1292" t="s">
        <v>12</v>
      </c>
      <c r="K1292">
        <v>283</v>
      </c>
      <c r="L1292">
        <v>230</v>
      </c>
      <c r="M1292" s="1">
        <v>6.237000000000001</v>
      </c>
      <c r="N1292" s="1">
        <v>11.591999999999999</v>
      </c>
      <c r="O1292" s="1">
        <v>15.204000000000001</v>
      </c>
      <c r="P1292" s="37">
        <v>3.4335</v>
      </c>
      <c r="Q1292">
        <f t="shared" si="87"/>
        <v>0.5</v>
      </c>
      <c r="R1292" t="s">
        <v>1949</v>
      </c>
    </row>
    <row r="1293" spans="1:19">
      <c r="A1293" s="2">
        <f t="shared" si="84"/>
        <v>10844</v>
      </c>
      <c r="B1293" t="str">
        <f t="shared" si="85"/>
        <v>D110844-283</v>
      </c>
      <c r="C1293" t="str">
        <f t="shared" si="86"/>
        <v>Sonoma - Misc</v>
      </c>
      <c r="D1293" s="2">
        <v>10844</v>
      </c>
      <c r="E1293" t="s">
        <v>82</v>
      </c>
      <c r="F1293" t="s">
        <v>130</v>
      </c>
      <c r="G1293" t="s">
        <v>174</v>
      </c>
      <c r="H1293" s="3">
        <v>2.25</v>
      </c>
      <c r="I1293" s="3" t="s">
        <v>145</v>
      </c>
      <c r="J1293" t="s">
        <v>12</v>
      </c>
      <c r="K1293">
        <v>283</v>
      </c>
      <c r="L1293">
        <v>230</v>
      </c>
      <c r="M1293" s="1">
        <v>6.237000000000001</v>
      </c>
      <c r="N1293" s="1">
        <v>11.591999999999999</v>
      </c>
      <c r="O1293" s="1">
        <v>15.204000000000001</v>
      </c>
      <c r="P1293" s="37">
        <v>3.4335</v>
      </c>
      <c r="Q1293">
        <f t="shared" si="87"/>
        <v>0.5</v>
      </c>
      <c r="R1293" t="s">
        <v>1949</v>
      </c>
    </row>
    <row r="1294" spans="1:19">
      <c r="A1294" s="2">
        <f t="shared" si="84"/>
        <v>10845</v>
      </c>
      <c r="B1294" t="str">
        <f t="shared" si="85"/>
        <v>D110845-283</v>
      </c>
      <c r="C1294" t="str">
        <f t="shared" si="86"/>
        <v>Sonoma - Misc</v>
      </c>
      <c r="D1294" s="2">
        <v>10845</v>
      </c>
      <c r="E1294" t="s">
        <v>82</v>
      </c>
      <c r="F1294" t="s">
        <v>130</v>
      </c>
      <c r="G1294" t="s">
        <v>174</v>
      </c>
      <c r="H1294" s="3">
        <v>2.25</v>
      </c>
      <c r="I1294" s="3" t="s">
        <v>145</v>
      </c>
      <c r="J1294" t="s">
        <v>12</v>
      </c>
      <c r="K1294">
        <v>283</v>
      </c>
      <c r="L1294">
        <v>230</v>
      </c>
      <c r="M1294" s="1">
        <v>6.237000000000001</v>
      </c>
      <c r="N1294" s="1">
        <v>11.591999999999999</v>
      </c>
      <c r="O1294" s="1">
        <v>15.204000000000001</v>
      </c>
      <c r="P1294" s="37">
        <v>3.4335</v>
      </c>
      <c r="Q1294">
        <f t="shared" si="87"/>
        <v>0.5</v>
      </c>
      <c r="R1294" t="s">
        <v>1949</v>
      </c>
    </row>
    <row r="1295" spans="1:19">
      <c r="A1295" s="2">
        <f t="shared" si="84"/>
        <v>10846</v>
      </c>
      <c r="B1295" t="str">
        <f t="shared" si="85"/>
        <v>D110846-283</v>
      </c>
      <c r="C1295" t="str">
        <f t="shared" si="86"/>
        <v>Sonoma - Black</v>
      </c>
      <c r="D1295" s="2">
        <v>10846</v>
      </c>
      <c r="E1295" t="s">
        <v>82</v>
      </c>
      <c r="F1295" t="s">
        <v>130</v>
      </c>
      <c r="G1295" t="s">
        <v>26</v>
      </c>
      <c r="H1295" s="3">
        <v>2.25</v>
      </c>
      <c r="I1295" s="3" t="s">
        <v>145</v>
      </c>
      <c r="J1295" t="s">
        <v>12</v>
      </c>
      <c r="K1295">
        <v>283</v>
      </c>
      <c r="L1295">
        <v>220</v>
      </c>
      <c r="M1295" s="1">
        <v>6.237000000000001</v>
      </c>
      <c r="N1295" s="1">
        <v>11.591999999999999</v>
      </c>
      <c r="O1295" s="1">
        <v>15.204000000000001</v>
      </c>
      <c r="P1295" s="37">
        <v>3.4335</v>
      </c>
      <c r="Q1295">
        <f t="shared" si="87"/>
        <v>0.5</v>
      </c>
      <c r="R1295" t="s">
        <v>1949</v>
      </c>
    </row>
    <row r="1296" spans="1:19">
      <c r="A1296" s="2">
        <f t="shared" si="84"/>
        <v>10847</v>
      </c>
      <c r="B1296" t="str">
        <f t="shared" si="85"/>
        <v>D110847-283</v>
      </c>
      <c r="C1296" t="str">
        <f t="shared" si="86"/>
        <v>Sonoma - Black</v>
      </c>
      <c r="D1296" s="2">
        <v>10847</v>
      </c>
      <c r="E1296" t="s">
        <v>82</v>
      </c>
      <c r="F1296" t="s">
        <v>130</v>
      </c>
      <c r="G1296" t="s">
        <v>26</v>
      </c>
      <c r="H1296" s="3">
        <v>2.25</v>
      </c>
      <c r="I1296" s="3" t="s">
        <v>145</v>
      </c>
      <c r="J1296" t="s">
        <v>12</v>
      </c>
      <c r="K1296">
        <v>283</v>
      </c>
      <c r="L1296">
        <v>220</v>
      </c>
      <c r="M1296" s="1">
        <v>6.237000000000001</v>
      </c>
      <c r="N1296" s="1">
        <v>11.591999999999999</v>
      </c>
      <c r="O1296" s="1">
        <v>15.204000000000001</v>
      </c>
      <c r="P1296" s="37">
        <v>3.4335</v>
      </c>
      <c r="Q1296">
        <f t="shared" si="87"/>
        <v>0.5</v>
      </c>
      <c r="R1296" t="s">
        <v>1949</v>
      </c>
    </row>
    <row r="1297" spans="1:18">
      <c r="A1297" s="2">
        <f t="shared" si="84"/>
        <v>10848</v>
      </c>
      <c r="B1297" t="str">
        <f t="shared" si="85"/>
        <v>D110848-280</v>
      </c>
      <c r="C1297" t="str">
        <f t="shared" si="86"/>
        <v>Patina - Antique Gold</v>
      </c>
      <c r="D1297" s="2">
        <v>10848</v>
      </c>
      <c r="E1297" t="s">
        <v>82</v>
      </c>
      <c r="F1297" t="s">
        <v>129</v>
      </c>
      <c r="G1297" t="s">
        <v>14</v>
      </c>
      <c r="H1297" s="3">
        <v>1.25</v>
      </c>
      <c r="I1297" s="3" t="s">
        <v>148</v>
      </c>
      <c r="J1297" t="s">
        <v>12</v>
      </c>
      <c r="K1297">
        <v>280</v>
      </c>
      <c r="L1297">
        <v>520</v>
      </c>
      <c r="M1297" s="1">
        <v>2.8875000000000002</v>
      </c>
      <c r="N1297" s="1">
        <v>6.541500000000001</v>
      </c>
      <c r="O1297" s="1">
        <v>9.0195000000000007</v>
      </c>
      <c r="P1297" s="37">
        <v>1.5855000000000001</v>
      </c>
      <c r="Q1297">
        <f t="shared" si="87"/>
        <v>0.4375</v>
      </c>
      <c r="R1297" t="s">
        <v>1949</v>
      </c>
    </row>
    <row r="1298" spans="1:18">
      <c r="A1298" s="2">
        <f t="shared" si="84"/>
        <v>10849</v>
      </c>
      <c r="B1298" t="str">
        <f t="shared" si="85"/>
        <v>D110849-280</v>
      </c>
      <c r="C1298" t="str">
        <f t="shared" si="86"/>
        <v>Patina - Antique Silver</v>
      </c>
      <c r="D1298" s="2">
        <v>10849</v>
      </c>
      <c r="E1298" t="s">
        <v>82</v>
      </c>
      <c r="F1298" t="s">
        <v>129</v>
      </c>
      <c r="G1298" t="s">
        <v>13</v>
      </c>
      <c r="H1298" s="3">
        <v>1.25</v>
      </c>
      <c r="I1298" s="3" t="s">
        <v>148</v>
      </c>
      <c r="J1298" t="s">
        <v>12</v>
      </c>
      <c r="K1298">
        <v>280</v>
      </c>
      <c r="L1298">
        <v>510</v>
      </c>
      <c r="M1298" s="1">
        <v>2.8875000000000002</v>
      </c>
      <c r="N1298" s="1">
        <v>6.541500000000001</v>
      </c>
      <c r="O1298" s="1">
        <v>9.0195000000000007</v>
      </c>
      <c r="P1298" s="37">
        <v>1.5855000000000001</v>
      </c>
      <c r="Q1298">
        <f t="shared" si="87"/>
        <v>0.4375</v>
      </c>
      <c r="R1298" t="s">
        <v>1949</v>
      </c>
    </row>
    <row r="1299" spans="1:18">
      <c r="A1299" s="2">
        <f t="shared" si="84"/>
        <v>10850</v>
      </c>
      <c r="B1299" t="str">
        <f t="shared" si="85"/>
        <v>D110850-280</v>
      </c>
      <c r="C1299" t="str">
        <f t="shared" si="86"/>
        <v>Patina - Antique Silver</v>
      </c>
      <c r="D1299" s="2">
        <v>10850</v>
      </c>
      <c r="E1299" t="s">
        <v>82</v>
      </c>
      <c r="F1299" t="s">
        <v>129</v>
      </c>
      <c r="G1299" t="s">
        <v>13</v>
      </c>
      <c r="H1299" s="3">
        <v>1.25</v>
      </c>
      <c r="I1299" s="3" t="s">
        <v>148</v>
      </c>
      <c r="J1299" t="s">
        <v>12</v>
      </c>
      <c r="K1299">
        <v>280</v>
      </c>
      <c r="L1299">
        <v>440</v>
      </c>
      <c r="M1299" s="1">
        <v>2.8875000000000002</v>
      </c>
      <c r="N1299" s="1">
        <v>6.541500000000001</v>
      </c>
      <c r="O1299" s="1">
        <v>9.0195000000000007</v>
      </c>
      <c r="P1299" s="37">
        <v>1.5855000000000001</v>
      </c>
      <c r="Q1299">
        <f t="shared" si="87"/>
        <v>0.4375</v>
      </c>
      <c r="R1299" t="s">
        <v>1949</v>
      </c>
    </row>
    <row r="1300" spans="1:18">
      <c r="A1300" s="2">
        <f t="shared" si="84"/>
        <v>10851</v>
      </c>
      <c r="B1300" t="str">
        <f t="shared" si="85"/>
        <v>D110851-280</v>
      </c>
      <c r="C1300" t="str">
        <f t="shared" si="86"/>
        <v>Patina - Antique Gold</v>
      </c>
      <c r="D1300" s="2">
        <v>10851</v>
      </c>
      <c r="E1300" t="s">
        <v>82</v>
      </c>
      <c r="F1300" t="s">
        <v>129</v>
      </c>
      <c r="G1300" t="s">
        <v>14</v>
      </c>
      <c r="H1300" s="3">
        <v>1.625</v>
      </c>
      <c r="I1300" s="3" t="s">
        <v>146</v>
      </c>
      <c r="J1300" t="s">
        <v>12</v>
      </c>
      <c r="K1300">
        <v>280</v>
      </c>
      <c r="L1300">
        <v>220</v>
      </c>
      <c r="M1300" s="1">
        <v>5.1345000000000001</v>
      </c>
      <c r="N1300" s="1">
        <v>9.7334999999999994</v>
      </c>
      <c r="O1300" s="1">
        <v>13.1355</v>
      </c>
      <c r="P1300" s="37">
        <v>2.8245</v>
      </c>
      <c r="Q1300">
        <f t="shared" si="87"/>
        <v>0.6875</v>
      </c>
      <c r="R1300" t="s">
        <v>1949</v>
      </c>
    </row>
    <row r="1301" spans="1:18">
      <c r="A1301" s="2">
        <f t="shared" si="84"/>
        <v>10852</v>
      </c>
      <c r="B1301" t="str">
        <f t="shared" si="85"/>
        <v>D110852-280</v>
      </c>
      <c r="C1301" t="str">
        <f t="shared" si="86"/>
        <v>Patina - Antique Silver</v>
      </c>
      <c r="D1301" s="2">
        <v>10852</v>
      </c>
      <c r="E1301" t="s">
        <v>82</v>
      </c>
      <c r="F1301" t="s">
        <v>129</v>
      </c>
      <c r="G1301" t="s">
        <v>13</v>
      </c>
      <c r="H1301" s="3">
        <v>1.625</v>
      </c>
      <c r="I1301" s="3" t="s">
        <v>146</v>
      </c>
      <c r="J1301" t="s">
        <v>12</v>
      </c>
      <c r="K1301">
        <v>280</v>
      </c>
      <c r="L1301">
        <v>245</v>
      </c>
      <c r="M1301" s="1">
        <v>5.1345000000000001</v>
      </c>
      <c r="N1301" s="1">
        <v>9.7334999999999994</v>
      </c>
      <c r="O1301" s="1">
        <v>13.0725</v>
      </c>
      <c r="P1301" s="37">
        <v>2.8245</v>
      </c>
      <c r="Q1301">
        <f t="shared" si="87"/>
        <v>0.6875</v>
      </c>
      <c r="R1301" t="s">
        <v>1949</v>
      </c>
    </row>
    <row r="1302" spans="1:18">
      <c r="A1302" s="2">
        <f t="shared" si="84"/>
        <v>10853</v>
      </c>
      <c r="B1302" t="str">
        <f t="shared" si="85"/>
        <v>D110853-280</v>
      </c>
      <c r="C1302" t="str">
        <f t="shared" si="86"/>
        <v>Patina - Antique Silver</v>
      </c>
      <c r="D1302" s="2">
        <v>10853</v>
      </c>
      <c r="E1302" t="s">
        <v>82</v>
      </c>
      <c r="F1302" t="s">
        <v>129</v>
      </c>
      <c r="G1302" t="s">
        <v>13</v>
      </c>
      <c r="H1302" s="3">
        <v>1.625</v>
      </c>
      <c r="I1302" s="3" t="s">
        <v>146</v>
      </c>
      <c r="J1302" t="s">
        <v>12</v>
      </c>
      <c r="K1302">
        <v>280</v>
      </c>
      <c r="L1302">
        <v>230</v>
      </c>
      <c r="M1302" s="1">
        <v>5.1345000000000001</v>
      </c>
      <c r="N1302" s="1">
        <v>9.7334999999999994</v>
      </c>
      <c r="O1302" s="1">
        <v>13.0725</v>
      </c>
      <c r="P1302" s="37">
        <v>2.8245</v>
      </c>
      <c r="Q1302">
        <f t="shared" si="87"/>
        <v>0.6875</v>
      </c>
      <c r="R1302" t="s">
        <v>1949</v>
      </c>
    </row>
    <row r="1303" spans="1:18">
      <c r="A1303" s="2">
        <f t="shared" si="84"/>
        <v>10854</v>
      </c>
      <c r="B1303" t="str">
        <f t="shared" si="85"/>
        <v>D110854-280</v>
      </c>
      <c r="C1303" t="str">
        <f t="shared" si="86"/>
        <v>Patina - Antique Gold</v>
      </c>
      <c r="D1303" s="2">
        <v>10854</v>
      </c>
      <c r="E1303" t="s">
        <v>82</v>
      </c>
      <c r="F1303" t="s">
        <v>129</v>
      </c>
      <c r="G1303" t="s">
        <v>14</v>
      </c>
      <c r="H1303" s="3">
        <v>2.375</v>
      </c>
      <c r="I1303" s="3" t="s">
        <v>146</v>
      </c>
      <c r="J1303" t="s">
        <v>12</v>
      </c>
      <c r="K1303">
        <v>280</v>
      </c>
      <c r="L1303">
        <v>160</v>
      </c>
      <c r="M1303" s="1">
        <v>7.2030000000000003</v>
      </c>
      <c r="N1303" s="1">
        <v>13.093500000000001</v>
      </c>
      <c r="O1303" s="1">
        <v>17.020500000000002</v>
      </c>
      <c r="P1303" s="37">
        <v>3.9585000000000004</v>
      </c>
      <c r="Q1303">
        <f t="shared" si="87"/>
        <v>0.6875</v>
      </c>
      <c r="R1303" t="s">
        <v>1949</v>
      </c>
    </row>
    <row r="1304" spans="1:18">
      <c r="A1304" s="2">
        <f t="shared" si="84"/>
        <v>10855</v>
      </c>
      <c r="B1304" t="str">
        <f t="shared" si="85"/>
        <v>D110855-280</v>
      </c>
      <c r="C1304" t="str">
        <f t="shared" si="86"/>
        <v>Patina - Antique Silver</v>
      </c>
      <c r="D1304" s="2">
        <v>10855</v>
      </c>
      <c r="E1304" t="s">
        <v>82</v>
      </c>
      <c r="F1304" t="s">
        <v>129</v>
      </c>
      <c r="G1304" t="s">
        <v>13</v>
      </c>
      <c r="H1304" s="3">
        <v>2.375</v>
      </c>
      <c r="I1304" s="3" t="s">
        <v>146</v>
      </c>
      <c r="J1304" t="s">
        <v>12</v>
      </c>
      <c r="K1304">
        <v>280</v>
      </c>
      <c r="L1304">
        <v>160</v>
      </c>
      <c r="M1304" s="1">
        <v>7.2030000000000003</v>
      </c>
      <c r="N1304" s="1">
        <v>13.093500000000001</v>
      </c>
      <c r="O1304" s="1">
        <v>17.020500000000002</v>
      </c>
      <c r="P1304" s="37">
        <v>3.9585000000000004</v>
      </c>
      <c r="Q1304">
        <f t="shared" si="87"/>
        <v>0.6875</v>
      </c>
      <c r="R1304" t="s">
        <v>1949</v>
      </c>
    </row>
    <row r="1305" spans="1:18">
      <c r="A1305" s="2">
        <f t="shared" si="84"/>
        <v>10856</v>
      </c>
      <c r="B1305" t="str">
        <f t="shared" si="85"/>
        <v>D110856-280</v>
      </c>
      <c r="C1305" t="str">
        <f t="shared" si="86"/>
        <v>Patina - Antique Silver</v>
      </c>
      <c r="D1305" s="2">
        <v>10856</v>
      </c>
      <c r="E1305" t="s">
        <v>82</v>
      </c>
      <c r="F1305" t="s">
        <v>129</v>
      </c>
      <c r="G1305" t="s">
        <v>13</v>
      </c>
      <c r="H1305" s="3">
        <v>2.375</v>
      </c>
      <c r="I1305" s="3" t="s">
        <v>146</v>
      </c>
      <c r="J1305" t="s">
        <v>12</v>
      </c>
      <c r="K1305">
        <v>280</v>
      </c>
      <c r="L1305">
        <v>160</v>
      </c>
      <c r="M1305" s="1">
        <v>7.2030000000000003</v>
      </c>
      <c r="N1305" s="1">
        <v>13.093500000000001</v>
      </c>
      <c r="O1305" s="1">
        <v>17.020500000000002</v>
      </c>
      <c r="P1305" s="37">
        <v>3.9585000000000004</v>
      </c>
      <c r="Q1305">
        <f t="shared" si="87"/>
        <v>0.6875</v>
      </c>
      <c r="R1305" t="s">
        <v>1949</v>
      </c>
    </row>
    <row r="1306" spans="1:18">
      <c r="A1306" s="2">
        <f t="shared" si="84"/>
        <v>10857</v>
      </c>
      <c r="B1306" t="str">
        <f t="shared" si="85"/>
        <v>D110857-279</v>
      </c>
      <c r="C1306" t="str">
        <f t="shared" si="86"/>
        <v>Misc - White</v>
      </c>
      <c r="D1306" s="2">
        <v>10857</v>
      </c>
      <c r="E1306" t="s">
        <v>82</v>
      </c>
      <c r="F1306" t="s">
        <v>174</v>
      </c>
      <c r="G1306" t="s">
        <v>29</v>
      </c>
      <c r="H1306" s="3">
        <v>2.25</v>
      </c>
      <c r="I1306" s="3" t="s">
        <v>145</v>
      </c>
      <c r="J1306" t="s">
        <v>12</v>
      </c>
      <c r="K1306">
        <v>279</v>
      </c>
      <c r="L1306">
        <v>270</v>
      </c>
      <c r="M1306" s="1">
        <v>4.9559999999999995</v>
      </c>
      <c r="N1306" s="1">
        <v>9.2714999999999996</v>
      </c>
      <c r="O1306" s="1">
        <v>12.495000000000001</v>
      </c>
      <c r="P1306" s="37">
        <v>2.7300000000000004</v>
      </c>
      <c r="Q1306">
        <f t="shared" si="87"/>
        <v>0.5</v>
      </c>
      <c r="R1306" t="s">
        <v>1949</v>
      </c>
    </row>
    <row r="1307" spans="1:18">
      <c r="A1307" s="2">
        <f t="shared" si="84"/>
        <v>10858</v>
      </c>
      <c r="B1307" t="str">
        <f t="shared" si="85"/>
        <v>D110858-279</v>
      </c>
      <c r="C1307" t="str">
        <f t="shared" si="86"/>
        <v>Misc - Walnut</v>
      </c>
      <c r="D1307" s="2">
        <v>10858</v>
      </c>
      <c r="E1307" t="s">
        <v>82</v>
      </c>
      <c r="F1307" t="s">
        <v>174</v>
      </c>
      <c r="G1307" t="s">
        <v>23</v>
      </c>
      <c r="H1307" s="3">
        <v>2.25</v>
      </c>
      <c r="I1307" s="3" t="s">
        <v>145</v>
      </c>
      <c r="J1307" t="s">
        <v>12</v>
      </c>
      <c r="K1307">
        <v>279</v>
      </c>
      <c r="L1307">
        <v>230</v>
      </c>
      <c r="M1307" s="1">
        <v>4.9559999999999995</v>
      </c>
      <c r="N1307" s="1">
        <v>9.2714999999999996</v>
      </c>
      <c r="O1307" s="1">
        <v>12.495000000000001</v>
      </c>
      <c r="P1307" s="37">
        <v>2.7300000000000004</v>
      </c>
      <c r="Q1307">
        <f t="shared" si="87"/>
        <v>0.5</v>
      </c>
      <c r="R1307" t="s">
        <v>1949</v>
      </c>
    </row>
    <row r="1308" spans="1:18">
      <c r="A1308" s="2">
        <f t="shared" si="84"/>
        <v>10859</v>
      </c>
      <c r="B1308" t="str">
        <f t="shared" si="85"/>
        <v>D110859-279</v>
      </c>
      <c r="C1308" t="str">
        <f t="shared" si="86"/>
        <v>Misc - Black</v>
      </c>
      <c r="D1308" s="2">
        <v>10859</v>
      </c>
      <c r="E1308" t="s">
        <v>82</v>
      </c>
      <c r="F1308" t="s">
        <v>174</v>
      </c>
      <c r="G1308" t="s">
        <v>26</v>
      </c>
      <c r="H1308" s="3">
        <v>2.25</v>
      </c>
      <c r="I1308" s="3" t="s">
        <v>145</v>
      </c>
      <c r="J1308" t="s">
        <v>12</v>
      </c>
      <c r="K1308">
        <v>279</v>
      </c>
      <c r="L1308">
        <v>230</v>
      </c>
      <c r="M1308" s="1">
        <v>4.9559999999999995</v>
      </c>
      <c r="N1308" s="1">
        <v>9.2714999999999996</v>
      </c>
      <c r="O1308" s="1">
        <v>12.495000000000001</v>
      </c>
      <c r="P1308" s="37">
        <v>2.7300000000000004</v>
      </c>
      <c r="Q1308">
        <f t="shared" si="87"/>
        <v>0.5</v>
      </c>
      <c r="R1308" t="s">
        <v>1949</v>
      </c>
    </row>
    <row r="1309" spans="1:18">
      <c r="A1309" s="2">
        <f t="shared" si="84"/>
        <v>10861</v>
      </c>
      <c r="B1309" t="str">
        <f t="shared" si="85"/>
        <v>D110861-120</v>
      </c>
      <c r="C1309" t="str">
        <f t="shared" si="86"/>
        <v>Stretchers - Natural</v>
      </c>
      <c r="D1309" s="2">
        <v>10861</v>
      </c>
      <c r="E1309" t="s">
        <v>76</v>
      </c>
      <c r="F1309" t="s">
        <v>77</v>
      </c>
      <c r="G1309" t="s">
        <v>44</v>
      </c>
      <c r="H1309" s="3">
        <v>1.125</v>
      </c>
      <c r="I1309" s="3" t="s">
        <v>151</v>
      </c>
      <c r="J1309" t="s">
        <v>12</v>
      </c>
      <c r="K1309">
        <v>120</v>
      </c>
      <c r="L1309">
        <v>170</v>
      </c>
      <c r="M1309" s="1" t="e">
        <v>#N/A</v>
      </c>
      <c r="N1309" s="1" t="e">
        <v>#N/A</v>
      </c>
      <c r="O1309" s="1" t="e">
        <v>#N/A</v>
      </c>
      <c r="P1309" s="37" t="e">
        <v>#N/A</v>
      </c>
      <c r="Q1309">
        <f t="shared" si="87"/>
        <v>2</v>
      </c>
      <c r="R1309" t="s">
        <v>1949</v>
      </c>
    </row>
    <row r="1310" spans="1:18">
      <c r="A1310" s="2">
        <f t="shared" si="84"/>
        <v>10862</v>
      </c>
      <c r="B1310" t="str">
        <f t="shared" si="85"/>
        <v>D110862-286</v>
      </c>
      <c r="C1310" t="str">
        <f t="shared" si="86"/>
        <v>Misc - Black</v>
      </c>
      <c r="D1310" s="2">
        <v>10862</v>
      </c>
      <c r="E1310" t="s">
        <v>39</v>
      </c>
      <c r="F1310" t="s">
        <v>174</v>
      </c>
      <c r="G1310" t="s">
        <v>26</v>
      </c>
      <c r="H1310" s="3">
        <v>1.625</v>
      </c>
      <c r="I1310" s="3" t="s">
        <v>149</v>
      </c>
      <c r="J1310" t="s">
        <v>12</v>
      </c>
      <c r="K1310">
        <v>286</v>
      </c>
      <c r="L1310">
        <v>315</v>
      </c>
      <c r="M1310" s="1">
        <v>3.2550000000000003</v>
      </c>
      <c r="N1310" s="1">
        <v>6.5309999999999997</v>
      </c>
      <c r="O1310" s="1">
        <v>8.8620000000000001</v>
      </c>
      <c r="P1310" s="37">
        <v>1.7955000000000001</v>
      </c>
      <c r="Q1310">
        <f t="shared" si="87"/>
        <v>0.375</v>
      </c>
      <c r="R1310" t="s">
        <v>1949</v>
      </c>
    </row>
    <row r="1311" spans="1:18">
      <c r="A1311" s="2">
        <f t="shared" si="84"/>
        <v>10863</v>
      </c>
      <c r="B1311" t="str">
        <f t="shared" si="85"/>
        <v>D110863-286</v>
      </c>
      <c r="C1311" t="str">
        <f t="shared" si="86"/>
        <v>Misc - Black</v>
      </c>
      <c r="D1311" s="2">
        <v>10863</v>
      </c>
      <c r="E1311" t="s">
        <v>39</v>
      </c>
      <c r="F1311" t="s">
        <v>174</v>
      </c>
      <c r="G1311" t="s">
        <v>26</v>
      </c>
      <c r="H1311" s="3">
        <v>1.625</v>
      </c>
      <c r="I1311" s="3" t="s">
        <v>149</v>
      </c>
      <c r="J1311" t="s">
        <v>12</v>
      </c>
      <c r="K1311">
        <v>286</v>
      </c>
      <c r="L1311">
        <v>260</v>
      </c>
      <c r="M1311" s="1">
        <v>3.2550000000000003</v>
      </c>
      <c r="N1311" s="1">
        <v>6.5309999999999997</v>
      </c>
      <c r="O1311" s="1">
        <v>8.8620000000000001</v>
      </c>
      <c r="P1311" s="37">
        <v>1.7955000000000001</v>
      </c>
      <c r="Q1311">
        <f t="shared" si="87"/>
        <v>0.375</v>
      </c>
      <c r="R1311" t="s">
        <v>1949</v>
      </c>
    </row>
    <row r="1312" spans="1:18">
      <c r="A1312" s="2">
        <f t="shared" si="84"/>
        <v>10864</v>
      </c>
      <c r="B1312" t="str">
        <f t="shared" si="85"/>
        <v>D110864-286</v>
      </c>
      <c r="C1312" t="str">
        <f t="shared" si="86"/>
        <v>Misc - Black</v>
      </c>
      <c r="D1312" s="2">
        <v>10864</v>
      </c>
      <c r="E1312" t="s">
        <v>39</v>
      </c>
      <c r="F1312" t="s">
        <v>174</v>
      </c>
      <c r="G1312" t="s">
        <v>26</v>
      </c>
      <c r="H1312" s="3">
        <v>1.625</v>
      </c>
      <c r="I1312" s="3" t="s">
        <v>149</v>
      </c>
      <c r="J1312" t="s">
        <v>12</v>
      </c>
      <c r="K1312">
        <v>286</v>
      </c>
      <c r="L1312">
        <v>300</v>
      </c>
      <c r="M1312" s="1">
        <v>3.2550000000000003</v>
      </c>
      <c r="N1312" s="1">
        <v>6.5309999999999997</v>
      </c>
      <c r="O1312" s="1">
        <v>8.8620000000000001</v>
      </c>
      <c r="P1312" s="37">
        <v>1.7955000000000001</v>
      </c>
      <c r="Q1312">
        <f t="shared" si="87"/>
        <v>0.375</v>
      </c>
      <c r="R1312" t="s">
        <v>1949</v>
      </c>
    </row>
    <row r="1313" spans="1:19">
      <c r="A1313" s="2">
        <f t="shared" si="84"/>
        <v>10865</v>
      </c>
      <c r="B1313" t="str">
        <f t="shared" si="85"/>
        <v>D110865-300</v>
      </c>
      <c r="C1313" t="str">
        <f t="shared" si="86"/>
        <v>Knotty Pines - Walnut</v>
      </c>
      <c r="D1313" s="2">
        <v>10865</v>
      </c>
      <c r="E1313" t="s">
        <v>82</v>
      </c>
      <c r="F1313" t="s">
        <v>127</v>
      </c>
      <c r="G1313" t="s">
        <v>23</v>
      </c>
      <c r="H1313" s="3">
        <v>1.5</v>
      </c>
      <c r="I1313" s="3" t="s">
        <v>160</v>
      </c>
      <c r="J1313" t="s">
        <v>12</v>
      </c>
      <c r="K1313">
        <v>300</v>
      </c>
      <c r="L1313">
        <v>220</v>
      </c>
      <c r="M1313" s="1">
        <v>3.9795000000000003</v>
      </c>
      <c r="N1313" s="1">
        <v>7.5705</v>
      </c>
      <c r="O1313" s="1">
        <v>10.1745</v>
      </c>
      <c r="P1313" s="37">
        <v>2.1840000000000002</v>
      </c>
      <c r="Q1313">
        <f t="shared" si="87"/>
        <v>1.125</v>
      </c>
      <c r="R1313" t="s">
        <v>1949</v>
      </c>
    </row>
    <row r="1314" spans="1:19">
      <c r="A1314" s="2">
        <f t="shared" si="84"/>
        <v>10867</v>
      </c>
      <c r="B1314" t="str">
        <f t="shared" si="85"/>
        <v>D110867-300</v>
      </c>
      <c r="C1314" t="str">
        <f t="shared" si="86"/>
        <v>Knotty Pines - Walnut</v>
      </c>
      <c r="D1314" s="2">
        <v>10867</v>
      </c>
      <c r="E1314" t="s">
        <v>82</v>
      </c>
      <c r="F1314" t="s">
        <v>127</v>
      </c>
      <c r="G1314" t="s">
        <v>23</v>
      </c>
      <c r="H1314" s="3">
        <v>3</v>
      </c>
      <c r="I1314" s="3" t="s">
        <v>144</v>
      </c>
      <c r="J1314" t="s">
        <v>12</v>
      </c>
      <c r="K1314">
        <v>300</v>
      </c>
      <c r="L1314">
        <v>165</v>
      </c>
      <c r="M1314" s="1">
        <v>4.9350000000000005</v>
      </c>
      <c r="N1314" s="1">
        <v>9.1244999999999994</v>
      </c>
      <c r="O1314" s="1">
        <v>12.211500000000001</v>
      </c>
      <c r="P1314" s="37">
        <v>2.7195</v>
      </c>
      <c r="Q1314">
        <f t="shared" si="87"/>
        <v>0.5625</v>
      </c>
      <c r="R1314" t="s">
        <v>1949</v>
      </c>
    </row>
    <row r="1315" spans="1:19">
      <c r="A1315" s="38">
        <v>10869</v>
      </c>
      <c r="B1315" t="s">
        <v>724</v>
      </c>
      <c r="D1315" s="38">
        <v>10869</v>
      </c>
      <c r="E1315" t="s">
        <v>39</v>
      </c>
      <c r="G1315" t="s">
        <v>47</v>
      </c>
      <c r="H1315" s="39" t="s">
        <v>725</v>
      </c>
      <c r="I1315" s="39" t="s">
        <v>154</v>
      </c>
      <c r="J1315" t="s">
        <v>38</v>
      </c>
      <c r="L1315">
        <v>360</v>
      </c>
      <c r="M1315" s="1">
        <v>3.7800000000000002</v>
      </c>
      <c r="N1315" s="1">
        <v>7.4340000000000002</v>
      </c>
      <c r="O1315" s="1">
        <v>10.0695</v>
      </c>
      <c r="P1315" s="37">
        <v>2.0790000000000002</v>
      </c>
      <c r="Q1315">
        <f t="shared" si="87"/>
        <v>1</v>
      </c>
      <c r="R1315" t="s">
        <v>1949</v>
      </c>
    </row>
    <row r="1316" spans="1:19">
      <c r="A1316" s="38">
        <v>10870</v>
      </c>
      <c r="B1316" t="s">
        <v>726</v>
      </c>
      <c r="D1316" s="38">
        <v>10870</v>
      </c>
      <c r="E1316" t="s">
        <v>39</v>
      </c>
      <c r="G1316" t="s">
        <v>47</v>
      </c>
      <c r="H1316" s="39" t="s">
        <v>727</v>
      </c>
      <c r="I1316" s="39" t="s">
        <v>169</v>
      </c>
      <c r="J1316" t="s">
        <v>38</v>
      </c>
      <c r="L1316">
        <v>190</v>
      </c>
      <c r="M1316" s="1">
        <v>4.5360000000000005</v>
      </c>
      <c r="N1316" s="1">
        <v>8.599499999999999</v>
      </c>
      <c r="O1316" s="1">
        <v>11.4975</v>
      </c>
      <c r="P1316" s="37">
        <v>2.4990000000000001</v>
      </c>
      <c r="Q1316">
        <f t="shared" si="87"/>
        <v>1.3125</v>
      </c>
      <c r="R1316" t="s">
        <v>1949</v>
      </c>
    </row>
    <row r="1317" spans="1:19">
      <c r="A1317" s="2">
        <f t="shared" ref="A1317:A1348" si="88">D1317</f>
        <v>10871</v>
      </c>
      <c r="B1317" t="str">
        <f t="shared" ref="B1317:B1348" si="89">CONCATENATE("D1",D1317,"-",K1317)</f>
        <v>D110871-281</v>
      </c>
      <c r="C1317" t="str">
        <f t="shared" ref="C1317:C1348" si="90">CONCATENATE(F1317," - ",G1317)</f>
        <v>Curacao - Black</v>
      </c>
      <c r="D1317" s="2">
        <v>10871</v>
      </c>
      <c r="E1317" t="s">
        <v>82</v>
      </c>
      <c r="F1317" t="s">
        <v>121</v>
      </c>
      <c r="G1317" t="s">
        <v>26</v>
      </c>
      <c r="H1317" s="3">
        <v>1.125</v>
      </c>
      <c r="I1317" s="3" t="s">
        <v>145</v>
      </c>
      <c r="J1317" t="s">
        <v>12</v>
      </c>
      <c r="K1317">
        <v>281</v>
      </c>
      <c r="L1317">
        <v>395</v>
      </c>
      <c r="M1317" s="1">
        <v>2.8454999999999999</v>
      </c>
      <c r="N1317" s="1">
        <v>6.1844999999999999</v>
      </c>
      <c r="O1317" s="1">
        <v>8.484</v>
      </c>
      <c r="P1317" s="37">
        <v>1.5645</v>
      </c>
      <c r="Q1317">
        <f t="shared" si="87"/>
        <v>0.5</v>
      </c>
      <c r="R1317" t="s">
        <v>1949</v>
      </c>
      <c r="S1317" t="s">
        <v>1934</v>
      </c>
    </row>
    <row r="1318" spans="1:19">
      <c r="A1318" s="2">
        <f t="shared" si="88"/>
        <v>10872</v>
      </c>
      <c r="B1318" t="str">
        <f t="shared" si="89"/>
        <v>D110872-281</v>
      </c>
      <c r="C1318" t="str">
        <f t="shared" si="90"/>
        <v>Curacao - Misc</v>
      </c>
      <c r="D1318" s="2">
        <v>10872</v>
      </c>
      <c r="E1318" t="s">
        <v>82</v>
      </c>
      <c r="F1318" t="s">
        <v>121</v>
      </c>
      <c r="G1318" t="s">
        <v>174</v>
      </c>
      <c r="H1318" s="3">
        <v>1.125</v>
      </c>
      <c r="I1318" s="3" t="s">
        <v>145</v>
      </c>
      <c r="J1318" t="s">
        <v>12</v>
      </c>
      <c r="K1318">
        <v>281</v>
      </c>
      <c r="L1318">
        <v>395</v>
      </c>
      <c r="M1318" s="1">
        <v>2.8454999999999999</v>
      </c>
      <c r="N1318" s="1">
        <v>6.1844999999999999</v>
      </c>
      <c r="O1318" s="1">
        <v>8.484</v>
      </c>
      <c r="P1318" s="37">
        <v>1.5645</v>
      </c>
      <c r="Q1318">
        <f t="shared" si="87"/>
        <v>0.5</v>
      </c>
      <c r="R1318" t="s">
        <v>1949</v>
      </c>
      <c r="S1318" t="s">
        <v>1934</v>
      </c>
    </row>
    <row r="1319" spans="1:19">
      <c r="A1319" s="2">
        <f t="shared" si="88"/>
        <v>10873</v>
      </c>
      <c r="B1319" t="str">
        <f t="shared" si="89"/>
        <v>D110873-281</v>
      </c>
      <c r="C1319" t="str">
        <f t="shared" si="90"/>
        <v>Curacao - Color</v>
      </c>
      <c r="D1319" s="2">
        <v>10873</v>
      </c>
      <c r="E1319" t="s">
        <v>82</v>
      </c>
      <c r="F1319" t="s">
        <v>121</v>
      </c>
      <c r="G1319" t="s">
        <v>32</v>
      </c>
      <c r="H1319" s="3">
        <v>1.125</v>
      </c>
      <c r="I1319" s="3" t="s">
        <v>145</v>
      </c>
      <c r="J1319" t="s">
        <v>12</v>
      </c>
      <c r="K1319">
        <v>281</v>
      </c>
      <c r="L1319">
        <v>395</v>
      </c>
      <c r="M1319" s="1" t="e">
        <v>#N/A</v>
      </c>
      <c r="N1319" s="1" t="e">
        <v>#N/A</v>
      </c>
      <c r="O1319" s="1" t="e">
        <v>#N/A</v>
      </c>
      <c r="P1319" s="37" t="e">
        <v>#N/A</v>
      </c>
      <c r="Q1319">
        <f t="shared" si="87"/>
        <v>0.5</v>
      </c>
      <c r="R1319" t="s">
        <v>1949</v>
      </c>
    </row>
    <row r="1320" spans="1:19">
      <c r="A1320" s="2">
        <f t="shared" si="88"/>
        <v>10874</v>
      </c>
      <c r="B1320" t="str">
        <f t="shared" si="89"/>
        <v>D110874-281</v>
      </c>
      <c r="C1320" t="str">
        <f t="shared" si="90"/>
        <v>Curacao - Color</v>
      </c>
      <c r="D1320" s="2">
        <v>10874</v>
      </c>
      <c r="E1320" t="s">
        <v>82</v>
      </c>
      <c r="F1320" t="s">
        <v>121</v>
      </c>
      <c r="G1320" t="s">
        <v>32</v>
      </c>
      <c r="H1320" s="3">
        <v>1.125</v>
      </c>
      <c r="I1320" s="3" t="s">
        <v>145</v>
      </c>
      <c r="J1320" t="s">
        <v>12</v>
      </c>
      <c r="K1320">
        <v>281</v>
      </c>
      <c r="L1320">
        <v>395</v>
      </c>
      <c r="M1320" s="1">
        <v>2.8454999999999999</v>
      </c>
      <c r="N1320" s="1">
        <v>6.1844999999999999</v>
      </c>
      <c r="O1320" s="1">
        <v>8.484</v>
      </c>
      <c r="P1320" s="37">
        <v>1.5645</v>
      </c>
      <c r="Q1320">
        <f t="shared" si="87"/>
        <v>0.5</v>
      </c>
      <c r="R1320" t="s">
        <v>1949</v>
      </c>
      <c r="S1320" t="s">
        <v>1934</v>
      </c>
    </row>
    <row r="1321" spans="1:19">
      <c r="A1321" s="2">
        <f t="shared" si="88"/>
        <v>10875</v>
      </c>
      <c r="B1321" t="str">
        <f t="shared" si="89"/>
        <v>D110875-281</v>
      </c>
      <c r="C1321" t="str">
        <f t="shared" si="90"/>
        <v>Curacao - Color</v>
      </c>
      <c r="D1321" s="2">
        <v>10875</v>
      </c>
      <c r="E1321" t="s">
        <v>82</v>
      </c>
      <c r="F1321" t="s">
        <v>121</v>
      </c>
      <c r="G1321" t="s">
        <v>32</v>
      </c>
      <c r="H1321" s="3">
        <v>1.125</v>
      </c>
      <c r="I1321" s="3" t="s">
        <v>145</v>
      </c>
      <c r="J1321" t="s">
        <v>12</v>
      </c>
      <c r="K1321">
        <v>281</v>
      </c>
      <c r="L1321">
        <v>395</v>
      </c>
      <c r="M1321" s="1">
        <v>2.8454999999999999</v>
      </c>
      <c r="N1321" s="1">
        <v>6.1844999999999999</v>
      </c>
      <c r="O1321" s="1">
        <v>8.484</v>
      </c>
      <c r="P1321" s="37">
        <v>1.5645</v>
      </c>
      <c r="Q1321">
        <f t="shared" si="87"/>
        <v>0.5</v>
      </c>
      <c r="R1321" t="s">
        <v>1949</v>
      </c>
      <c r="S1321" t="s">
        <v>1934</v>
      </c>
    </row>
    <row r="1322" spans="1:19">
      <c r="A1322" s="2">
        <f t="shared" si="88"/>
        <v>10876</v>
      </c>
      <c r="B1322" t="str">
        <f t="shared" si="89"/>
        <v>D110876-281</v>
      </c>
      <c r="C1322" t="str">
        <f t="shared" si="90"/>
        <v>Curacao - Color</v>
      </c>
      <c r="D1322" s="2">
        <v>10876</v>
      </c>
      <c r="E1322" t="s">
        <v>82</v>
      </c>
      <c r="F1322" t="s">
        <v>121</v>
      </c>
      <c r="G1322" t="s">
        <v>32</v>
      </c>
      <c r="H1322" s="3">
        <v>1.125</v>
      </c>
      <c r="I1322" s="3" t="s">
        <v>145</v>
      </c>
      <c r="J1322" t="s">
        <v>12</v>
      </c>
      <c r="K1322">
        <v>281</v>
      </c>
      <c r="L1322">
        <v>350</v>
      </c>
      <c r="M1322" s="1">
        <v>2.8454999999999999</v>
      </c>
      <c r="N1322" s="1">
        <v>6.1844999999999999</v>
      </c>
      <c r="O1322" s="1">
        <v>8.484</v>
      </c>
      <c r="P1322" s="37">
        <v>1.5645</v>
      </c>
      <c r="Q1322">
        <f t="shared" si="87"/>
        <v>0.5</v>
      </c>
      <c r="R1322" t="s">
        <v>1949</v>
      </c>
      <c r="S1322" t="s">
        <v>1934</v>
      </c>
    </row>
    <row r="1323" spans="1:19">
      <c r="A1323" s="2">
        <f t="shared" si="88"/>
        <v>10877</v>
      </c>
      <c r="B1323" t="str">
        <f t="shared" si="89"/>
        <v>D110877-281</v>
      </c>
      <c r="C1323" t="str">
        <f t="shared" si="90"/>
        <v>Curacao - Color</v>
      </c>
      <c r="D1323" s="2">
        <v>10877</v>
      </c>
      <c r="E1323" t="s">
        <v>82</v>
      </c>
      <c r="F1323" t="s">
        <v>121</v>
      </c>
      <c r="G1323" t="s">
        <v>32</v>
      </c>
      <c r="H1323" s="3">
        <v>1.125</v>
      </c>
      <c r="I1323" s="3" t="s">
        <v>145</v>
      </c>
      <c r="J1323" t="s">
        <v>12</v>
      </c>
      <c r="K1323">
        <v>281</v>
      </c>
      <c r="L1323">
        <v>395</v>
      </c>
      <c r="M1323" s="1">
        <v>2.8454999999999999</v>
      </c>
      <c r="N1323" s="1">
        <v>6.1844999999999999</v>
      </c>
      <c r="O1323" s="1">
        <v>8.484</v>
      </c>
      <c r="P1323" s="37">
        <v>1.5645</v>
      </c>
      <c r="Q1323">
        <f t="shared" si="87"/>
        <v>0.5</v>
      </c>
      <c r="R1323" t="s">
        <v>1949</v>
      </c>
    </row>
    <row r="1324" spans="1:19">
      <c r="A1324" s="2">
        <f t="shared" si="88"/>
        <v>10878</v>
      </c>
      <c r="B1324" t="str">
        <f t="shared" si="89"/>
        <v>D110878-281</v>
      </c>
      <c r="C1324" t="str">
        <f t="shared" si="90"/>
        <v>Curacao - Color</v>
      </c>
      <c r="D1324" s="2">
        <v>10878</v>
      </c>
      <c r="E1324" t="s">
        <v>82</v>
      </c>
      <c r="F1324" t="s">
        <v>121</v>
      </c>
      <c r="G1324" t="s">
        <v>32</v>
      </c>
      <c r="H1324" s="3">
        <v>1.125</v>
      </c>
      <c r="I1324" s="3" t="s">
        <v>145</v>
      </c>
      <c r="J1324" t="s">
        <v>12</v>
      </c>
      <c r="K1324">
        <v>281</v>
      </c>
      <c r="L1324">
        <v>395</v>
      </c>
      <c r="M1324" s="1" t="e">
        <v>#N/A</v>
      </c>
      <c r="N1324" s="1" t="e">
        <v>#N/A</v>
      </c>
      <c r="O1324" s="1" t="e">
        <v>#N/A</v>
      </c>
      <c r="P1324" s="37" t="e">
        <v>#N/A</v>
      </c>
      <c r="Q1324">
        <f t="shared" si="87"/>
        <v>0.5</v>
      </c>
      <c r="R1324" t="s">
        <v>1949</v>
      </c>
    </row>
    <row r="1325" spans="1:19">
      <c r="A1325" s="2">
        <f t="shared" si="88"/>
        <v>10879</v>
      </c>
      <c r="B1325" t="str">
        <f t="shared" si="89"/>
        <v>D110879-281</v>
      </c>
      <c r="C1325" t="str">
        <f t="shared" si="90"/>
        <v>Curacao - Color</v>
      </c>
      <c r="D1325" s="2">
        <v>10879</v>
      </c>
      <c r="E1325" t="s">
        <v>82</v>
      </c>
      <c r="F1325" t="s">
        <v>121</v>
      </c>
      <c r="G1325" t="s">
        <v>32</v>
      </c>
      <c r="H1325" s="3">
        <v>1.125</v>
      </c>
      <c r="I1325" s="3" t="s">
        <v>145</v>
      </c>
      <c r="J1325" t="s">
        <v>12</v>
      </c>
      <c r="K1325">
        <v>281</v>
      </c>
      <c r="L1325">
        <v>395</v>
      </c>
      <c r="M1325" s="1">
        <v>2.8454999999999999</v>
      </c>
      <c r="N1325" s="1">
        <v>6.1844999999999999</v>
      </c>
      <c r="O1325" s="1">
        <v>8.484</v>
      </c>
      <c r="P1325" s="37">
        <v>1.5645</v>
      </c>
      <c r="Q1325">
        <f t="shared" si="87"/>
        <v>0.5</v>
      </c>
      <c r="R1325" t="s">
        <v>1949</v>
      </c>
      <c r="S1325" t="s">
        <v>1934</v>
      </c>
    </row>
    <row r="1326" spans="1:19">
      <c r="A1326" s="2">
        <f t="shared" si="88"/>
        <v>10880</v>
      </c>
      <c r="B1326" t="str">
        <f t="shared" si="89"/>
        <v>D110880-281</v>
      </c>
      <c r="C1326" t="str">
        <f t="shared" si="90"/>
        <v>Curacao - Natural</v>
      </c>
      <c r="D1326" s="2">
        <v>10880</v>
      </c>
      <c r="E1326" t="s">
        <v>82</v>
      </c>
      <c r="F1326" t="s">
        <v>121</v>
      </c>
      <c r="G1326" t="s">
        <v>44</v>
      </c>
      <c r="H1326" s="3">
        <v>1.125</v>
      </c>
      <c r="I1326" s="3" t="s">
        <v>145</v>
      </c>
      <c r="J1326" t="s">
        <v>12</v>
      </c>
      <c r="K1326">
        <v>281</v>
      </c>
      <c r="L1326">
        <v>395</v>
      </c>
      <c r="M1326" s="1">
        <v>2.8454999999999999</v>
      </c>
      <c r="N1326" s="1">
        <v>6.1844999999999999</v>
      </c>
      <c r="O1326" s="1">
        <v>8.484</v>
      </c>
      <c r="P1326" s="37">
        <v>1.5645</v>
      </c>
      <c r="Q1326">
        <f t="shared" si="87"/>
        <v>0.5</v>
      </c>
      <c r="R1326" t="s">
        <v>1949</v>
      </c>
      <c r="S1326" t="s">
        <v>1934</v>
      </c>
    </row>
    <row r="1327" spans="1:19">
      <c r="A1327" s="2">
        <f t="shared" si="88"/>
        <v>10881</v>
      </c>
      <c r="B1327" t="str">
        <f t="shared" si="89"/>
        <v>D110881-281</v>
      </c>
      <c r="C1327" t="str">
        <f t="shared" si="90"/>
        <v>Curacao - White</v>
      </c>
      <c r="D1327" s="2">
        <v>10881</v>
      </c>
      <c r="E1327" t="s">
        <v>82</v>
      </c>
      <c r="F1327" t="s">
        <v>121</v>
      </c>
      <c r="G1327" t="s">
        <v>29</v>
      </c>
      <c r="H1327" s="3">
        <v>1.125</v>
      </c>
      <c r="I1327" s="3" t="s">
        <v>145</v>
      </c>
      <c r="J1327" t="s">
        <v>12</v>
      </c>
      <c r="K1327">
        <v>281</v>
      </c>
      <c r="L1327">
        <v>395</v>
      </c>
      <c r="M1327" s="1">
        <v>2.8454999999999999</v>
      </c>
      <c r="N1327" s="1">
        <v>6.1844999999999999</v>
      </c>
      <c r="O1327" s="1">
        <v>8.484</v>
      </c>
      <c r="P1327" s="37">
        <v>1.5645</v>
      </c>
      <c r="Q1327">
        <f t="shared" si="87"/>
        <v>0.5</v>
      </c>
      <c r="R1327" t="s">
        <v>1949</v>
      </c>
      <c r="S1327" t="s">
        <v>1934</v>
      </c>
    </row>
    <row r="1328" spans="1:19">
      <c r="A1328" s="2">
        <f t="shared" si="88"/>
        <v>10882</v>
      </c>
      <c r="B1328" t="str">
        <f t="shared" si="89"/>
        <v>D110882-281</v>
      </c>
      <c r="C1328" t="str">
        <f t="shared" si="90"/>
        <v>Curacao - Color</v>
      </c>
      <c r="D1328" s="2">
        <v>10882</v>
      </c>
      <c r="E1328" t="s">
        <v>82</v>
      </c>
      <c r="F1328" t="s">
        <v>121</v>
      </c>
      <c r="G1328" t="s">
        <v>32</v>
      </c>
      <c r="H1328" s="3">
        <v>1.125</v>
      </c>
      <c r="I1328" s="3" t="s">
        <v>145</v>
      </c>
      <c r="J1328" t="s">
        <v>12</v>
      </c>
      <c r="K1328">
        <v>281</v>
      </c>
      <c r="L1328">
        <v>395</v>
      </c>
      <c r="M1328" s="1">
        <v>2.8454999999999999</v>
      </c>
      <c r="N1328" s="1">
        <v>6.1844999999999999</v>
      </c>
      <c r="O1328" s="1">
        <v>8.484</v>
      </c>
      <c r="P1328" s="37">
        <v>1.5645</v>
      </c>
      <c r="Q1328">
        <f t="shared" si="87"/>
        <v>0.5</v>
      </c>
      <c r="R1328" t="s">
        <v>1949</v>
      </c>
      <c r="S1328" t="s">
        <v>1934</v>
      </c>
    </row>
    <row r="1329" spans="1:19">
      <c r="A1329" s="2">
        <f t="shared" si="88"/>
        <v>10883</v>
      </c>
      <c r="B1329" t="str">
        <f t="shared" si="89"/>
        <v>D110883-278</v>
      </c>
      <c r="C1329" t="str">
        <f t="shared" si="90"/>
        <v>Elements - Silver</v>
      </c>
      <c r="D1329" s="2">
        <v>10883</v>
      </c>
      <c r="E1329" t="s">
        <v>39</v>
      </c>
      <c r="F1329" t="s">
        <v>128</v>
      </c>
      <c r="G1329" t="s">
        <v>22</v>
      </c>
      <c r="H1329" s="3">
        <v>2.5</v>
      </c>
      <c r="I1329" s="3" t="s">
        <v>148</v>
      </c>
      <c r="J1329" t="s">
        <v>12</v>
      </c>
      <c r="K1329">
        <v>278</v>
      </c>
      <c r="L1329">
        <v>150</v>
      </c>
      <c r="M1329" s="1">
        <v>5.7959999999999994</v>
      </c>
      <c r="N1329" s="1">
        <v>10.752000000000001</v>
      </c>
      <c r="O1329" s="1">
        <v>14.007</v>
      </c>
      <c r="P1329" s="37">
        <v>3.1920000000000002</v>
      </c>
      <c r="Q1329">
        <f t="shared" si="87"/>
        <v>0.4375</v>
      </c>
      <c r="R1329" t="s">
        <v>1949</v>
      </c>
    </row>
    <row r="1330" spans="1:19">
      <c r="A1330" s="2">
        <f t="shared" si="88"/>
        <v>10884</v>
      </c>
      <c r="B1330" t="str">
        <f t="shared" si="89"/>
        <v>D110884-278</v>
      </c>
      <c r="C1330" t="str">
        <f t="shared" si="90"/>
        <v>Elements - White</v>
      </c>
      <c r="D1330" s="2">
        <v>10884</v>
      </c>
      <c r="E1330" t="s">
        <v>39</v>
      </c>
      <c r="F1330" t="s">
        <v>128</v>
      </c>
      <c r="G1330" t="s">
        <v>29</v>
      </c>
      <c r="H1330" s="3">
        <v>2.5</v>
      </c>
      <c r="I1330" s="3" t="s">
        <v>148</v>
      </c>
      <c r="J1330" t="s">
        <v>12</v>
      </c>
      <c r="K1330">
        <v>278</v>
      </c>
      <c r="L1330">
        <v>175</v>
      </c>
      <c r="M1330" s="1">
        <v>5.7959999999999994</v>
      </c>
      <c r="N1330" s="1">
        <v>10.804499999999999</v>
      </c>
      <c r="O1330" s="1">
        <v>13.943999999999999</v>
      </c>
      <c r="P1330" s="37">
        <v>3.1920000000000002</v>
      </c>
      <c r="Q1330">
        <f t="shared" si="87"/>
        <v>0.4375</v>
      </c>
      <c r="R1330" t="s">
        <v>1949</v>
      </c>
    </row>
    <row r="1331" spans="1:19">
      <c r="A1331" s="2">
        <f t="shared" si="88"/>
        <v>10885</v>
      </c>
      <c r="B1331" t="str">
        <f t="shared" si="89"/>
        <v>D110885-278</v>
      </c>
      <c r="C1331" t="str">
        <f t="shared" si="90"/>
        <v>Elements - White</v>
      </c>
      <c r="D1331" s="2">
        <v>10885</v>
      </c>
      <c r="E1331" t="s">
        <v>39</v>
      </c>
      <c r="F1331" t="s">
        <v>128</v>
      </c>
      <c r="G1331" t="s">
        <v>29</v>
      </c>
      <c r="H1331" s="3">
        <v>2.5</v>
      </c>
      <c r="I1331" s="3" t="s">
        <v>148</v>
      </c>
      <c r="J1331" t="s">
        <v>12</v>
      </c>
      <c r="K1331">
        <v>278</v>
      </c>
      <c r="L1331">
        <v>130</v>
      </c>
      <c r="M1331" s="1">
        <v>6.3944999999999999</v>
      </c>
      <c r="N1331" s="1">
        <v>11.697000000000001</v>
      </c>
      <c r="O1331" s="1">
        <v>15.225000000000001</v>
      </c>
      <c r="P1331" s="37">
        <v>3.5175000000000001</v>
      </c>
      <c r="Q1331">
        <f t="shared" si="87"/>
        <v>0.4375</v>
      </c>
      <c r="R1331" t="s">
        <v>1949</v>
      </c>
    </row>
    <row r="1332" spans="1:19">
      <c r="A1332" s="2">
        <f t="shared" si="88"/>
        <v>10886</v>
      </c>
      <c r="B1332" t="str">
        <f t="shared" si="89"/>
        <v>D110886-278</v>
      </c>
      <c r="C1332" t="str">
        <f t="shared" si="90"/>
        <v>Elements - White</v>
      </c>
      <c r="D1332" s="2">
        <v>10886</v>
      </c>
      <c r="E1332" t="s">
        <v>39</v>
      </c>
      <c r="F1332" t="s">
        <v>128</v>
      </c>
      <c r="G1332" t="s">
        <v>29</v>
      </c>
      <c r="H1332" s="3">
        <v>2.5</v>
      </c>
      <c r="I1332" s="3" t="s">
        <v>148</v>
      </c>
      <c r="J1332" t="s">
        <v>12</v>
      </c>
      <c r="K1332">
        <v>278</v>
      </c>
      <c r="L1332">
        <v>180</v>
      </c>
      <c r="M1332" s="1">
        <v>4.8615000000000004</v>
      </c>
      <c r="N1332" s="1">
        <v>8.9880000000000013</v>
      </c>
      <c r="O1332" s="1">
        <v>11.97</v>
      </c>
      <c r="P1332" s="37">
        <v>2.6774999999999998</v>
      </c>
      <c r="Q1332">
        <f t="shared" si="87"/>
        <v>0.4375</v>
      </c>
      <c r="R1332" t="s">
        <v>1949</v>
      </c>
    </row>
    <row r="1333" spans="1:19">
      <c r="A1333" s="2">
        <f t="shared" si="88"/>
        <v>10887</v>
      </c>
      <c r="B1333" t="str">
        <f t="shared" si="89"/>
        <v>D110887-278</v>
      </c>
      <c r="C1333" t="str">
        <f t="shared" si="90"/>
        <v>Elements - Black</v>
      </c>
      <c r="D1333" s="2">
        <v>10887</v>
      </c>
      <c r="E1333" t="s">
        <v>39</v>
      </c>
      <c r="F1333" t="s">
        <v>128</v>
      </c>
      <c r="G1333" t="s">
        <v>26</v>
      </c>
      <c r="H1333" s="3">
        <v>2.5</v>
      </c>
      <c r="I1333" s="3" t="s">
        <v>148</v>
      </c>
      <c r="J1333" t="s">
        <v>12</v>
      </c>
      <c r="K1333">
        <v>278</v>
      </c>
      <c r="L1333">
        <v>135</v>
      </c>
      <c r="M1333" s="1">
        <v>6.3944999999999999</v>
      </c>
      <c r="N1333" s="1">
        <v>11.697000000000001</v>
      </c>
      <c r="O1333" s="1">
        <v>15.225000000000001</v>
      </c>
      <c r="P1333" s="37">
        <v>3.5175000000000001</v>
      </c>
      <c r="Q1333">
        <f t="shared" si="87"/>
        <v>0.4375</v>
      </c>
      <c r="R1333" t="s">
        <v>1949</v>
      </c>
    </row>
    <row r="1334" spans="1:19">
      <c r="A1334" s="2">
        <f t="shared" si="88"/>
        <v>10888</v>
      </c>
      <c r="B1334" t="str">
        <f t="shared" si="89"/>
        <v>D110888-278</v>
      </c>
      <c r="C1334" t="str">
        <f t="shared" si="90"/>
        <v>Elements - Black</v>
      </c>
      <c r="D1334" s="2">
        <v>10888</v>
      </c>
      <c r="E1334" t="s">
        <v>39</v>
      </c>
      <c r="F1334" t="s">
        <v>128</v>
      </c>
      <c r="G1334" t="s">
        <v>26</v>
      </c>
      <c r="H1334" s="3">
        <v>2.5</v>
      </c>
      <c r="I1334" s="3" t="s">
        <v>148</v>
      </c>
      <c r="J1334" t="s">
        <v>12</v>
      </c>
      <c r="K1334">
        <v>278</v>
      </c>
      <c r="L1334">
        <v>170</v>
      </c>
      <c r="M1334" s="1">
        <v>4.8615000000000004</v>
      </c>
      <c r="N1334" s="1">
        <v>8.9880000000000013</v>
      </c>
      <c r="O1334" s="1">
        <v>11.97</v>
      </c>
      <c r="P1334" s="37">
        <v>2.6774999999999998</v>
      </c>
      <c r="Q1334">
        <f t="shared" si="87"/>
        <v>0.4375</v>
      </c>
      <c r="R1334" t="s">
        <v>1949</v>
      </c>
    </row>
    <row r="1335" spans="1:19">
      <c r="A1335" s="2">
        <f t="shared" si="88"/>
        <v>10890</v>
      </c>
      <c r="B1335" t="str">
        <f t="shared" si="89"/>
        <v>D110890-278</v>
      </c>
      <c r="C1335" t="str">
        <f t="shared" si="90"/>
        <v>Elements - Silver</v>
      </c>
      <c r="D1335" s="2">
        <v>10890</v>
      </c>
      <c r="E1335" t="s">
        <v>39</v>
      </c>
      <c r="F1335" t="s">
        <v>128</v>
      </c>
      <c r="G1335" t="s">
        <v>22</v>
      </c>
      <c r="H1335" s="3">
        <v>2.5</v>
      </c>
      <c r="I1335" s="3" t="s">
        <v>148</v>
      </c>
      <c r="J1335" t="s">
        <v>12</v>
      </c>
      <c r="K1335">
        <v>278</v>
      </c>
      <c r="L1335">
        <v>160</v>
      </c>
      <c r="M1335" s="1">
        <v>6.0165000000000006</v>
      </c>
      <c r="N1335" s="1">
        <v>11.025</v>
      </c>
      <c r="O1335" s="1">
        <v>14.269500000000001</v>
      </c>
      <c r="P1335" s="37">
        <v>3.3075000000000001</v>
      </c>
      <c r="Q1335">
        <f t="shared" si="87"/>
        <v>0.4375</v>
      </c>
      <c r="R1335" t="s">
        <v>1949</v>
      </c>
    </row>
    <row r="1336" spans="1:19">
      <c r="A1336" s="2">
        <f t="shared" si="88"/>
        <v>10891</v>
      </c>
      <c r="B1336" t="str">
        <f t="shared" si="89"/>
        <v>D110891-278</v>
      </c>
      <c r="C1336" t="str">
        <f t="shared" si="90"/>
        <v>Elements - Gold</v>
      </c>
      <c r="D1336" s="2">
        <v>10891</v>
      </c>
      <c r="E1336" t="s">
        <v>39</v>
      </c>
      <c r="F1336" t="s">
        <v>128</v>
      </c>
      <c r="G1336" t="s">
        <v>11</v>
      </c>
      <c r="H1336" s="3">
        <v>2.5</v>
      </c>
      <c r="I1336" s="3" t="s">
        <v>148</v>
      </c>
      <c r="J1336" t="s">
        <v>12</v>
      </c>
      <c r="K1336">
        <v>278</v>
      </c>
      <c r="L1336">
        <v>170</v>
      </c>
      <c r="M1336" s="1">
        <v>6.0165000000000006</v>
      </c>
      <c r="N1336" s="1">
        <v>11.025</v>
      </c>
      <c r="O1336" s="1">
        <v>14.269500000000001</v>
      </c>
      <c r="P1336" s="37">
        <v>3.3075000000000001</v>
      </c>
      <c r="Q1336">
        <f t="shared" si="87"/>
        <v>0.4375</v>
      </c>
      <c r="R1336" t="s">
        <v>1949</v>
      </c>
    </row>
    <row r="1337" spans="1:19">
      <c r="A1337" s="2">
        <f t="shared" si="88"/>
        <v>10893</v>
      </c>
      <c r="B1337" t="str">
        <f t="shared" si="89"/>
        <v>D110893-278</v>
      </c>
      <c r="C1337" t="str">
        <f t="shared" si="90"/>
        <v>Elements - Silver</v>
      </c>
      <c r="D1337" s="2">
        <v>10893</v>
      </c>
      <c r="E1337" t="s">
        <v>39</v>
      </c>
      <c r="F1337" t="s">
        <v>128</v>
      </c>
      <c r="G1337" t="s">
        <v>22</v>
      </c>
      <c r="H1337" s="3">
        <v>2.5</v>
      </c>
      <c r="I1337" s="3" t="s">
        <v>148</v>
      </c>
      <c r="J1337" t="s">
        <v>12</v>
      </c>
      <c r="K1337">
        <v>278</v>
      </c>
      <c r="L1337">
        <v>160</v>
      </c>
      <c r="M1337" s="1">
        <v>6.0165000000000006</v>
      </c>
      <c r="N1337" s="1">
        <v>11.025</v>
      </c>
      <c r="O1337" s="1">
        <v>14.269500000000001</v>
      </c>
      <c r="P1337" s="37">
        <v>3.3075000000000001</v>
      </c>
      <c r="Q1337">
        <f t="shared" ref="Q1337:Q1400" si="91">IFERROR(+IF(I1337&lt;40000,I1337,+((TRIM(+MID(I1337,1,+FIND("/",I1337,1)-1)))/(+TRIM(+MID(I1337,+FIND("/",I1337,1)+1,2))))),I1337*1)</f>
        <v>0.4375</v>
      </c>
      <c r="R1337" t="s">
        <v>1949</v>
      </c>
    </row>
    <row r="1338" spans="1:19">
      <c r="A1338" s="2">
        <f t="shared" si="88"/>
        <v>10894</v>
      </c>
      <c r="B1338" t="str">
        <f t="shared" si="89"/>
        <v>D110894-279</v>
      </c>
      <c r="C1338" t="str">
        <f t="shared" si="90"/>
        <v>Floaters - Silver</v>
      </c>
      <c r="D1338" s="2">
        <v>10894</v>
      </c>
      <c r="E1338" t="s">
        <v>39</v>
      </c>
      <c r="F1338" t="s">
        <v>37</v>
      </c>
      <c r="G1338" t="s">
        <v>22</v>
      </c>
      <c r="H1338" s="3">
        <v>1.75</v>
      </c>
      <c r="I1338" s="3" t="s">
        <v>143</v>
      </c>
      <c r="J1338" t="s">
        <v>38</v>
      </c>
      <c r="K1338">
        <v>279</v>
      </c>
      <c r="L1338">
        <v>125</v>
      </c>
      <c r="M1338" s="1">
        <v>5.3549999999999995</v>
      </c>
      <c r="N1338" s="1">
        <v>10.111500000000001</v>
      </c>
      <c r="O1338" s="1">
        <v>13.198500000000001</v>
      </c>
      <c r="P1338" s="37">
        <v>2.9505000000000003</v>
      </c>
      <c r="Q1338">
        <f t="shared" si="91"/>
        <v>1.625</v>
      </c>
      <c r="R1338" t="s">
        <v>1949</v>
      </c>
    </row>
    <row r="1339" spans="1:19">
      <c r="A1339" s="2">
        <f t="shared" si="88"/>
        <v>10896</v>
      </c>
      <c r="B1339" t="str">
        <f t="shared" si="89"/>
        <v>D110896-270</v>
      </c>
      <c r="C1339" t="str">
        <f t="shared" si="90"/>
        <v>Shadow Boxes - Bronze</v>
      </c>
      <c r="D1339" s="2">
        <v>10896</v>
      </c>
      <c r="E1339" t="s">
        <v>39</v>
      </c>
      <c r="F1339" t="s">
        <v>40</v>
      </c>
      <c r="G1339" t="s">
        <v>30</v>
      </c>
      <c r="H1339" s="3">
        <v>1</v>
      </c>
      <c r="I1339" s="3" t="s">
        <v>143</v>
      </c>
      <c r="J1339" t="s">
        <v>12</v>
      </c>
      <c r="K1339">
        <v>270</v>
      </c>
      <c r="L1339">
        <v>210</v>
      </c>
      <c r="M1339" s="1">
        <v>4.8615000000000004</v>
      </c>
      <c r="N1339" s="1">
        <v>9.0299999999999994</v>
      </c>
      <c r="O1339" s="1">
        <v>11.97</v>
      </c>
      <c r="P1339" s="37">
        <v>2.6774999999999998</v>
      </c>
      <c r="Q1339">
        <f t="shared" si="91"/>
        <v>1.625</v>
      </c>
      <c r="R1339" t="s">
        <v>1949</v>
      </c>
    </row>
    <row r="1340" spans="1:19">
      <c r="A1340" s="2">
        <f t="shared" si="88"/>
        <v>10897</v>
      </c>
      <c r="B1340" t="str">
        <f t="shared" si="89"/>
        <v>D110897-270</v>
      </c>
      <c r="C1340" t="str">
        <f t="shared" si="90"/>
        <v>Shadow Boxes - Gold</v>
      </c>
      <c r="D1340" s="2">
        <v>10897</v>
      </c>
      <c r="E1340" t="s">
        <v>39</v>
      </c>
      <c r="F1340" t="s">
        <v>40</v>
      </c>
      <c r="G1340" t="s">
        <v>11</v>
      </c>
      <c r="H1340" s="3">
        <v>1</v>
      </c>
      <c r="I1340" s="3" t="s">
        <v>143</v>
      </c>
      <c r="J1340" t="s">
        <v>12</v>
      </c>
      <c r="K1340">
        <v>270</v>
      </c>
      <c r="L1340">
        <v>225</v>
      </c>
      <c r="M1340" s="1">
        <v>4.8615000000000004</v>
      </c>
      <c r="N1340" s="1">
        <v>8.9880000000000013</v>
      </c>
      <c r="O1340" s="1">
        <v>11.97</v>
      </c>
      <c r="P1340" s="37">
        <v>2.6774999999999998</v>
      </c>
      <c r="Q1340">
        <f t="shared" si="91"/>
        <v>1.625</v>
      </c>
      <c r="R1340" t="s">
        <v>1949</v>
      </c>
    </row>
    <row r="1341" spans="1:19">
      <c r="A1341" s="2">
        <f t="shared" si="88"/>
        <v>10898</v>
      </c>
      <c r="B1341" t="str">
        <f t="shared" si="89"/>
        <v>D110898-270</v>
      </c>
      <c r="C1341" t="str">
        <f t="shared" si="90"/>
        <v>Shadow Boxes - Silver</v>
      </c>
      <c r="D1341" s="2">
        <v>10898</v>
      </c>
      <c r="E1341" t="s">
        <v>39</v>
      </c>
      <c r="F1341" t="s">
        <v>40</v>
      </c>
      <c r="G1341" t="s">
        <v>22</v>
      </c>
      <c r="H1341" s="3">
        <v>1</v>
      </c>
      <c r="I1341" s="3" t="s">
        <v>143</v>
      </c>
      <c r="J1341" t="s">
        <v>12</v>
      </c>
      <c r="K1341">
        <v>270</v>
      </c>
      <c r="L1341">
        <v>200</v>
      </c>
      <c r="M1341" s="1">
        <v>4.8615000000000004</v>
      </c>
      <c r="N1341" s="1">
        <v>9.0299999999999994</v>
      </c>
      <c r="O1341" s="1">
        <v>11.97</v>
      </c>
      <c r="P1341" s="37">
        <v>2.6774999999999998</v>
      </c>
      <c r="Q1341">
        <f t="shared" si="91"/>
        <v>1.625</v>
      </c>
      <c r="R1341" t="s">
        <v>1949</v>
      </c>
    </row>
    <row r="1342" spans="1:19">
      <c r="A1342" s="2">
        <f t="shared" si="88"/>
        <v>10899</v>
      </c>
      <c r="B1342" t="str">
        <f t="shared" si="89"/>
        <v>D110899-276</v>
      </c>
      <c r="C1342" t="str">
        <f t="shared" si="90"/>
        <v>Knotty Pines - Walnut</v>
      </c>
      <c r="D1342" s="2">
        <v>10899</v>
      </c>
      <c r="E1342" t="s">
        <v>82</v>
      </c>
      <c r="F1342" t="s">
        <v>127</v>
      </c>
      <c r="G1342" t="s">
        <v>23</v>
      </c>
      <c r="H1342" s="3">
        <v>0.75</v>
      </c>
      <c r="I1342" s="3" t="s">
        <v>159</v>
      </c>
      <c r="J1342" t="s">
        <v>12</v>
      </c>
      <c r="K1342">
        <v>276</v>
      </c>
      <c r="L1342">
        <v>540</v>
      </c>
      <c r="M1342" s="1">
        <v>2.7930000000000001</v>
      </c>
      <c r="N1342" s="1">
        <v>5.6594999999999995</v>
      </c>
      <c r="O1342" s="1">
        <v>7.9170000000000007</v>
      </c>
      <c r="P1342" s="37">
        <v>1.5329999999999999</v>
      </c>
      <c r="Q1342">
        <f t="shared" si="91"/>
        <v>1.0625</v>
      </c>
      <c r="R1342" t="s">
        <v>1949</v>
      </c>
    </row>
    <row r="1343" spans="1:19">
      <c r="A1343" s="2">
        <f t="shared" si="88"/>
        <v>10900</v>
      </c>
      <c r="B1343" t="str">
        <f t="shared" si="89"/>
        <v>D110900-276</v>
      </c>
      <c r="C1343" t="str">
        <f t="shared" si="90"/>
        <v>Knotty Pines - Honey Pecan</v>
      </c>
      <c r="D1343" s="2">
        <v>10900</v>
      </c>
      <c r="E1343" t="s">
        <v>82</v>
      </c>
      <c r="F1343" t="s">
        <v>127</v>
      </c>
      <c r="G1343" t="s">
        <v>35</v>
      </c>
      <c r="H1343" s="3">
        <v>0.75</v>
      </c>
      <c r="I1343" s="3" t="s">
        <v>159</v>
      </c>
      <c r="J1343" t="s">
        <v>12</v>
      </c>
      <c r="K1343">
        <v>276</v>
      </c>
      <c r="L1343">
        <v>480</v>
      </c>
      <c r="M1343" s="1">
        <v>2.7930000000000001</v>
      </c>
      <c r="N1343" s="1">
        <v>5.6594999999999995</v>
      </c>
      <c r="O1343" s="1">
        <v>7.9170000000000007</v>
      </c>
      <c r="P1343" s="37">
        <v>1.5329999999999999</v>
      </c>
      <c r="Q1343">
        <f t="shared" si="91"/>
        <v>1.0625</v>
      </c>
      <c r="R1343" t="s">
        <v>1949</v>
      </c>
    </row>
    <row r="1344" spans="1:19">
      <c r="A1344" s="2">
        <f t="shared" si="88"/>
        <v>10901</v>
      </c>
      <c r="B1344" t="str">
        <f t="shared" si="89"/>
        <v>D110901-276</v>
      </c>
      <c r="C1344" t="str">
        <f t="shared" si="90"/>
        <v>Knotty Pines - Walnut</v>
      </c>
      <c r="D1344" s="2">
        <v>10901</v>
      </c>
      <c r="E1344" t="s">
        <v>82</v>
      </c>
      <c r="F1344" t="s">
        <v>127</v>
      </c>
      <c r="G1344" t="s">
        <v>23</v>
      </c>
      <c r="H1344" s="3">
        <v>1.25</v>
      </c>
      <c r="I1344" s="3" t="s">
        <v>144</v>
      </c>
      <c r="J1344" t="s">
        <v>12</v>
      </c>
      <c r="K1344">
        <v>276</v>
      </c>
      <c r="L1344">
        <v>445</v>
      </c>
      <c r="M1344" s="1">
        <v>2.7930000000000001</v>
      </c>
      <c r="N1344" s="1">
        <v>5.6594999999999995</v>
      </c>
      <c r="O1344" s="1">
        <v>7.9170000000000007</v>
      </c>
      <c r="P1344" s="37">
        <v>1.5329999999999999</v>
      </c>
      <c r="Q1344">
        <f t="shared" si="91"/>
        <v>0.5625</v>
      </c>
      <c r="R1344" t="s">
        <v>1949</v>
      </c>
      <c r="S1344" t="s">
        <v>1934</v>
      </c>
    </row>
    <row r="1345" spans="1:18">
      <c r="A1345" s="2">
        <f t="shared" si="88"/>
        <v>10902</v>
      </c>
      <c r="B1345" t="str">
        <f t="shared" si="89"/>
        <v>D110902-276</v>
      </c>
      <c r="C1345" t="str">
        <f t="shared" si="90"/>
        <v>Knotty Pines - Honey Pecan</v>
      </c>
      <c r="D1345" s="2">
        <v>10902</v>
      </c>
      <c r="E1345" t="s">
        <v>82</v>
      </c>
      <c r="F1345" t="s">
        <v>127</v>
      </c>
      <c r="G1345" t="s">
        <v>35</v>
      </c>
      <c r="H1345" s="3">
        <v>1.25</v>
      </c>
      <c r="I1345" s="3" t="s">
        <v>144</v>
      </c>
      <c r="J1345" t="s">
        <v>12</v>
      </c>
      <c r="K1345">
        <v>276</v>
      </c>
      <c r="L1345">
        <v>410</v>
      </c>
      <c r="M1345" s="1" t="e">
        <v>#N/A</v>
      </c>
      <c r="N1345" s="1" t="e">
        <v>#N/A</v>
      </c>
      <c r="O1345" s="1" t="e">
        <v>#N/A</v>
      </c>
      <c r="P1345" s="37" t="e">
        <v>#N/A</v>
      </c>
      <c r="Q1345">
        <f t="shared" si="91"/>
        <v>0.5625</v>
      </c>
      <c r="R1345" t="s">
        <v>1949</v>
      </c>
    </row>
    <row r="1346" spans="1:18">
      <c r="A1346" s="2">
        <f t="shared" si="88"/>
        <v>10903</v>
      </c>
      <c r="B1346" t="str">
        <f t="shared" si="89"/>
        <v>D110903-276</v>
      </c>
      <c r="C1346" t="str">
        <f t="shared" si="90"/>
        <v>Knotty Pines - Walnut</v>
      </c>
      <c r="D1346" s="2">
        <v>10903</v>
      </c>
      <c r="E1346" t="s">
        <v>82</v>
      </c>
      <c r="F1346" t="s">
        <v>127</v>
      </c>
      <c r="G1346" t="s">
        <v>23</v>
      </c>
      <c r="H1346" s="3">
        <v>1.75</v>
      </c>
      <c r="I1346" s="3" t="s">
        <v>144</v>
      </c>
      <c r="J1346" t="s">
        <v>12</v>
      </c>
      <c r="K1346">
        <v>276</v>
      </c>
      <c r="L1346">
        <v>315</v>
      </c>
      <c r="M1346" s="1">
        <v>3.3075000000000001</v>
      </c>
      <c r="N1346" s="1">
        <v>6.5309999999999997</v>
      </c>
      <c r="O1346" s="1">
        <v>8.8935000000000013</v>
      </c>
      <c r="P1346" s="37">
        <v>1.8165</v>
      </c>
      <c r="Q1346">
        <f t="shared" si="91"/>
        <v>0.5625</v>
      </c>
      <c r="R1346" t="s">
        <v>1949</v>
      </c>
    </row>
    <row r="1347" spans="1:18">
      <c r="A1347" s="2">
        <f t="shared" si="88"/>
        <v>10904</v>
      </c>
      <c r="B1347" t="str">
        <f t="shared" si="89"/>
        <v>D110904-276</v>
      </c>
      <c r="C1347" t="str">
        <f t="shared" si="90"/>
        <v>Knotty Pines - Honey Pecan</v>
      </c>
      <c r="D1347" s="2">
        <v>10904</v>
      </c>
      <c r="E1347" t="s">
        <v>82</v>
      </c>
      <c r="F1347" t="s">
        <v>127</v>
      </c>
      <c r="G1347" t="s">
        <v>35</v>
      </c>
      <c r="H1347" s="3">
        <v>1.75</v>
      </c>
      <c r="I1347" s="3" t="s">
        <v>144</v>
      </c>
      <c r="J1347" t="s">
        <v>12</v>
      </c>
      <c r="K1347">
        <v>276</v>
      </c>
      <c r="L1347">
        <v>300</v>
      </c>
      <c r="M1347" s="1" t="e">
        <v>#N/A</v>
      </c>
      <c r="N1347" s="1" t="e">
        <v>#N/A</v>
      </c>
      <c r="O1347" s="1" t="e">
        <v>#N/A</v>
      </c>
      <c r="P1347" s="37" t="e">
        <v>#N/A</v>
      </c>
      <c r="Q1347">
        <f t="shared" si="91"/>
        <v>0.5625</v>
      </c>
      <c r="R1347" t="s">
        <v>1949</v>
      </c>
    </row>
    <row r="1348" spans="1:18">
      <c r="A1348" s="2">
        <f t="shared" si="88"/>
        <v>10905</v>
      </c>
      <c r="B1348" t="str">
        <f t="shared" si="89"/>
        <v>D110905-277</v>
      </c>
      <c r="C1348" t="str">
        <f t="shared" si="90"/>
        <v>Naturals - Natural</v>
      </c>
      <c r="D1348" s="2">
        <v>10905</v>
      </c>
      <c r="E1348" t="s">
        <v>39</v>
      </c>
      <c r="F1348" t="s">
        <v>126</v>
      </c>
      <c r="G1348" t="s">
        <v>44</v>
      </c>
      <c r="H1348" s="3">
        <v>1</v>
      </c>
      <c r="I1348" s="3" t="s">
        <v>144</v>
      </c>
      <c r="J1348" t="s">
        <v>12</v>
      </c>
      <c r="K1348">
        <v>277</v>
      </c>
      <c r="L1348">
        <v>250</v>
      </c>
      <c r="M1348" s="1">
        <v>3.3180000000000005</v>
      </c>
      <c r="N1348" s="1">
        <v>6.5309999999999997</v>
      </c>
      <c r="O1348" s="1">
        <v>8.8514999999999997</v>
      </c>
      <c r="P1348" s="37">
        <v>1.827</v>
      </c>
      <c r="Q1348">
        <f t="shared" si="91"/>
        <v>0.5625</v>
      </c>
      <c r="R1348" t="s">
        <v>1949</v>
      </c>
    </row>
    <row r="1349" spans="1:18">
      <c r="A1349" s="2">
        <f t="shared" ref="A1349:A1380" si="92">D1349</f>
        <v>10906</v>
      </c>
      <c r="B1349" t="str">
        <f t="shared" ref="B1349:B1380" si="93">CONCATENATE("D1",D1349,"-",K1349)</f>
        <v>D110906-277</v>
      </c>
      <c r="C1349" t="str">
        <f t="shared" ref="C1349:C1380" si="94">CONCATENATE(F1349," - ",G1349)</f>
        <v>Naturals - White Washed</v>
      </c>
      <c r="D1349" s="2">
        <v>10906</v>
      </c>
      <c r="E1349" t="s">
        <v>39</v>
      </c>
      <c r="F1349" t="s">
        <v>126</v>
      </c>
      <c r="G1349" t="s">
        <v>47</v>
      </c>
      <c r="H1349" s="3">
        <v>1</v>
      </c>
      <c r="I1349" s="3" t="s">
        <v>144</v>
      </c>
      <c r="J1349" t="s">
        <v>12</v>
      </c>
      <c r="K1349">
        <v>277</v>
      </c>
      <c r="L1349">
        <v>240</v>
      </c>
      <c r="M1349" s="1">
        <v>3.3180000000000005</v>
      </c>
      <c r="N1349" s="1">
        <v>6.5309999999999997</v>
      </c>
      <c r="O1349" s="1">
        <v>8.8514999999999997</v>
      </c>
      <c r="P1349" s="37">
        <v>1.827</v>
      </c>
      <c r="Q1349">
        <f t="shared" si="91"/>
        <v>0.5625</v>
      </c>
      <c r="R1349" t="s">
        <v>1949</v>
      </c>
    </row>
    <row r="1350" spans="1:18">
      <c r="A1350" s="2">
        <f t="shared" si="92"/>
        <v>10908</v>
      </c>
      <c r="B1350" t="str">
        <f t="shared" si="93"/>
        <v>D110908-277</v>
      </c>
      <c r="C1350" t="str">
        <f t="shared" si="94"/>
        <v>Naturals - Natural</v>
      </c>
      <c r="D1350" s="2">
        <v>10908</v>
      </c>
      <c r="E1350" t="s">
        <v>39</v>
      </c>
      <c r="F1350" t="s">
        <v>126</v>
      </c>
      <c r="G1350" t="s">
        <v>44</v>
      </c>
      <c r="H1350" s="3">
        <v>1.5</v>
      </c>
      <c r="I1350" s="3" t="s">
        <v>144</v>
      </c>
      <c r="J1350" t="s">
        <v>12</v>
      </c>
      <c r="K1350">
        <v>277</v>
      </c>
      <c r="L1350">
        <v>150</v>
      </c>
      <c r="M1350" s="1">
        <v>4.7565000000000008</v>
      </c>
      <c r="N1350" s="1">
        <v>8.7780000000000005</v>
      </c>
      <c r="O1350" s="1">
        <v>11.686500000000001</v>
      </c>
      <c r="P1350" s="37">
        <v>2.6145000000000005</v>
      </c>
      <c r="Q1350">
        <f t="shared" si="91"/>
        <v>0.5625</v>
      </c>
      <c r="R1350" t="s">
        <v>1949</v>
      </c>
    </row>
    <row r="1351" spans="1:18">
      <c r="A1351" s="2">
        <f t="shared" si="92"/>
        <v>10909</v>
      </c>
      <c r="B1351" t="str">
        <f t="shared" si="93"/>
        <v>D110909-277</v>
      </c>
      <c r="C1351" t="str">
        <f t="shared" si="94"/>
        <v>Naturals - White Washed</v>
      </c>
      <c r="D1351" s="2">
        <v>10909</v>
      </c>
      <c r="E1351" t="s">
        <v>39</v>
      </c>
      <c r="F1351" t="s">
        <v>126</v>
      </c>
      <c r="G1351" t="s">
        <v>47</v>
      </c>
      <c r="H1351" s="3">
        <v>1.5</v>
      </c>
      <c r="I1351" s="3" t="s">
        <v>144</v>
      </c>
      <c r="J1351" t="s">
        <v>12</v>
      </c>
      <c r="K1351">
        <v>277</v>
      </c>
      <c r="L1351">
        <v>130</v>
      </c>
      <c r="M1351" s="1">
        <v>4.7565000000000008</v>
      </c>
      <c r="N1351" s="1">
        <v>8.7780000000000005</v>
      </c>
      <c r="O1351" s="1">
        <v>11.686500000000001</v>
      </c>
      <c r="P1351" s="37">
        <v>2.6145000000000005</v>
      </c>
      <c r="Q1351">
        <f t="shared" si="91"/>
        <v>0.5625</v>
      </c>
      <c r="R1351" t="s">
        <v>1949</v>
      </c>
    </row>
    <row r="1352" spans="1:18">
      <c r="A1352" s="2">
        <f t="shared" si="92"/>
        <v>10910</v>
      </c>
      <c r="B1352" t="str">
        <f t="shared" si="93"/>
        <v>D110910-279</v>
      </c>
      <c r="C1352" t="str">
        <f t="shared" si="94"/>
        <v>Misc - Black</v>
      </c>
      <c r="D1352" s="2">
        <v>10910</v>
      </c>
      <c r="E1352" t="s">
        <v>82</v>
      </c>
      <c r="F1352" t="s">
        <v>174</v>
      </c>
      <c r="G1352" t="s">
        <v>26</v>
      </c>
      <c r="H1352" s="3">
        <v>2.75</v>
      </c>
      <c r="I1352" s="3" t="s">
        <v>149</v>
      </c>
      <c r="J1352" t="s">
        <v>12</v>
      </c>
      <c r="K1352">
        <v>279</v>
      </c>
      <c r="L1352">
        <v>110</v>
      </c>
      <c r="M1352" s="1">
        <v>8.1479999999999997</v>
      </c>
      <c r="N1352" s="1">
        <v>14.238000000000001</v>
      </c>
      <c r="O1352" s="1">
        <v>18.4695</v>
      </c>
      <c r="P1352" s="37">
        <v>4.4834999999999994</v>
      </c>
      <c r="Q1352">
        <f t="shared" si="91"/>
        <v>0.375</v>
      </c>
      <c r="R1352" t="s">
        <v>1949</v>
      </c>
    </row>
    <row r="1353" spans="1:18">
      <c r="A1353" s="2">
        <f t="shared" si="92"/>
        <v>10911</v>
      </c>
      <c r="B1353" t="str">
        <f t="shared" si="93"/>
        <v>D110911-277</v>
      </c>
      <c r="C1353" t="str">
        <f t="shared" si="94"/>
        <v>Naturals - Natural</v>
      </c>
      <c r="D1353" s="2">
        <v>10911</v>
      </c>
      <c r="E1353" t="s">
        <v>39</v>
      </c>
      <c r="F1353" t="s">
        <v>126</v>
      </c>
      <c r="G1353" t="s">
        <v>44</v>
      </c>
      <c r="H1353" s="3">
        <v>0.75</v>
      </c>
      <c r="I1353" s="3" t="s">
        <v>153</v>
      </c>
      <c r="J1353" t="s">
        <v>12</v>
      </c>
      <c r="K1353">
        <v>277</v>
      </c>
      <c r="L1353">
        <v>260</v>
      </c>
      <c r="M1353" s="1">
        <v>4.7565000000000008</v>
      </c>
      <c r="N1353" s="1">
        <v>8.7780000000000005</v>
      </c>
      <c r="O1353" s="1">
        <v>11.686500000000001</v>
      </c>
      <c r="P1353" s="37">
        <v>2.6145000000000005</v>
      </c>
      <c r="Q1353">
        <f t="shared" si="91"/>
        <v>1.25</v>
      </c>
      <c r="R1353" t="s">
        <v>1949</v>
      </c>
    </row>
    <row r="1354" spans="1:18">
      <c r="A1354" s="2">
        <f t="shared" si="92"/>
        <v>10912</v>
      </c>
      <c r="B1354" t="str">
        <f t="shared" si="93"/>
        <v>D110912-277</v>
      </c>
      <c r="C1354" t="str">
        <f t="shared" si="94"/>
        <v>Naturals - White Washed</v>
      </c>
      <c r="D1354" s="2">
        <v>10912</v>
      </c>
      <c r="E1354" t="s">
        <v>39</v>
      </c>
      <c r="F1354" t="s">
        <v>126</v>
      </c>
      <c r="G1354" t="s">
        <v>47</v>
      </c>
      <c r="H1354" s="3">
        <v>0.75</v>
      </c>
      <c r="I1354" s="3" t="s">
        <v>153</v>
      </c>
      <c r="J1354" t="s">
        <v>12</v>
      </c>
      <c r="K1354">
        <v>277</v>
      </c>
      <c r="L1354">
        <v>245</v>
      </c>
      <c r="M1354" s="1">
        <v>4.7565000000000008</v>
      </c>
      <c r="N1354" s="1">
        <v>8.7780000000000005</v>
      </c>
      <c r="O1354" s="1">
        <v>11.686500000000001</v>
      </c>
      <c r="P1354" s="37">
        <v>2.6145000000000005</v>
      </c>
      <c r="Q1354">
        <f t="shared" si="91"/>
        <v>1.25</v>
      </c>
      <c r="R1354" t="s">
        <v>1949</v>
      </c>
    </row>
    <row r="1355" spans="1:18">
      <c r="A1355" s="2">
        <f t="shared" si="92"/>
        <v>10913</v>
      </c>
      <c r="B1355" t="str">
        <f t="shared" si="93"/>
        <v>D110913-279</v>
      </c>
      <c r="C1355" t="str">
        <f t="shared" si="94"/>
        <v>Misc - White Washed</v>
      </c>
      <c r="D1355" s="2">
        <v>10913</v>
      </c>
      <c r="E1355" t="s">
        <v>82</v>
      </c>
      <c r="F1355" t="s">
        <v>174</v>
      </c>
      <c r="G1355" t="s">
        <v>47</v>
      </c>
      <c r="H1355" s="3">
        <v>2.75</v>
      </c>
      <c r="I1355" s="3" t="s">
        <v>149</v>
      </c>
      <c r="J1355" t="s">
        <v>12</v>
      </c>
      <c r="K1355">
        <v>279</v>
      </c>
      <c r="L1355">
        <v>120</v>
      </c>
      <c r="M1355" s="1" t="e">
        <v>#N/A</v>
      </c>
      <c r="N1355" s="1" t="e">
        <v>#N/A</v>
      </c>
      <c r="O1355" s="1" t="e">
        <v>#N/A</v>
      </c>
      <c r="P1355" s="37" t="e">
        <v>#N/A</v>
      </c>
      <c r="Q1355">
        <f t="shared" si="91"/>
        <v>0.375</v>
      </c>
      <c r="R1355" t="s">
        <v>1949</v>
      </c>
    </row>
    <row r="1356" spans="1:18">
      <c r="A1356" s="2">
        <f t="shared" si="92"/>
        <v>10914</v>
      </c>
      <c r="B1356" t="str">
        <f t="shared" si="93"/>
        <v>D110914-277</v>
      </c>
      <c r="C1356" t="str">
        <f t="shared" si="94"/>
        <v>Naturals - Natural</v>
      </c>
      <c r="D1356" s="2">
        <v>10914</v>
      </c>
      <c r="E1356" t="s">
        <v>39</v>
      </c>
      <c r="F1356" t="s">
        <v>126</v>
      </c>
      <c r="G1356" t="s">
        <v>44</v>
      </c>
      <c r="H1356" s="3">
        <v>0.75</v>
      </c>
      <c r="I1356" s="3" t="s">
        <v>162</v>
      </c>
      <c r="J1356" t="s">
        <v>12</v>
      </c>
      <c r="K1356">
        <v>277</v>
      </c>
      <c r="L1356">
        <v>230</v>
      </c>
      <c r="M1356" s="1">
        <v>6.1005000000000003</v>
      </c>
      <c r="N1356" s="1">
        <v>11.161500000000002</v>
      </c>
      <c r="O1356" s="1">
        <v>14.532</v>
      </c>
      <c r="P1356" s="37">
        <v>3.3600000000000003</v>
      </c>
      <c r="Q1356">
        <f t="shared" si="91"/>
        <v>1.75</v>
      </c>
      <c r="R1356" t="s">
        <v>1949</v>
      </c>
    </row>
    <row r="1357" spans="1:18">
      <c r="A1357" s="2">
        <f t="shared" si="92"/>
        <v>10915</v>
      </c>
      <c r="B1357" t="str">
        <f t="shared" si="93"/>
        <v>D110915-277</v>
      </c>
      <c r="C1357" t="str">
        <f t="shared" si="94"/>
        <v>Naturals - White Washed</v>
      </c>
      <c r="D1357" s="2">
        <v>10915</v>
      </c>
      <c r="E1357" t="s">
        <v>39</v>
      </c>
      <c r="F1357" t="s">
        <v>126</v>
      </c>
      <c r="G1357" t="s">
        <v>47</v>
      </c>
      <c r="H1357" s="3">
        <v>0.75</v>
      </c>
      <c r="I1357" s="3" t="s">
        <v>162</v>
      </c>
      <c r="J1357" t="s">
        <v>12</v>
      </c>
      <c r="K1357">
        <v>277</v>
      </c>
      <c r="L1357">
        <v>210</v>
      </c>
      <c r="M1357" s="1">
        <v>6.1005000000000003</v>
      </c>
      <c r="N1357" s="1">
        <v>11.161500000000002</v>
      </c>
      <c r="O1357" s="1">
        <v>14.532</v>
      </c>
      <c r="P1357" s="37">
        <v>3.3600000000000003</v>
      </c>
      <c r="Q1357">
        <f t="shared" si="91"/>
        <v>1.75</v>
      </c>
      <c r="R1357" t="s">
        <v>1949</v>
      </c>
    </row>
    <row r="1358" spans="1:18">
      <c r="A1358" s="2">
        <f t="shared" si="92"/>
        <v>10917</v>
      </c>
      <c r="B1358" t="str">
        <f t="shared" si="93"/>
        <v>D110917-277</v>
      </c>
      <c r="C1358" t="str">
        <f t="shared" si="94"/>
        <v>Floaters - Natural</v>
      </c>
      <c r="D1358" s="2">
        <v>10917</v>
      </c>
      <c r="E1358" t="s">
        <v>39</v>
      </c>
      <c r="F1358" t="s">
        <v>37</v>
      </c>
      <c r="G1358" t="s">
        <v>44</v>
      </c>
      <c r="H1358" s="3">
        <v>1.5</v>
      </c>
      <c r="I1358" s="3" t="s">
        <v>156</v>
      </c>
      <c r="J1358" t="s">
        <v>38</v>
      </c>
      <c r="K1358">
        <v>277</v>
      </c>
      <c r="L1358">
        <v>180</v>
      </c>
      <c r="M1358" s="1">
        <v>3.7800000000000002</v>
      </c>
      <c r="N1358" s="1">
        <v>7.245000000000001</v>
      </c>
      <c r="O1358" s="1">
        <v>9.8070000000000004</v>
      </c>
      <c r="P1358" s="37">
        <v>2.0790000000000002</v>
      </c>
      <c r="Q1358">
        <f t="shared" si="91"/>
        <v>0.875</v>
      </c>
      <c r="R1358" t="s">
        <v>1949</v>
      </c>
    </row>
    <row r="1359" spans="1:18">
      <c r="A1359" s="2">
        <f t="shared" si="92"/>
        <v>10918</v>
      </c>
      <c r="B1359" t="str">
        <f t="shared" si="93"/>
        <v>D110918-277</v>
      </c>
      <c r="C1359" t="str">
        <f t="shared" si="94"/>
        <v>Floaters - White Washed</v>
      </c>
      <c r="D1359" s="2">
        <v>10918</v>
      </c>
      <c r="E1359" t="s">
        <v>39</v>
      </c>
      <c r="F1359" t="s">
        <v>37</v>
      </c>
      <c r="G1359" t="s">
        <v>47</v>
      </c>
      <c r="H1359" s="3">
        <v>1.5</v>
      </c>
      <c r="I1359" s="3" t="s">
        <v>156</v>
      </c>
      <c r="J1359" t="s">
        <v>38</v>
      </c>
      <c r="K1359">
        <v>277</v>
      </c>
      <c r="L1359">
        <v>200</v>
      </c>
      <c r="M1359" s="1">
        <v>3.7800000000000002</v>
      </c>
      <c r="N1359" s="1">
        <v>7.245000000000001</v>
      </c>
      <c r="O1359" s="1">
        <v>9.8070000000000004</v>
      </c>
      <c r="P1359" s="37">
        <v>2.0790000000000002</v>
      </c>
      <c r="Q1359">
        <f t="shared" si="91"/>
        <v>0.875</v>
      </c>
      <c r="R1359" t="s">
        <v>1949</v>
      </c>
    </row>
    <row r="1360" spans="1:18">
      <c r="A1360" s="2">
        <f t="shared" si="92"/>
        <v>10920</v>
      </c>
      <c r="B1360" t="str">
        <f t="shared" si="93"/>
        <v>D110920-277</v>
      </c>
      <c r="C1360" t="str">
        <f t="shared" si="94"/>
        <v>Naturals - White Washed</v>
      </c>
      <c r="D1360" s="2">
        <v>10920</v>
      </c>
      <c r="E1360" t="s">
        <v>39</v>
      </c>
      <c r="F1360" t="s">
        <v>126</v>
      </c>
      <c r="G1360" t="s">
        <v>47</v>
      </c>
      <c r="H1360" s="3">
        <v>0.75</v>
      </c>
      <c r="I1360" s="3" t="s">
        <v>145</v>
      </c>
      <c r="J1360" t="s">
        <v>12</v>
      </c>
      <c r="K1360">
        <v>277</v>
      </c>
      <c r="L1360">
        <v>335</v>
      </c>
      <c r="M1360" s="1">
        <v>2.6774999999999998</v>
      </c>
      <c r="N1360" s="1">
        <v>5.6070000000000002</v>
      </c>
      <c r="O1360" s="1">
        <v>8.1690000000000005</v>
      </c>
      <c r="P1360" s="37">
        <v>1.47</v>
      </c>
      <c r="Q1360">
        <f t="shared" si="91"/>
        <v>0.5</v>
      </c>
      <c r="R1360" t="s">
        <v>1949</v>
      </c>
    </row>
    <row r="1361" spans="1:18">
      <c r="A1361" s="2">
        <f t="shared" si="92"/>
        <v>10921</v>
      </c>
      <c r="B1361" t="str">
        <f t="shared" si="93"/>
        <v>D110921-285</v>
      </c>
      <c r="C1361" t="str">
        <f t="shared" si="94"/>
        <v>Park Slope - Antique Silver</v>
      </c>
      <c r="D1361" s="2">
        <v>10921</v>
      </c>
      <c r="E1361" t="s">
        <v>10</v>
      </c>
      <c r="F1361" t="s">
        <v>124</v>
      </c>
      <c r="G1361" t="s">
        <v>13</v>
      </c>
      <c r="H1361" s="3">
        <v>3.25</v>
      </c>
      <c r="I1361" s="3" t="s">
        <v>145</v>
      </c>
      <c r="J1361" t="s">
        <v>12</v>
      </c>
      <c r="K1361">
        <v>285</v>
      </c>
      <c r="L1361">
        <v>120</v>
      </c>
      <c r="M1361" s="1">
        <v>8.2635000000000005</v>
      </c>
      <c r="N1361" s="1">
        <v>14.4795</v>
      </c>
      <c r="O1361" s="1">
        <v>18.711000000000002</v>
      </c>
      <c r="P1361" s="37">
        <v>4.5465</v>
      </c>
      <c r="Q1361">
        <f t="shared" si="91"/>
        <v>0.5</v>
      </c>
      <c r="R1361" t="s">
        <v>1949</v>
      </c>
    </row>
    <row r="1362" spans="1:18">
      <c r="A1362" s="2">
        <f t="shared" si="92"/>
        <v>10922</v>
      </c>
      <c r="B1362" t="str">
        <f t="shared" si="93"/>
        <v>D110922-285</v>
      </c>
      <c r="C1362" t="str">
        <f t="shared" si="94"/>
        <v>Park Slope - Pewter</v>
      </c>
      <c r="D1362" s="2">
        <v>10922</v>
      </c>
      <c r="E1362" t="s">
        <v>10</v>
      </c>
      <c r="F1362" t="s">
        <v>124</v>
      </c>
      <c r="G1362" t="s">
        <v>28</v>
      </c>
      <c r="H1362" s="3">
        <v>3.25</v>
      </c>
      <c r="I1362" s="3" t="s">
        <v>145</v>
      </c>
      <c r="J1362" t="s">
        <v>12</v>
      </c>
      <c r="K1362">
        <v>285</v>
      </c>
      <c r="L1362">
        <v>110</v>
      </c>
      <c r="M1362" s="1" t="e">
        <v>#N/A</v>
      </c>
      <c r="N1362" s="1" t="e">
        <v>#N/A</v>
      </c>
      <c r="O1362" s="1" t="e">
        <v>#N/A</v>
      </c>
      <c r="P1362" s="37" t="e">
        <v>#N/A</v>
      </c>
      <c r="Q1362">
        <f t="shared" si="91"/>
        <v>0.5</v>
      </c>
      <c r="R1362" t="s">
        <v>1949</v>
      </c>
    </row>
    <row r="1363" spans="1:18">
      <c r="A1363" s="2">
        <f t="shared" si="92"/>
        <v>10923</v>
      </c>
      <c r="B1363" t="str">
        <f t="shared" si="93"/>
        <v>D110923-285</v>
      </c>
      <c r="C1363" t="str">
        <f t="shared" si="94"/>
        <v>Park Slope - Bronze</v>
      </c>
      <c r="D1363" s="2">
        <v>10923</v>
      </c>
      <c r="E1363" t="s">
        <v>10</v>
      </c>
      <c r="F1363" t="s">
        <v>124</v>
      </c>
      <c r="G1363" t="s">
        <v>30</v>
      </c>
      <c r="H1363" s="3">
        <v>3.25</v>
      </c>
      <c r="I1363" s="3" t="s">
        <v>145</v>
      </c>
      <c r="J1363" t="s">
        <v>12</v>
      </c>
      <c r="K1363">
        <v>285</v>
      </c>
      <c r="L1363">
        <v>100</v>
      </c>
      <c r="M1363" s="1">
        <v>8.2635000000000005</v>
      </c>
      <c r="N1363" s="1">
        <v>14.4795</v>
      </c>
      <c r="O1363" s="1">
        <v>18.711000000000002</v>
      </c>
      <c r="P1363" s="37">
        <v>4.5465</v>
      </c>
      <c r="Q1363">
        <f t="shared" si="91"/>
        <v>0.5</v>
      </c>
      <c r="R1363" t="s">
        <v>1949</v>
      </c>
    </row>
    <row r="1364" spans="1:18">
      <c r="A1364" s="2">
        <f t="shared" si="92"/>
        <v>10924</v>
      </c>
      <c r="B1364" t="str">
        <f t="shared" si="93"/>
        <v>D110924-285</v>
      </c>
      <c r="C1364" t="str">
        <f t="shared" si="94"/>
        <v>Park Slope - Black</v>
      </c>
      <c r="D1364" s="2">
        <v>10924</v>
      </c>
      <c r="E1364" t="s">
        <v>10</v>
      </c>
      <c r="F1364" t="s">
        <v>124</v>
      </c>
      <c r="G1364" t="s">
        <v>26</v>
      </c>
      <c r="H1364" s="3">
        <v>3.25</v>
      </c>
      <c r="I1364" s="3" t="s">
        <v>145</v>
      </c>
      <c r="J1364" t="s">
        <v>12</v>
      </c>
      <c r="K1364">
        <v>285</v>
      </c>
      <c r="L1364">
        <v>110</v>
      </c>
      <c r="M1364" s="1">
        <v>8.2635000000000005</v>
      </c>
      <c r="N1364" s="1">
        <v>14.4795</v>
      </c>
      <c r="O1364" s="1">
        <v>18.711000000000002</v>
      </c>
      <c r="P1364" s="37">
        <v>4.5465</v>
      </c>
      <c r="Q1364">
        <f t="shared" si="91"/>
        <v>0.5</v>
      </c>
      <c r="R1364" t="s">
        <v>1949</v>
      </c>
    </row>
    <row r="1365" spans="1:18">
      <c r="A1365" s="2">
        <f t="shared" si="92"/>
        <v>10925</v>
      </c>
      <c r="B1365" t="str">
        <f t="shared" si="93"/>
        <v>D110925-285</v>
      </c>
      <c r="C1365" t="str">
        <f t="shared" si="94"/>
        <v>Park Slope - White</v>
      </c>
      <c r="D1365" s="2">
        <v>10925</v>
      </c>
      <c r="E1365" t="s">
        <v>10</v>
      </c>
      <c r="F1365" t="s">
        <v>124</v>
      </c>
      <c r="G1365" t="s">
        <v>29</v>
      </c>
      <c r="H1365" s="3">
        <v>3.25</v>
      </c>
      <c r="I1365" s="3" t="s">
        <v>145</v>
      </c>
      <c r="J1365" t="s">
        <v>12</v>
      </c>
      <c r="K1365">
        <v>285</v>
      </c>
      <c r="L1365">
        <v>120</v>
      </c>
      <c r="M1365" s="1">
        <v>8.2635000000000005</v>
      </c>
      <c r="N1365" s="1">
        <v>14.4795</v>
      </c>
      <c r="O1365" s="1">
        <v>18.711000000000002</v>
      </c>
      <c r="P1365" s="37">
        <v>4.5465</v>
      </c>
      <c r="Q1365">
        <f t="shared" si="91"/>
        <v>0.5</v>
      </c>
      <c r="R1365" t="s">
        <v>1949</v>
      </c>
    </row>
    <row r="1366" spans="1:18">
      <c r="A1366" s="2">
        <f t="shared" si="92"/>
        <v>10926</v>
      </c>
      <c r="B1366" t="str">
        <f t="shared" si="93"/>
        <v>D110926-284</v>
      </c>
      <c r="C1366" t="str">
        <f t="shared" si="94"/>
        <v>Austin - Black</v>
      </c>
      <c r="D1366" s="2">
        <v>10926</v>
      </c>
      <c r="E1366" t="s">
        <v>39</v>
      </c>
      <c r="F1366" t="s">
        <v>125</v>
      </c>
      <c r="G1366" t="s">
        <v>26</v>
      </c>
      <c r="H1366" s="3">
        <v>1.75</v>
      </c>
      <c r="I1366" s="3" t="s">
        <v>145</v>
      </c>
      <c r="J1366" t="s">
        <v>12</v>
      </c>
      <c r="K1366">
        <v>284</v>
      </c>
      <c r="L1366">
        <v>330</v>
      </c>
      <c r="M1366" s="1">
        <v>4.2210000000000001</v>
      </c>
      <c r="N1366" s="1">
        <v>7.8959999999999999</v>
      </c>
      <c r="O1366" s="1">
        <v>10.5105</v>
      </c>
      <c r="P1366" s="37">
        <v>2.3205</v>
      </c>
      <c r="Q1366">
        <f t="shared" si="91"/>
        <v>0.5</v>
      </c>
      <c r="R1366" t="s">
        <v>1949</v>
      </c>
    </row>
    <row r="1367" spans="1:18">
      <c r="A1367" s="2">
        <f t="shared" si="92"/>
        <v>10927</v>
      </c>
      <c r="B1367" t="str">
        <f t="shared" si="93"/>
        <v>D110927-284</v>
      </c>
      <c r="C1367" t="str">
        <f t="shared" si="94"/>
        <v>Austin - Contrast Grey</v>
      </c>
      <c r="D1367" s="2">
        <v>10927</v>
      </c>
      <c r="E1367" t="s">
        <v>39</v>
      </c>
      <c r="F1367" t="s">
        <v>125</v>
      </c>
      <c r="G1367" t="s">
        <v>27</v>
      </c>
      <c r="H1367" s="3">
        <v>1.75</v>
      </c>
      <c r="I1367" s="3" t="s">
        <v>145</v>
      </c>
      <c r="J1367" t="s">
        <v>12</v>
      </c>
      <c r="K1367">
        <v>284</v>
      </c>
      <c r="L1367">
        <v>330</v>
      </c>
      <c r="M1367" s="1">
        <v>4.2210000000000001</v>
      </c>
      <c r="N1367" s="1">
        <v>7.8959999999999999</v>
      </c>
      <c r="O1367" s="1">
        <v>10.5105</v>
      </c>
      <c r="P1367" s="37">
        <v>2.3205</v>
      </c>
      <c r="Q1367">
        <f t="shared" si="91"/>
        <v>0.5</v>
      </c>
      <c r="R1367" t="s">
        <v>1949</v>
      </c>
    </row>
    <row r="1368" spans="1:18">
      <c r="A1368" s="2">
        <f t="shared" si="92"/>
        <v>10928</v>
      </c>
      <c r="B1368" t="str">
        <f t="shared" si="93"/>
        <v>D110928-284</v>
      </c>
      <c r="C1368" t="str">
        <f t="shared" si="94"/>
        <v>Austin - White</v>
      </c>
      <c r="D1368" s="2">
        <v>10928</v>
      </c>
      <c r="E1368" t="s">
        <v>39</v>
      </c>
      <c r="F1368" t="s">
        <v>125</v>
      </c>
      <c r="G1368" t="s">
        <v>29</v>
      </c>
      <c r="H1368" s="3">
        <v>1.75</v>
      </c>
      <c r="I1368" s="3" t="s">
        <v>145</v>
      </c>
      <c r="J1368" t="s">
        <v>12</v>
      </c>
      <c r="K1368">
        <v>284</v>
      </c>
      <c r="L1368">
        <v>300</v>
      </c>
      <c r="M1368" s="1">
        <v>4.2210000000000001</v>
      </c>
      <c r="N1368" s="1">
        <v>7.8959999999999999</v>
      </c>
      <c r="O1368" s="1">
        <v>10.5105</v>
      </c>
      <c r="P1368" s="37">
        <v>2.3205</v>
      </c>
      <c r="Q1368">
        <f t="shared" si="91"/>
        <v>0.5</v>
      </c>
      <c r="R1368" t="s">
        <v>1949</v>
      </c>
    </row>
    <row r="1369" spans="1:18">
      <c r="A1369" s="2">
        <f t="shared" si="92"/>
        <v>10929</v>
      </c>
      <c r="B1369" t="str">
        <f t="shared" si="93"/>
        <v>D110929-284</v>
      </c>
      <c r="C1369" t="str">
        <f t="shared" si="94"/>
        <v>Austin - Natural</v>
      </c>
      <c r="D1369" s="2">
        <v>10929</v>
      </c>
      <c r="E1369" t="s">
        <v>39</v>
      </c>
      <c r="F1369" t="s">
        <v>125</v>
      </c>
      <c r="G1369" t="s">
        <v>44</v>
      </c>
      <c r="H1369" s="3">
        <v>1.75</v>
      </c>
      <c r="I1369" s="3" t="s">
        <v>145</v>
      </c>
      <c r="J1369" t="s">
        <v>12</v>
      </c>
      <c r="K1369">
        <v>284</v>
      </c>
      <c r="L1369">
        <v>340</v>
      </c>
      <c r="M1369" s="1">
        <v>4.2210000000000001</v>
      </c>
      <c r="N1369" s="1">
        <v>7.8959999999999999</v>
      </c>
      <c r="O1369" s="1">
        <v>10.5105</v>
      </c>
      <c r="P1369" s="37">
        <v>2.3205</v>
      </c>
      <c r="Q1369">
        <f t="shared" si="91"/>
        <v>0.5</v>
      </c>
      <c r="R1369" t="s">
        <v>1949</v>
      </c>
    </row>
    <row r="1370" spans="1:18">
      <c r="A1370" s="2">
        <f t="shared" si="92"/>
        <v>10930</v>
      </c>
      <c r="B1370" t="str">
        <f t="shared" si="93"/>
        <v>D110930-284</v>
      </c>
      <c r="C1370" t="str">
        <f t="shared" si="94"/>
        <v>Austin - Black</v>
      </c>
      <c r="D1370" s="2">
        <v>10930</v>
      </c>
      <c r="E1370" t="s">
        <v>39</v>
      </c>
      <c r="F1370" t="s">
        <v>125</v>
      </c>
      <c r="G1370" t="s">
        <v>26</v>
      </c>
      <c r="H1370" s="3">
        <v>2.625</v>
      </c>
      <c r="I1370" s="3" t="s">
        <v>145</v>
      </c>
      <c r="J1370" t="s">
        <v>12</v>
      </c>
      <c r="K1370">
        <v>284</v>
      </c>
      <c r="L1370">
        <v>215</v>
      </c>
      <c r="M1370" s="1">
        <v>5.88</v>
      </c>
      <c r="N1370" s="1">
        <v>10.951499999999999</v>
      </c>
      <c r="O1370" s="1">
        <v>14.217000000000001</v>
      </c>
      <c r="P1370" s="37">
        <v>3.2340000000000004</v>
      </c>
      <c r="Q1370">
        <f t="shared" si="91"/>
        <v>0.5</v>
      </c>
      <c r="R1370" t="s">
        <v>1949</v>
      </c>
    </row>
    <row r="1371" spans="1:18">
      <c r="A1371" s="2">
        <f t="shared" si="92"/>
        <v>10931</v>
      </c>
      <c r="B1371" t="str">
        <f t="shared" si="93"/>
        <v>D110931-284</v>
      </c>
      <c r="C1371" t="str">
        <f t="shared" si="94"/>
        <v>Austin - Contrast Grey</v>
      </c>
      <c r="D1371" s="2">
        <v>10931</v>
      </c>
      <c r="E1371" t="s">
        <v>39</v>
      </c>
      <c r="F1371" t="s">
        <v>125</v>
      </c>
      <c r="G1371" t="s">
        <v>27</v>
      </c>
      <c r="H1371" s="3">
        <v>2.625</v>
      </c>
      <c r="I1371" s="3" t="s">
        <v>145</v>
      </c>
      <c r="J1371" t="s">
        <v>12</v>
      </c>
      <c r="K1371">
        <v>284</v>
      </c>
      <c r="L1371">
        <v>200</v>
      </c>
      <c r="M1371" s="1" t="e">
        <v>#N/A</v>
      </c>
      <c r="N1371" s="1" t="e">
        <v>#N/A</v>
      </c>
      <c r="O1371" s="1" t="e">
        <v>#N/A</v>
      </c>
      <c r="P1371" s="37" t="e">
        <v>#N/A</v>
      </c>
      <c r="Q1371">
        <f t="shared" si="91"/>
        <v>0.5</v>
      </c>
      <c r="R1371" t="s">
        <v>1949</v>
      </c>
    </row>
    <row r="1372" spans="1:18">
      <c r="A1372" s="2">
        <f t="shared" si="92"/>
        <v>10932</v>
      </c>
      <c r="B1372" t="str">
        <f t="shared" si="93"/>
        <v>D110932-284</v>
      </c>
      <c r="C1372" t="str">
        <f t="shared" si="94"/>
        <v>Austin - White</v>
      </c>
      <c r="D1372" s="2">
        <v>10932</v>
      </c>
      <c r="E1372" t="s">
        <v>39</v>
      </c>
      <c r="F1372" t="s">
        <v>125</v>
      </c>
      <c r="G1372" t="s">
        <v>29</v>
      </c>
      <c r="H1372" s="3">
        <v>2.625</v>
      </c>
      <c r="I1372" s="3" t="s">
        <v>145</v>
      </c>
      <c r="J1372" t="s">
        <v>12</v>
      </c>
      <c r="K1372">
        <v>284</v>
      </c>
      <c r="L1372">
        <v>190</v>
      </c>
      <c r="M1372" s="1">
        <v>5.88</v>
      </c>
      <c r="N1372" s="1">
        <v>10.951499999999999</v>
      </c>
      <c r="O1372" s="1">
        <v>14.217000000000001</v>
      </c>
      <c r="P1372" s="37">
        <v>3.2340000000000004</v>
      </c>
      <c r="Q1372">
        <f t="shared" si="91"/>
        <v>0.5</v>
      </c>
      <c r="R1372" t="s">
        <v>1949</v>
      </c>
    </row>
    <row r="1373" spans="1:18">
      <c r="A1373" s="2">
        <f t="shared" si="92"/>
        <v>10934</v>
      </c>
      <c r="B1373" t="str">
        <f t="shared" si="93"/>
        <v>D110934-291</v>
      </c>
      <c r="C1373" t="str">
        <f t="shared" si="94"/>
        <v>Misc - Natural</v>
      </c>
      <c r="D1373" s="2">
        <v>10934</v>
      </c>
      <c r="E1373" t="s">
        <v>61</v>
      </c>
      <c r="F1373" t="s">
        <v>174</v>
      </c>
      <c r="G1373" t="s">
        <v>44</v>
      </c>
      <c r="H1373" s="3">
        <v>4</v>
      </c>
      <c r="I1373" s="3" t="s">
        <v>147</v>
      </c>
      <c r="J1373" t="s">
        <v>12</v>
      </c>
      <c r="K1373">
        <v>291</v>
      </c>
      <c r="L1373">
        <v>120</v>
      </c>
      <c r="M1373" s="1" t="e">
        <v>#N/A</v>
      </c>
      <c r="N1373" s="1" t="e">
        <v>#N/A</v>
      </c>
      <c r="O1373" s="1" t="e">
        <v>#N/A</v>
      </c>
      <c r="P1373" s="37" t="e">
        <v>#N/A</v>
      </c>
      <c r="Q1373">
        <f t="shared" si="91"/>
        <v>0.625</v>
      </c>
      <c r="R1373" t="s">
        <v>1949</v>
      </c>
    </row>
    <row r="1374" spans="1:18">
      <c r="A1374" s="2">
        <f t="shared" si="92"/>
        <v>10936</v>
      </c>
      <c r="B1374" t="str">
        <f t="shared" si="93"/>
        <v>D110936-287</v>
      </c>
      <c r="C1374" t="str">
        <f t="shared" si="94"/>
        <v>Misc - Gold</v>
      </c>
      <c r="D1374" s="2">
        <v>10936</v>
      </c>
      <c r="E1374" t="s">
        <v>39</v>
      </c>
      <c r="F1374" t="s">
        <v>174</v>
      </c>
      <c r="G1374" t="s">
        <v>11</v>
      </c>
      <c r="H1374" s="3">
        <v>1.625</v>
      </c>
      <c r="I1374" s="3" t="s">
        <v>149</v>
      </c>
      <c r="J1374" t="s">
        <v>12</v>
      </c>
      <c r="K1374">
        <v>287</v>
      </c>
      <c r="L1374">
        <v>320</v>
      </c>
      <c r="M1374" s="1">
        <v>4.5045000000000002</v>
      </c>
      <c r="N1374" s="1">
        <v>8.5680000000000014</v>
      </c>
      <c r="O1374" s="1">
        <v>11.466000000000001</v>
      </c>
      <c r="P1374" s="37">
        <v>2.4779999999999998</v>
      </c>
      <c r="Q1374">
        <f t="shared" si="91"/>
        <v>0.375</v>
      </c>
      <c r="R1374" t="s">
        <v>1949</v>
      </c>
    </row>
    <row r="1375" spans="1:18">
      <c r="A1375" s="2">
        <f t="shared" si="92"/>
        <v>10937</v>
      </c>
      <c r="B1375" t="str">
        <f t="shared" si="93"/>
        <v>D110937-287</v>
      </c>
      <c r="C1375" t="str">
        <f t="shared" si="94"/>
        <v>Misc - Pewter</v>
      </c>
      <c r="D1375" s="2">
        <v>10937</v>
      </c>
      <c r="E1375" t="s">
        <v>39</v>
      </c>
      <c r="F1375" t="s">
        <v>174</v>
      </c>
      <c r="G1375" t="s">
        <v>28</v>
      </c>
      <c r="H1375" s="3">
        <v>1.625</v>
      </c>
      <c r="I1375" s="3" t="s">
        <v>149</v>
      </c>
      <c r="J1375" t="s">
        <v>12</v>
      </c>
      <c r="K1375">
        <v>287</v>
      </c>
      <c r="L1375">
        <v>320</v>
      </c>
      <c r="M1375" s="1">
        <v>4.5045000000000002</v>
      </c>
      <c r="N1375" s="1">
        <v>8.5680000000000014</v>
      </c>
      <c r="O1375" s="1">
        <v>11.466000000000001</v>
      </c>
      <c r="P1375" s="37">
        <v>2.4779999999999998</v>
      </c>
      <c r="Q1375">
        <f t="shared" si="91"/>
        <v>0.375</v>
      </c>
      <c r="R1375" t="s">
        <v>1949</v>
      </c>
    </row>
    <row r="1376" spans="1:18">
      <c r="A1376" s="2">
        <f t="shared" si="92"/>
        <v>10938</v>
      </c>
      <c r="B1376" t="str">
        <f t="shared" si="93"/>
        <v>D110938-287</v>
      </c>
      <c r="C1376" t="str">
        <f t="shared" si="94"/>
        <v>Misc - Silver</v>
      </c>
      <c r="D1376" s="2">
        <v>10938</v>
      </c>
      <c r="E1376" t="s">
        <v>39</v>
      </c>
      <c r="F1376" t="s">
        <v>174</v>
      </c>
      <c r="G1376" t="s">
        <v>22</v>
      </c>
      <c r="H1376" s="3">
        <v>1.625</v>
      </c>
      <c r="I1376" s="3" t="s">
        <v>149</v>
      </c>
      <c r="J1376" t="s">
        <v>12</v>
      </c>
      <c r="K1376">
        <v>287</v>
      </c>
      <c r="L1376">
        <v>300</v>
      </c>
      <c r="M1376" s="1">
        <v>4.5045000000000002</v>
      </c>
      <c r="N1376" s="1">
        <v>8.5680000000000014</v>
      </c>
      <c r="O1376" s="1">
        <v>11.466000000000001</v>
      </c>
      <c r="P1376" s="37">
        <v>2.4779999999999998</v>
      </c>
      <c r="Q1376">
        <f t="shared" si="91"/>
        <v>0.375</v>
      </c>
      <c r="R1376" t="s">
        <v>1949</v>
      </c>
    </row>
    <row r="1377" spans="1:18">
      <c r="A1377" s="2">
        <f t="shared" si="92"/>
        <v>10939</v>
      </c>
      <c r="B1377" t="str">
        <f t="shared" si="93"/>
        <v>D110939-287</v>
      </c>
      <c r="C1377" t="str">
        <f t="shared" si="94"/>
        <v>Misc - Pewter</v>
      </c>
      <c r="D1377" s="2">
        <v>10939</v>
      </c>
      <c r="E1377" t="s">
        <v>39</v>
      </c>
      <c r="F1377" t="s">
        <v>174</v>
      </c>
      <c r="G1377" t="s">
        <v>28</v>
      </c>
      <c r="H1377" s="3">
        <v>1.625</v>
      </c>
      <c r="I1377" s="3" t="s">
        <v>149</v>
      </c>
      <c r="J1377" t="s">
        <v>12</v>
      </c>
      <c r="K1377">
        <v>287</v>
      </c>
      <c r="L1377">
        <v>320</v>
      </c>
      <c r="M1377" s="1">
        <v>4.5045000000000002</v>
      </c>
      <c r="N1377" s="1">
        <v>8.5680000000000014</v>
      </c>
      <c r="O1377" s="1">
        <v>11.466000000000001</v>
      </c>
      <c r="P1377" s="37">
        <v>2.4779999999999998</v>
      </c>
      <c r="Q1377">
        <f t="shared" si="91"/>
        <v>0.375</v>
      </c>
      <c r="R1377" t="s">
        <v>1949</v>
      </c>
    </row>
    <row r="1378" spans="1:18">
      <c r="A1378" s="2">
        <f t="shared" si="92"/>
        <v>10940</v>
      </c>
      <c r="B1378" t="str">
        <f t="shared" si="93"/>
        <v>D110940-288</v>
      </c>
      <c r="C1378" t="str">
        <f t="shared" si="94"/>
        <v>Floaters - White</v>
      </c>
      <c r="D1378" s="2">
        <v>10940</v>
      </c>
      <c r="E1378" t="s">
        <v>39</v>
      </c>
      <c r="F1378" t="s">
        <v>37</v>
      </c>
      <c r="G1378" t="s">
        <v>29</v>
      </c>
      <c r="H1378" s="3">
        <v>1</v>
      </c>
      <c r="I1378" s="3" t="s">
        <v>154</v>
      </c>
      <c r="J1378" t="s">
        <v>38</v>
      </c>
      <c r="K1378">
        <v>288</v>
      </c>
      <c r="L1378">
        <v>300</v>
      </c>
      <c r="M1378" s="1">
        <v>3.5910000000000002</v>
      </c>
      <c r="N1378" s="1">
        <v>6.8879999999999999</v>
      </c>
      <c r="O1378" s="1">
        <v>9.3974999999999991</v>
      </c>
      <c r="P1378" s="37">
        <v>1.974</v>
      </c>
      <c r="Q1378">
        <f t="shared" si="91"/>
        <v>1</v>
      </c>
      <c r="R1378" t="s">
        <v>1949</v>
      </c>
    </row>
    <row r="1379" spans="1:18">
      <c r="A1379" s="2">
        <f t="shared" si="92"/>
        <v>10941</v>
      </c>
      <c r="B1379" t="str">
        <f t="shared" si="93"/>
        <v>D110941-288</v>
      </c>
      <c r="C1379" t="str">
        <f t="shared" si="94"/>
        <v>Floaters - White</v>
      </c>
      <c r="D1379" s="2">
        <v>10941</v>
      </c>
      <c r="E1379" t="s">
        <v>39</v>
      </c>
      <c r="F1379" t="s">
        <v>37</v>
      </c>
      <c r="G1379" t="s">
        <v>29</v>
      </c>
      <c r="H1379" s="3">
        <v>1.6875</v>
      </c>
      <c r="I1379" s="3" t="s">
        <v>169</v>
      </c>
      <c r="J1379" t="s">
        <v>38</v>
      </c>
      <c r="K1379">
        <v>288</v>
      </c>
      <c r="L1379">
        <v>195</v>
      </c>
      <c r="M1379" s="1">
        <v>4.6725000000000003</v>
      </c>
      <c r="N1379" s="1">
        <v>8.7990000000000013</v>
      </c>
      <c r="O1379" s="1">
        <v>11.886000000000001</v>
      </c>
      <c r="P1379" s="37">
        <v>2.5725000000000002</v>
      </c>
      <c r="Q1379">
        <f t="shared" si="91"/>
        <v>1.3125</v>
      </c>
      <c r="R1379" t="s">
        <v>1949</v>
      </c>
    </row>
    <row r="1380" spans="1:18">
      <c r="A1380" s="2">
        <f t="shared" si="92"/>
        <v>10942</v>
      </c>
      <c r="B1380" t="str">
        <f t="shared" si="93"/>
        <v>D110942-288</v>
      </c>
      <c r="C1380" t="str">
        <f t="shared" si="94"/>
        <v>Floaters - White</v>
      </c>
      <c r="D1380" s="2">
        <v>10942</v>
      </c>
      <c r="E1380" t="s">
        <v>39</v>
      </c>
      <c r="F1380" t="s">
        <v>37</v>
      </c>
      <c r="G1380" t="s">
        <v>29</v>
      </c>
      <c r="H1380" s="3">
        <v>1.625</v>
      </c>
      <c r="I1380" s="3" t="s">
        <v>165</v>
      </c>
      <c r="J1380" t="s">
        <v>38</v>
      </c>
      <c r="K1380">
        <v>288</v>
      </c>
      <c r="L1380">
        <v>150</v>
      </c>
      <c r="M1380" s="1">
        <v>5.1660000000000004</v>
      </c>
      <c r="N1380" s="1">
        <v>9.6180000000000003</v>
      </c>
      <c r="O1380" s="1">
        <v>12.7575</v>
      </c>
      <c r="P1380" s="37">
        <v>2.8454999999999999</v>
      </c>
      <c r="Q1380">
        <f t="shared" si="91"/>
        <v>1.4375</v>
      </c>
      <c r="R1380" t="s">
        <v>1949</v>
      </c>
    </row>
    <row r="1381" spans="1:18">
      <c r="A1381" s="2">
        <f t="shared" ref="A1381:A1392" si="95">D1381</f>
        <v>10943</v>
      </c>
      <c r="B1381" t="str">
        <f t="shared" ref="B1381:B1392" si="96">CONCATENATE("D1",D1381,"-",K1381)</f>
        <v>D110943-288</v>
      </c>
      <c r="C1381" t="str">
        <f t="shared" ref="C1381:C1392" si="97">CONCATENATE(F1381," - ",G1381)</f>
        <v>Fillets - Silver</v>
      </c>
      <c r="D1381" s="2">
        <v>10943</v>
      </c>
      <c r="E1381" t="s">
        <v>42</v>
      </c>
      <c r="F1381" t="s">
        <v>43</v>
      </c>
      <c r="G1381" t="s">
        <v>22</v>
      </c>
      <c r="H1381" s="3">
        <v>0.5</v>
      </c>
      <c r="J1381" t="s">
        <v>42</v>
      </c>
      <c r="K1381">
        <v>288</v>
      </c>
      <c r="L1381">
        <v>2590</v>
      </c>
      <c r="M1381" s="1">
        <v>1.4909999999999999</v>
      </c>
      <c r="N1381" s="1">
        <v>3.4859999999999998</v>
      </c>
      <c r="O1381" s="1">
        <v>0</v>
      </c>
      <c r="P1381" s="37">
        <v>0.81900000000000006</v>
      </c>
      <c r="Q1381">
        <f t="shared" si="91"/>
        <v>0</v>
      </c>
      <c r="R1381" t="s">
        <v>1949</v>
      </c>
    </row>
    <row r="1382" spans="1:18">
      <c r="A1382" s="2">
        <f t="shared" si="95"/>
        <v>10944</v>
      </c>
      <c r="B1382" t="str">
        <f t="shared" si="96"/>
        <v>D110944-288</v>
      </c>
      <c r="C1382" t="str">
        <f t="shared" si="97"/>
        <v>Fillets - Gold</v>
      </c>
      <c r="D1382" s="2">
        <v>10944</v>
      </c>
      <c r="E1382" t="s">
        <v>42</v>
      </c>
      <c r="F1382" t="s">
        <v>43</v>
      </c>
      <c r="G1382" t="s">
        <v>11</v>
      </c>
      <c r="H1382" s="3">
        <v>0.5</v>
      </c>
      <c r="J1382" t="s">
        <v>42</v>
      </c>
      <c r="K1382">
        <v>288</v>
      </c>
      <c r="L1382">
        <v>2450</v>
      </c>
      <c r="M1382" s="1">
        <v>1.4909999999999999</v>
      </c>
      <c r="N1382" s="1">
        <v>3.4859999999999998</v>
      </c>
      <c r="O1382" s="1">
        <v>0</v>
      </c>
      <c r="P1382" s="37">
        <v>0.81900000000000006</v>
      </c>
      <c r="Q1382">
        <f t="shared" si="91"/>
        <v>0</v>
      </c>
      <c r="R1382" t="s">
        <v>1949</v>
      </c>
    </row>
    <row r="1383" spans="1:18">
      <c r="A1383" s="2">
        <f t="shared" si="95"/>
        <v>10945</v>
      </c>
      <c r="B1383" t="str">
        <f t="shared" si="96"/>
        <v>D110945-285</v>
      </c>
      <c r="C1383" t="str">
        <f t="shared" si="97"/>
        <v>Park Slope - Bronze</v>
      </c>
      <c r="D1383" s="2">
        <v>10945</v>
      </c>
      <c r="E1383" t="s">
        <v>10</v>
      </c>
      <c r="F1383" t="s">
        <v>124</v>
      </c>
      <c r="G1383" t="s">
        <v>30</v>
      </c>
      <c r="H1383" s="3">
        <v>1.25</v>
      </c>
      <c r="I1383" s="3" t="s">
        <v>148</v>
      </c>
      <c r="J1383" t="s">
        <v>12</v>
      </c>
      <c r="K1383">
        <v>285</v>
      </c>
      <c r="L1383">
        <v>600</v>
      </c>
      <c r="M1383" s="1" t="e">
        <v>#N/A</v>
      </c>
      <c r="N1383" s="1" t="e">
        <v>#N/A</v>
      </c>
      <c r="O1383" s="1" t="e">
        <v>#N/A</v>
      </c>
      <c r="P1383" s="37" t="e">
        <v>#N/A</v>
      </c>
      <c r="Q1383">
        <f t="shared" si="91"/>
        <v>0.4375</v>
      </c>
      <c r="R1383" t="s">
        <v>1949</v>
      </c>
    </row>
    <row r="1384" spans="1:18">
      <c r="A1384" s="2">
        <f t="shared" si="95"/>
        <v>10946</v>
      </c>
      <c r="B1384" t="str">
        <f t="shared" si="96"/>
        <v>D110946-285</v>
      </c>
      <c r="C1384" t="str">
        <f t="shared" si="97"/>
        <v>Park Slope - Bronze</v>
      </c>
      <c r="D1384" s="2">
        <v>10946</v>
      </c>
      <c r="E1384" t="s">
        <v>10</v>
      </c>
      <c r="F1384" t="s">
        <v>124</v>
      </c>
      <c r="G1384" t="s">
        <v>30</v>
      </c>
      <c r="H1384" s="3">
        <v>1.625</v>
      </c>
      <c r="I1384" s="3" t="s">
        <v>146</v>
      </c>
      <c r="J1384" t="s">
        <v>12</v>
      </c>
      <c r="K1384">
        <v>285</v>
      </c>
      <c r="L1384">
        <v>200</v>
      </c>
      <c r="M1384" s="1" t="e">
        <v>#N/A</v>
      </c>
      <c r="N1384" s="1" t="e">
        <v>#N/A</v>
      </c>
      <c r="O1384" s="1" t="e">
        <v>#N/A</v>
      </c>
      <c r="P1384" s="37" t="e">
        <v>#N/A</v>
      </c>
      <c r="Q1384">
        <f t="shared" si="91"/>
        <v>0.6875</v>
      </c>
      <c r="R1384" t="s">
        <v>1949</v>
      </c>
    </row>
    <row r="1385" spans="1:18">
      <c r="A1385" s="2">
        <f t="shared" si="95"/>
        <v>10947</v>
      </c>
      <c r="B1385" t="str">
        <f t="shared" si="96"/>
        <v>D110947-285</v>
      </c>
      <c r="C1385" t="str">
        <f t="shared" si="97"/>
        <v>Park Slope - Bronze</v>
      </c>
      <c r="D1385" s="2">
        <v>10947</v>
      </c>
      <c r="E1385" t="s">
        <v>10</v>
      </c>
      <c r="F1385" t="s">
        <v>124</v>
      </c>
      <c r="G1385" t="s">
        <v>30</v>
      </c>
      <c r="H1385" s="3">
        <v>2.5</v>
      </c>
      <c r="I1385" s="3" t="s">
        <v>148</v>
      </c>
      <c r="J1385" t="s">
        <v>12</v>
      </c>
      <c r="K1385">
        <v>285</v>
      </c>
      <c r="L1385">
        <v>140</v>
      </c>
      <c r="M1385" s="1">
        <v>6.5834999999999999</v>
      </c>
      <c r="N1385" s="1">
        <v>12.022499999999999</v>
      </c>
      <c r="O1385" s="1">
        <v>15.487500000000001</v>
      </c>
      <c r="P1385" s="37">
        <v>3.6225000000000005</v>
      </c>
      <c r="Q1385">
        <f t="shared" si="91"/>
        <v>0.4375</v>
      </c>
      <c r="R1385" t="s">
        <v>1949</v>
      </c>
    </row>
    <row r="1386" spans="1:18">
      <c r="A1386" s="2">
        <f t="shared" si="95"/>
        <v>10948</v>
      </c>
      <c r="B1386" t="str">
        <f t="shared" si="96"/>
        <v>D110948-288</v>
      </c>
      <c r="C1386" t="str">
        <f t="shared" si="97"/>
        <v>Brushed Steel - Silver</v>
      </c>
      <c r="D1386" s="2">
        <v>10948</v>
      </c>
      <c r="E1386" t="s">
        <v>39</v>
      </c>
      <c r="F1386" t="s">
        <v>84</v>
      </c>
      <c r="G1386" t="s">
        <v>22</v>
      </c>
      <c r="H1386" s="3">
        <v>1.625</v>
      </c>
      <c r="I1386" s="3" t="s">
        <v>154</v>
      </c>
      <c r="J1386" t="s">
        <v>12</v>
      </c>
      <c r="K1386">
        <v>288</v>
      </c>
      <c r="L1386">
        <v>180</v>
      </c>
      <c r="M1386" s="1">
        <v>4.1580000000000004</v>
      </c>
      <c r="N1386" s="1">
        <v>8.3790000000000013</v>
      </c>
      <c r="O1386" s="1">
        <v>11.245500000000002</v>
      </c>
      <c r="P1386" s="37">
        <v>2.2890000000000001</v>
      </c>
      <c r="Q1386">
        <f t="shared" si="91"/>
        <v>1</v>
      </c>
      <c r="R1386" t="s">
        <v>1949</v>
      </c>
    </row>
    <row r="1387" spans="1:18">
      <c r="A1387" s="2">
        <f t="shared" si="95"/>
        <v>10949</v>
      </c>
      <c r="B1387" t="str">
        <f t="shared" si="96"/>
        <v>D110949-299</v>
      </c>
      <c r="C1387" t="str">
        <f t="shared" si="97"/>
        <v>Siena - Gold</v>
      </c>
      <c r="D1387" s="2">
        <v>10949</v>
      </c>
      <c r="E1387" t="s">
        <v>39</v>
      </c>
      <c r="F1387" t="s">
        <v>123</v>
      </c>
      <c r="G1387" t="s">
        <v>11</v>
      </c>
      <c r="H1387" s="3">
        <v>0.75</v>
      </c>
      <c r="I1387" s="3" t="s">
        <v>153</v>
      </c>
      <c r="J1387" t="s">
        <v>12</v>
      </c>
      <c r="K1387">
        <v>299</v>
      </c>
      <c r="L1387">
        <v>400</v>
      </c>
      <c r="M1387" s="1">
        <v>4.4415000000000004</v>
      </c>
      <c r="N1387" s="1">
        <v>8.4</v>
      </c>
      <c r="O1387" s="1">
        <v>11.234999999999999</v>
      </c>
      <c r="P1387" s="37">
        <v>2.4465000000000003</v>
      </c>
      <c r="Q1387">
        <f t="shared" si="91"/>
        <v>1.25</v>
      </c>
      <c r="R1387" t="s">
        <v>1949</v>
      </c>
    </row>
    <row r="1388" spans="1:18">
      <c r="A1388" s="2">
        <f t="shared" si="95"/>
        <v>10950</v>
      </c>
      <c r="B1388" t="str">
        <f t="shared" si="96"/>
        <v>D110950-299</v>
      </c>
      <c r="C1388" t="str">
        <f t="shared" si="97"/>
        <v>Siena - Silver</v>
      </c>
      <c r="D1388" s="2">
        <v>10950</v>
      </c>
      <c r="E1388" t="s">
        <v>39</v>
      </c>
      <c r="F1388" t="s">
        <v>123</v>
      </c>
      <c r="G1388" t="s">
        <v>22</v>
      </c>
      <c r="H1388" s="3">
        <v>0.75</v>
      </c>
      <c r="I1388" s="3" t="s">
        <v>153</v>
      </c>
      <c r="J1388" t="s">
        <v>12</v>
      </c>
      <c r="K1388">
        <v>299</v>
      </c>
      <c r="L1388">
        <v>400</v>
      </c>
      <c r="M1388" s="1">
        <v>4.5570000000000004</v>
      </c>
      <c r="N1388" s="1">
        <v>8.5680000000000014</v>
      </c>
      <c r="O1388" s="1">
        <v>11.466000000000001</v>
      </c>
      <c r="P1388" s="37">
        <v>2.5095000000000001</v>
      </c>
      <c r="Q1388">
        <f t="shared" si="91"/>
        <v>1.25</v>
      </c>
      <c r="R1388" t="s">
        <v>1949</v>
      </c>
    </row>
    <row r="1389" spans="1:18">
      <c r="A1389" s="2">
        <f t="shared" si="95"/>
        <v>10951</v>
      </c>
      <c r="B1389" t="str">
        <f t="shared" si="96"/>
        <v>D110951-299</v>
      </c>
      <c r="C1389" t="str">
        <f t="shared" si="97"/>
        <v>Siena - Silver</v>
      </c>
      <c r="D1389" s="2">
        <v>10951</v>
      </c>
      <c r="E1389" t="s">
        <v>39</v>
      </c>
      <c r="F1389" t="s">
        <v>123</v>
      </c>
      <c r="G1389" t="s">
        <v>22</v>
      </c>
      <c r="H1389" s="3">
        <v>0.75</v>
      </c>
      <c r="I1389" s="3" t="s">
        <v>153</v>
      </c>
      <c r="J1389" t="s">
        <v>12</v>
      </c>
      <c r="K1389">
        <v>299</v>
      </c>
      <c r="L1389">
        <v>420</v>
      </c>
      <c r="M1389" s="1">
        <v>4.4415000000000004</v>
      </c>
      <c r="N1389" s="1">
        <v>8.4</v>
      </c>
      <c r="O1389" s="1">
        <v>11.234999999999999</v>
      </c>
      <c r="P1389" s="37">
        <v>2.4465000000000003</v>
      </c>
      <c r="Q1389">
        <f t="shared" si="91"/>
        <v>1.25</v>
      </c>
      <c r="R1389" t="s">
        <v>1949</v>
      </c>
    </row>
    <row r="1390" spans="1:18">
      <c r="A1390" s="2">
        <f t="shared" si="95"/>
        <v>10952</v>
      </c>
      <c r="B1390" t="str">
        <f t="shared" si="96"/>
        <v>D110952-299</v>
      </c>
      <c r="C1390" t="str">
        <f t="shared" si="97"/>
        <v>Siena - Gold</v>
      </c>
      <c r="D1390" s="2">
        <v>10952</v>
      </c>
      <c r="E1390" t="s">
        <v>39</v>
      </c>
      <c r="F1390" t="s">
        <v>123</v>
      </c>
      <c r="G1390" t="s">
        <v>11</v>
      </c>
      <c r="H1390" s="3">
        <v>1.125</v>
      </c>
      <c r="I1390" s="3" t="s">
        <v>143</v>
      </c>
      <c r="J1390" t="s">
        <v>12</v>
      </c>
      <c r="K1390">
        <v>299</v>
      </c>
      <c r="L1390">
        <v>250</v>
      </c>
      <c r="M1390" s="1">
        <v>7.0665000000000004</v>
      </c>
      <c r="N1390" s="1">
        <v>12.725999999999999</v>
      </c>
      <c r="O1390" s="1">
        <v>16.568999999999999</v>
      </c>
      <c r="P1390" s="37">
        <v>3.8850000000000002</v>
      </c>
      <c r="Q1390">
        <f t="shared" si="91"/>
        <v>1.625</v>
      </c>
      <c r="R1390" t="s">
        <v>1949</v>
      </c>
    </row>
    <row r="1391" spans="1:18">
      <c r="A1391" s="2">
        <f t="shared" si="95"/>
        <v>10953</v>
      </c>
      <c r="B1391" t="str">
        <f t="shared" si="96"/>
        <v>D110953-299</v>
      </c>
      <c r="C1391" t="str">
        <f t="shared" si="97"/>
        <v>Siena - Silver</v>
      </c>
      <c r="D1391" s="2">
        <v>10953</v>
      </c>
      <c r="E1391" t="s">
        <v>39</v>
      </c>
      <c r="F1391" t="s">
        <v>123</v>
      </c>
      <c r="G1391" t="s">
        <v>22</v>
      </c>
      <c r="H1391" s="3">
        <v>1.125</v>
      </c>
      <c r="I1391" s="3" t="s">
        <v>143</v>
      </c>
      <c r="J1391" t="s">
        <v>12</v>
      </c>
      <c r="K1391">
        <v>299</v>
      </c>
      <c r="L1391">
        <v>250</v>
      </c>
      <c r="M1391" s="1">
        <v>7.0665000000000004</v>
      </c>
      <c r="N1391" s="1">
        <v>12.725999999999999</v>
      </c>
      <c r="O1391" s="1">
        <v>16.568999999999999</v>
      </c>
      <c r="P1391" s="37">
        <v>3.8850000000000002</v>
      </c>
      <c r="Q1391">
        <f t="shared" si="91"/>
        <v>1.625</v>
      </c>
      <c r="R1391" t="s">
        <v>1949</v>
      </c>
    </row>
    <row r="1392" spans="1:18">
      <c r="A1392" s="2">
        <f t="shared" si="95"/>
        <v>10954</v>
      </c>
      <c r="B1392" t="str">
        <f t="shared" si="96"/>
        <v>D110954-299</v>
      </c>
      <c r="C1392" t="str">
        <f t="shared" si="97"/>
        <v>Siena - Silver</v>
      </c>
      <c r="D1392" s="2">
        <v>10954</v>
      </c>
      <c r="E1392" t="s">
        <v>39</v>
      </c>
      <c r="F1392" t="s">
        <v>123</v>
      </c>
      <c r="G1392" t="s">
        <v>22</v>
      </c>
      <c r="H1392" s="3">
        <v>1.125</v>
      </c>
      <c r="I1392" s="3" t="s">
        <v>143</v>
      </c>
      <c r="J1392" t="s">
        <v>12</v>
      </c>
      <c r="K1392">
        <v>299</v>
      </c>
      <c r="L1392">
        <v>250</v>
      </c>
      <c r="M1392" s="1">
        <v>7.0665000000000004</v>
      </c>
      <c r="N1392" s="1">
        <v>12.725999999999999</v>
      </c>
      <c r="O1392" s="1">
        <v>16.568999999999999</v>
      </c>
      <c r="P1392" s="37">
        <v>3.8850000000000002</v>
      </c>
      <c r="Q1392">
        <f t="shared" si="91"/>
        <v>1.625</v>
      </c>
      <c r="R1392" t="s">
        <v>1949</v>
      </c>
    </row>
    <row r="1393" spans="1:19">
      <c r="A1393" s="38">
        <v>10955</v>
      </c>
      <c r="B1393" t="s">
        <v>728</v>
      </c>
      <c r="D1393" s="38">
        <v>10955</v>
      </c>
      <c r="E1393" t="s">
        <v>39</v>
      </c>
      <c r="G1393" t="s">
        <v>47</v>
      </c>
      <c r="H1393" s="39" t="s">
        <v>729</v>
      </c>
      <c r="I1393" s="39" t="s">
        <v>162</v>
      </c>
      <c r="J1393" t="s">
        <v>38</v>
      </c>
      <c r="L1393">
        <v>150</v>
      </c>
      <c r="M1393" s="1">
        <v>5.7120000000000006</v>
      </c>
      <c r="N1393" s="1">
        <v>11.3085</v>
      </c>
      <c r="O1393" s="1">
        <v>15.077999999999999</v>
      </c>
      <c r="P1393" s="37">
        <v>3.1395000000000004</v>
      </c>
      <c r="Q1393">
        <f t="shared" si="91"/>
        <v>1.75</v>
      </c>
      <c r="R1393" t="s">
        <v>1949</v>
      </c>
    </row>
    <row r="1394" spans="1:19">
      <c r="A1394" s="2">
        <f t="shared" ref="A1394:A1416" si="98">D1394</f>
        <v>10957</v>
      </c>
      <c r="B1394" t="str">
        <f t="shared" ref="B1394:B1416" si="99">CONCATENATE("D1",D1394,"-",K1394)</f>
        <v>D110957-302</v>
      </c>
      <c r="C1394" t="str">
        <f t="shared" ref="C1394:C1416" si="100">CONCATENATE(F1394," - ",G1394)</f>
        <v>Knotty Woods - White Washed</v>
      </c>
      <c r="D1394" s="2">
        <v>10957</v>
      </c>
      <c r="E1394" t="s">
        <v>82</v>
      </c>
      <c r="F1394" t="s">
        <v>122</v>
      </c>
      <c r="G1394" t="s">
        <v>47</v>
      </c>
      <c r="H1394" s="3">
        <v>0.75</v>
      </c>
      <c r="I1394" s="3" t="s">
        <v>159</v>
      </c>
      <c r="J1394" t="s">
        <v>12</v>
      </c>
      <c r="K1394">
        <v>302</v>
      </c>
      <c r="L1394">
        <v>540</v>
      </c>
      <c r="M1394" s="1">
        <v>2.7930000000000001</v>
      </c>
      <c r="N1394" s="1">
        <v>5.6594999999999995</v>
      </c>
      <c r="O1394" s="1">
        <v>7.9170000000000007</v>
      </c>
      <c r="P1394" s="37">
        <v>1.5329999999999999</v>
      </c>
      <c r="Q1394">
        <f t="shared" si="91"/>
        <v>1.0625</v>
      </c>
      <c r="R1394" t="s">
        <v>1949</v>
      </c>
    </row>
    <row r="1395" spans="1:19">
      <c r="A1395" s="2">
        <f t="shared" si="98"/>
        <v>10958</v>
      </c>
      <c r="B1395" t="str">
        <f t="shared" si="99"/>
        <v>D110958-302</v>
      </c>
      <c r="C1395" t="str">
        <f t="shared" si="100"/>
        <v>Knotty Woods - Contrast Grey</v>
      </c>
      <c r="D1395" s="2">
        <v>10958</v>
      </c>
      <c r="E1395" t="s">
        <v>82</v>
      </c>
      <c r="F1395" t="s">
        <v>122</v>
      </c>
      <c r="G1395" t="s">
        <v>27</v>
      </c>
      <c r="H1395" s="3">
        <v>0.75</v>
      </c>
      <c r="I1395" s="3" t="s">
        <v>159</v>
      </c>
      <c r="J1395" t="s">
        <v>12</v>
      </c>
      <c r="K1395">
        <v>302</v>
      </c>
      <c r="L1395">
        <v>540</v>
      </c>
      <c r="M1395" s="1">
        <v>2.8665000000000003</v>
      </c>
      <c r="N1395" s="1">
        <v>5.7750000000000004</v>
      </c>
      <c r="O1395" s="1">
        <v>8.0850000000000009</v>
      </c>
      <c r="P1395" s="37">
        <v>1.5750000000000002</v>
      </c>
      <c r="Q1395">
        <f t="shared" si="91"/>
        <v>1.0625</v>
      </c>
      <c r="R1395" t="s">
        <v>1949</v>
      </c>
    </row>
    <row r="1396" spans="1:19">
      <c r="A1396" s="2">
        <f t="shared" si="98"/>
        <v>10959</v>
      </c>
      <c r="B1396" t="str">
        <f t="shared" si="99"/>
        <v>D110959-302</v>
      </c>
      <c r="C1396" t="str">
        <f t="shared" si="100"/>
        <v>Knotty Woods - Walnut</v>
      </c>
      <c r="D1396" s="2">
        <v>10959</v>
      </c>
      <c r="E1396" t="s">
        <v>82</v>
      </c>
      <c r="F1396" t="s">
        <v>122</v>
      </c>
      <c r="G1396" t="s">
        <v>23</v>
      </c>
      <c r="H1396" s="3">
        <v>0.75</v>
      </c>
      <c r="I1396" s="3" t="s">
        <v>159</v>
      </c>
      <c r="J1396" t="s">
        <v>12</v>
      </c>
      <c r="K1396">
        <v>302</v>
      </c>
      <c r="L1396">
        <v>540</v>
      </c>
      <c r="M1396" s="1">
        <v>2.8665000000000003</v>
      </c>
      <c r="N1396" s="1">
        <v>5.7750000000000004</v>
      </c>
      <c r="O1396" s="1">
        <v>8.0850000000000009</v>
      </c>
      <c r="P1396" s="37">
        <v>1.5750000000000002</v>
      </c>
      <c r="Q1396">
        <f t="shared" si="91"/>
        <v>1.0625</v>
      </c>
      <c r="R1396" t="s">
        <v>1949</v>
      </c>
      <c r="S1396" t="s">
        <v>1934</v>
      </c>
    </row>
    <row r="1397" spans="1:19">
      <c r="A1397" s="2">
        <f t="shared" si="98"/>
        <v>10960</v>
      </c>
      <c r="B1397" t="str">
        <f t="shared" si="99"/>
        <v>D110960-302</v>
      </c>
      <c r="C1397" t="str">
        <f t="shared" si="100"/>
        <v>Knotty Woods - Color</v>
      </c>
      <c r="D1397" s="2">
        <v>10960</v>
      </c>
      <c r="E1397" t="s">
        <v>82</v>
      </c>
      <c r="F1397" t="s">
        <v>122</v>
      </c>
      <c r="G1397" t="s">
        <v>32</v>
      </c>
      <c r="H1397" s="3">
        <v>0.75</v>
      </c>
      <c r="I1397" s="3" t="s">
        <v>159</v>
      </c>
      <c r="J1397" t="s">
        <v>12</v>
      </c>
      <c r="K1397">
        <v>302</v>
      </c>
      <c r="L1397">
        <v>495</v>
      </c>
      <c r="M1397" s="1">
        <v>2.7930000000000001</v>
      </c>
      <c r="N1397" s="1">
        <v>5.6594999999999995</v>
      </c>
      <c r="O1397" s="1">
        <v>7.9170000000000007</v>
      </c>
      <c r="P1397" s="37">
        <v>1.5329999999999999</v>
      </c>
      <c r="Q1397">
        <f t="shared" si="91"/>
        <v>1.0625</v>
      </c>
      <c r="R1397" t="s">
        <v>1949</v>
      </c>
      <c r="S1397" t="s">
        <v>1934</v>
      </c>
    </row>
    <row r="1398" spans="1:19">
      <c r="A1398" s="2">
        <f t="shared" si="98"/>
        <v>10961</v>
      </c>
      <c r="B1398" t="str">
        <f t="shared" si="99"/>
        <v>D110961-302</v>
      </c>
      <c r="C1398" t="str">
        <f t="shared" si="100"/>
        <v>Knotty Woods - White Washed</v>
      </c>
      <c r="D1398" s="2">
        <v>10961</v>
      </c>
      <c r="E1398" t="s">
        <v>82</v>
      </c>
      <c r="F1398" t="s">
        <v>122</v>
      </c>
      <c r="G1398" t="s">
        <v>47</v>
      </c>
      <c r="H1398" s="3">
        <v>1.25</v>
      </c>
      <c r="I1398" s="3" t="s">
        <v>144</v>
      </c>
      <c r="J1398" t="s">
        <v>12</v>
      </c>
      <c r="K1398">
        <v>302</v>
      </c>
      <c r="L1398">
        <v>450</v>
      </c>
      <c r="M1398" s="1">
        <v>2.8665000000000003</v>
      </c>
      <c r="N1398" s="1">
        <v>5.7750000000000004</v>
      </c>
      <c r="O1398" s="1">
        <v>8.0850000000000009</v>
      </c>
      <c r="P1398" s="37">
        <v>1.5750000000000002</v>
      </c>
      <c r="Q1398">
        <f t="shared" si="91"/>
        <v>0.5625</v>
      </c>
      <c r="R1398" t="s">
        <v>1949</v>
      </c>
    </row>
    <row r="1399" spans="1:19">
      <c r="A1399" s="2">
        <f t="shared" si="98"/>
        <v>10962</v>
      </c>
      <c r="B1399" t="str">
        <f t="shared" si="99"/>
        <v>D110962-302</v>
      </c>
      <c r="C1399" t="str">
        <f t="shared" si="100"/>
        <v>Knotty Woods - Contrast Grey</v>
      </c>
      <c r="D1399" s="2">
        <v>10962</v>
      </c>
      <c r="E1399" t="s">
        <v>82</v>
      </c>
      <c r="F1399" t="s">
        <v>122</v>
      </c>
      <c r="G1399" t="s">
        <v>27</v>
      </c>
      <c r="H1399" s="3">
        <v>1.25</v>
      </c>
      <c r="I1399" s="3" t="s">
        <v>144</v>
      </c>
      <c r="J1399" t="s">
        <v>12</v>
      </c>
      <c r="K1399">
        <v>302</v>
      </c>
      <c r="L1399">
        <v>380</v>
      </c>
      <c r="M1399" s="1" t="e">
        <v>#N/A</v>
      </c>
      <c r="N1399" s="1" t="e">
        <v>#N/A</v>
      </c>
      <c r="O1399" s="1" t="e">
        <v>#N/A</v>
      </c>
      <c r="P1399" s="37" t="e">
        <v>#N/A</v>
      </c>
      <c r="Q1399">
        <f t="shared" si="91"/>
        <v>0.5625</v>
      </c>
      <c r="R1399" t="s">
        <v>1949</v>
      </c>
    </row>
    <row r="1400" spans="1:19">
      <c r="A1400" s="2">
        <f t="shared" si="98"/>
        <v>10963</v>
      </c>
      <c r="B1400" t="str">
        <f t="shared" si="99"/>
        <v>D110963-302</v>
      </c>
      <c r="C1400" t="str">
        <f t="shared" si="100"/>
        <v>Knotty Woods - Walnut</v>
      </c>
      <c r="D1400" s="2">
        <v>10963</v>
      </c>
      <c r="E1400" t="s">
        <v>82</v>
      </c>
      <c r="F1400" t="s">
        <v>122</v>
      </c>
      <c r="G1400" t="s">
        <v>23</v>
      </c>
      <c r="H1400" s="3">
        <v>1.25</v>
      </c>
      <c r="I1400" s="3" t="s">
        <v>144</v>
      </c>
      <c r="J1400" t="s">
        <v>12</v>
      </c>
      <c r="K1400">
        <v>302</v>
      </c>
      <c r="L1400">
        <v>445</v>
      </c>
      <c r="M1400" s="1">
        <v>2.7930000000000001</v>
      </c>
      <c r="N1400" s="1">
        <v>5.6594999999999995</v>
      </c>
      <c r="O1400" s="1">
        <v>7.9170000000000007</v>
      </c>
      <c r="P1400" s="37">
        <v>1.5329999999999999</v>
      </c>
      <c r="Q1400">
        <f t="shared" si="91"/>
        <v>0.5625</v>
      </c>
      <c r="R1400" t="s">
        <v>1949</v>
      </c>
    </row>
    <row r="1401" spans="1:19">
      <c r="A1401" s="2">
        <f t="shared" si="98"/>
        <v>10964</v>
      </c>
      <c r="B1401" t="str">
        <f t="shared" si="99"/>
        <v>D110964-302</v>
      </c>
      <c r="C1401" t="str">
        <f t="shared" si="100"/>
        <v>Knotty Woods - Color</v>
      </c>
      <c r="D1401" s="2">
        <v>10964</v>
      </c>
      <c r="E1401" t="s">
        <v>82</v>
      </c>
      <c r="F1401" t="s">
        <v>122</v>
      </c>
      <c r="G1401" t="s">
        <v>32</v>
      </c>
      <c r="H1401" s="3">
        <v>1.25</v>
      </c>
      <c r="I1401" s="3" t="s">
        <v>144</v>
      </c>
      <c r="J1401" t="s">
        <v>12</v>
      </c>
      <c r="K1401">
        <v>302</v>
      </c>
      <c r="L1401">
        <v>420</v>
      </c>
      <c r="M1401" s="1">
        <v>2.7930000000000001</v>
      </c>
      <c r="N1401" s="1">
        <v>5.6594999999999995</v>
      </c>
      <c r="O1401" s="1">
        <v>7.9170000000000007</v>
      </c>
      <c r="P1401" s="37">
        <v>1.5329999999999999</v>
      </c>
      <c r="Q1401">
        <f t="shared" ref="Q1401:Q1464" si="101">IFERROR(+IF(I1401&lt;40000,I1401,+((TRIM(+MID(I1401,1,+FIND("/",I1401,1)-1)))/(+TRIM(+MID(I1401,+FIND("/",I1401,1)+1,2))))),I1401*1)</f>
        <v>0.5625</v>
      </c>
      <c r="R1401" t="s">
        <v>1949</v>
      </c>
      <c r="S1401" t="s">
        <v>1934</v>
      </c>
    </row>
    <row r="1402" spans="1:19">
      <c r="A1402" s="2">
        <f t="shared" si="98"/>
        <v>10965</v>
      </c>
      <c r="B1402" t="str">
        <f t="shared" si="99"/>
        <v>D110965-302</v>
      </c>
      <c r="C1402" t="str">
        <f t="shared" si="100"/>
        <v>Knotty Woods - White Washed</v>
      </c>
      <c r="D1402" s="2">
        <v>10965</v>
      </c>
      <c r="E1402" t="s">
        <v>82</v>
      </c>
      <c r="F1402" t="s">
        <v>122</v>
      </c>
      <c r="G1402" t="s">
        <v>47</v>
      </c>
      <c r="H1402" s="3">
        <v>1.75</v>
      </c>
      <c r="I1402" s="3" t="s">
        <v>144</v>
      </c>
      <c r="J1402" t="s">
        <v>12</v>
      </c>
      <c r="K1402">
        <v>302</v>
      </c>
      <c r="L1402">
        <v>320</v>
      </c>
      <c r="M1402" s="1">
        <v>3.3075000000000001</v>
      </c>
      <c r="N1402" s="1">
        <v>6.5309999999999997</v>
      </c>
      <c r="O1402" s="1">
        <v>8.8935000000000013</v>
      </c>
      <c r="P1402" s="37">
        <v>1.8165</v>
      </c>
      <c r="Q1402">
        <f t="shared" si="101"/>
        <v>0.5625</v>
      </c>
      <c r="R1402" t="s">
        <v>1949</v>
      </c>
    </row>
    <row r="1403" spans="1:19">
      <c r="A1403" s="2">
        <f t="shared" si="98"/>
        <v>10967</v>
      </c>
      <c r="B1403" t="str">
        <f t="shared" si="99"/>
        <v>D110967-302</v>
      </c>
      <c r="C1403" t="str">
        <f t="shared" si="100"/>
        <v>Knotty Woods - Walnut</v>
      </c>
      <c r="D1403" s="2">
        <v>10967</v>
      </c>
      <c r="E1403" t="s">
        <v>82</v>
      </c>
      <c r="F1403" t="s">
        <v>122</v>
      </c>
      <c r="G1403" t="s">
        <v>23</v>
      </c>
      <c r="H1403" s="3">
        <v>1.75</v>
      </c>
      <c r="I1403" s="3" t="s">
        <v>144</v>
      </c>
      <c r="J1403" t="s">
        <v>12</v>
      </c>
      <c r="K1403">
        <v>302</v>
      </c>
      <c r="L1403">
        <v>320</v>
      </c>
      <c r="M1403" s="1">
        <v>3.3075000000000001</v>
      </c>
      <c r="N1403" s="1">
        <v>6.5309999999999997</v>
      </c>
      <c r="O1403" s="1">
        <v>8.8935000000000013</v>
      </c>
      <c r="P1403" s="37">
        <v>1.8165</v>
      </c>
      <c r="Q1403">
        <f t="shared" si="101"/>
        <v>0.5625</v>
      </c>
      <c r="R1403" t="s">
        <v>1949</v>
      </c>
    </row>
    <row r="1404" spans="1:19">
      <c r="A1404" s="2">
        <f t="shared" si="98"/>
        <v>10968</v>
      </c>
      <c r="B1404" t="str">
        <f t="shared" si="99"/>
        <v>D110968-302</v>
      </c>
      <c r="C1404" t="str">
        <f t="shared" si="100"/>
        <v>Knotty Woods - White Washed</v>
      </c>
      <c r="D1404" s="2">
        <v>10968</v>
      </c>
      <c r="E1404" t="s">
        <v>82</v>
      </c>
      <c r="F1404" t="s">
        <v>122</v>
      </c>
      <c r="G1404" t="s">
        <v>47</v>
      </c>
      <c r="H1404" s="3">
        <v>1.5</v>
      </c>
      <c r="I1404" s="3" t="s">
        <v>159</v>
      </c>
      <c r="J1404" t="s">
        <v>12</v>
      </c>
      <c r="K1404">
        <v>302</v>
      </c>
      <c r="L1404">
        <v>220</v>
      </c>
      <c r="M1404" s="1" t="e">
        <v>#N/A</v>
      </c>
      <c r="N1404" s="1" t="e">
        <v>#N/A</v>
      </c>
      <c r="O1404" s="1" t="e">
        <v>#N/A</v>
      </c>
      <c r="P1404" s="37" t="e">
        <v>#N/A</v>
      </c>
      <c r="Q1404">
        <f t="shared" si="101"/>
        <v>1.0625</v>
      </c>
      <c r="R1404" t="s">
        <v>1949</v>
      </c>
    </row>
    <row r="1405" spans="1:19">
      <c r="A1405" s="2">
        <f t="shared" si="98"/>
        <v>10969</v>
      </c>
      <c r="B1405" t="str">
        <f t="shared" si="99"/>
        <v>D110969-302</v>
      </c>
      <c r="C1405" t="str">
        <f t="shared" si="100"/>
        <v>Knotty Woods - Contrast Grey</v>
      </c>
      <c r="D1405" s="2">
        <v>10969</v>
      </c>
      <c r="E1405" t="s">
        <v>82</v>
      </c>
      <c r="F1405" t="s">
        <v>122</v>
      </c>
      <c r="G1405" t="s">
        <v>27</v>
      </c>
      <c r="H1405" s="3">
        <v>1.5</v>
      </c>
      <c r="I1405" s="3" t="s">
        <v>159</v>
      </c>
      <c r="J1405" t="s">
        <v>12</v>
      </c>
      <c r="K1405">
        <v>302</v>
      </c>
      <c r="L1405">
        <v>220</v>
      </c>
      <c r="M1405" s="1" t="e">
        <v>#N/A</v>
      </c>
      <c r="N1405" s="1" t="e">
        <v>#N/A</v>
      </c>
      <c r="O1405" s="1" t="e">
        <v>#N/A</v>
      </c>
      <c r="P1405" s="37" t="e">
        <v>#N/A</v>
      </c>
      <c r="Q1405">
        <f t="shared" si="101"/>
        <v>1.0625</v>
      </c>
      <c r="R1405" t="s">
        <v>1949</v>
      </c>
    </row>
    <row r="1406" spans="1:19">
      <c r="A1406" s="2">
        <f t="shared" si="98"/>
        <v>10970</v>
      </c>
      <c r="B1406" t="str">
        <f t="shared" si="99"/>
        <v>D110970-302</v>
      </c>
      <c r="C1406" t="str">
        <f t="shared" si="100"/>
        <v>Knotty Woods - Walnut</v>
      </c>
      <c r="D1406" s="2">
        <v>10970</v>
      </c>
      <c r="E1406" t="s">
        <v>82</v>
      </c>
      <c r="F1406" t="s">
        <v>122</v>
      </c>
      <c r="G1406" t="s">
        <v>23</v>
      </c>
      <c r="H1406" s="3">
        <v>1.5</v>
      </c>
      <c r="I1406" s="3" t="s">
        <v>159</v>
      </c>
      <c r="J1406" t="s">
        <v>12</v>
      </c>
      <c r="K1406">
        <v>302</v>
      </c>
      <c r="L1406">
        <v>220</v>
      </c>
      <c r="M1406" s="1" t="e">
        <v>#N/A</v>
      </c>
      <c r="N1406" s="1" t="e">
        <v>#N/A</v>
      </c>
      <c r="O1406" s="1" t="e">
        <v>#N/A</v>
      </c>
      <c r="P1406" s="37" t="e">
        <v>#N/A</v>
      </c>
      <c r="Q1406">
        <f t="shared" si="101"/>
        <v>1.0625</v>
      </c>
      <c r="R1406" t="s">
        <v>1949</v>
      </c>
    </row>
    <row r="1407" spans="1:19">
      <c r="A1407" s="2">
        <f t="shared" si="98"/>
        <v>10971</v>
      </c>
      <c r="B1407" t="str">
        <f t="shared" si="99"/>
        <v>D110971-302</v>
      </c>
      <c r="C1407" t="str">
        <f t="shared" si="100"/>
        <v>Knotty Woods - White Washed</v>
      </c>
      <c r="D1407" s="2">
        <v>10971</v>
      </c>
      <c r="E1407" t="s">
        <v>82</v>
      </c>
      <c r="F1407" t="s">
        <v>122</v>
      </c>
      <c r="G1407" t="s">
        <v>47</v>
      </c>
      <c r="H1407" s="3">
        <v>3</v>
      </c>
      <c r="I1407" s="3" t="s">
        <v>144</v>
      </c>
      <c r="J1407" t="s">
        <v>12</v>
      </c>
      <c r="K1407">
        <v>302</v>
      </c>
      <c r="L1407">
        <v>170</v>
      </c>
      <c r="M1407" s="1" t="e">
        <v>#N/A</v>
      </c>
      <c r="N1407" s="1" t="e">
        <v>#N/A</v>
      </c>
      <c r="O1407" s="1" t="e">
        <v>#N/A</v>
      </c>
      <c r="P1407" s="37" t="e">
        <v>#N/A</v>
      </c>
      <c r="Q1407">
        <f t="shared" si="101"/>
        <v>0.5625</v>
      </c>
      <c r="R1407" t="s">
        <v>1949</v>
      </c>
    </row>
    <row r="1408" spans="1:19">
      <c r="A1408" s="2">
        <f t="shared" si="98"/>
        <v>10973</v>
      </c>
      <c r="B1408" t="str">
        <f t="shared" si="99"/>
        <v>D110973-302</v>
      </c>
      <c r="C1408" t="str">
        <f t="shared" si="100"/>
        <v>Knotty Woods - Walnut</v>
      </c>
      <c r="D1408" s="2">
        <v>10973</v>
      </c>
      <c r="E1408" t="s">
        <v>82</v>
      </c>
      <c r="F1408" t="s">
        <v>122</v>
      </c>
      <c r="G1408" t="s">
        <v>23</v>
      </c>
      <c r="H1408" s="3">
        <v>3</v>
      </c>
      <c r="I1408" s="3" t="s">
        <v>144</v>
      </c>
      <c r="J1408" t="s">
        <v>12</v>
      </c>
      <c r="K1408">
        <v>302</v>
      </c>
      <c r="L1408">
        <v>160</v>
      </c>
      <c r="M1408" s="1" t="e">
        <v>#N/A</v>
      </c>
      <c r="N1408" s="1" t="e">
        <v>#N/A</v>
      </c>
      <c r="O1408" s="1" t="e">
        <v>#N/A</v>
      </c>
      <c r="P1408" s="37" t="e">
        <v>#N/A</v>
      </c>
      <c r="Q1408">
        <f t="shared" si="101"/>
        <v>0.5625</v>
      </c>
      <c r="R1408" t="s">
        <v>1949</v>
      </c>
    </row>
    <row r="1409" spans="1:18">
      <c r="A1409" s="2">
        <f t="shared" si="98"/>
        <v>10974</v>
      </c>
      <c r="B1409" t="str">
        <f t="shared" si="99"/>
        <v>D110974-302</v>
      </c>
      <c r="C1409" t="str">
        <f t="shared" si="100"/>
        <v>Knotty Woods - Color</v>
      </c>
      <c r="D1409" s="2">
        <v>10974</v>
      </c>
      <c r="E1409" t="s">
        <v>82</v>
      </c>
      <c r="F1409" t="s">
        <v>122</v>
      </c>
      <c r="G1409" t="s">
        <v>32</v>
      </c>
      <c r="H1409" s="3">
        <v>3</v>
      </c>
      <c r="I1409" s="3" t="s">
        <v>144</v>
      </c>
      <c r="J1409" t="s">
        <v>12</v>
      </c>
      <c r="K1409">
        <v>302</v>
      </c>
      <c r="L1409">
        <v>170</v>
      </c>
      <c r="M1409" s="1">
        <v>5.0610000000000008</v>
      </c>
      <c r="N1409" s="1">
        <v>9.3134999999999994</v>
      </c>
      <c r="O1409" s="1">
        <v>12.4635</v>
      </c>
      <c r="P1409" s="37">
        <v>2.7825000000000002</v>
      </c>
      <c r="Q1409">
        <f t="shared" si="101"/>
        <v>0.5625</v>
      </c>
      <c r="R1409" t="s">
        <v>1949</v>
      </c>
    </row>
    <row r="1410" spans="1:18">
      <c r="A1410" s="2">
        <f t="shared" si="98"/>
        <v>10975</v>
      </c>
      <c r="B1410" t="str">
        <f t="shared" si="99"/>
        <v>D110975-301</v>
      </c>
      <c r="C1410" t="str">
        <f t="shared" si="100"/>
        <v>Curacao - Black</v>
      </c>
      <c r="D1410" s="2">
        <v>10975</v>
      </c>
      <c r="E1410" t="s">
        <v>82</v>
      </c>
      <c r="F1410" t="s">
        <v>121</v>
      </c>
      <c r="G1410" t="s">
        <v>26</v>
      </c>
      <c r="H1410" s="3">
        <v>2</v>
      </c>
      <c r="I1410" s="3" t="s">
        <v>144</v>
      </c>
      <c r="J1410" t="s">
        <v>12</v>
      </c>
      <c r="K1410">
        <v>301</v>
      </c>
      <c r="L1410">
        <v>250</v>
      </c>
      <c r="M1410" s="1" t="e">
        <v>#N/A</v>
      </c>
      <c r="N1410" s="1" t="e">
        <v>#N/A</v>
      </c>
      <c r="O1410" s="1" t="e">
        <v>#N/A</v>
      </c>
      <c r="P1410" s="37" t="e">
        <v>#N/A</v>
      </c>
      <c r="Q1410">
        <f t="shared" si="101"/>
        <v>0.5625</v>
      </c>
      <c r="R1410" t="s">
        <v>1949</v>
      </c>
    </row>
    <row r="1411" spans="1:18">
      <c r="A1411" s="2">
        <f t="shared" si="98"/>
        <v>10976</v>
      </c>
      <c r="B1411" t="str">
        <f t="shared" si="99"/>
        <v>D110976-301</v>
      </c>
      <c r="C1411" t="str">
        <f t="shared" si="100"/>
        <v>Curacao - Misc</v>
      </c>
      <c r="D1411" s="2">
        <v>10976</v>
      </c>
      <c r="E1411" t="s">
        <v>82</v>
      </c>
      <c r="F1411" t="s">
        <v>121</v>
      </c>
      <c r="G1411" t="s">
        <v>174</v>
      </c>
      <c r="H1411" s="3">
        <v>2</v>
      </c>
      <c r="I1411" s="3" t="s">
        <v>144</v>
      </c>
      <c r="J1411" t="s">
        <v>12</v>
      </c>
      <c r="K1411">
        <v>301</v>
      </c>
      <c r="L1411">
        <v>250</v>
      </c>
      <c r="M1411" s="1" t="e">
        <v>#N/A</v>
      </c>
      <c r="N1411" s="1" t="e">
        <v>#N/A</v>
      </c>
      <c r="O1411" s="1" t="e">
        <v>#N/A</v>
      </c>
      <c r="P1411" s="37" t="e">
        <v>#N/A</v>
      </c>
      <c r="Q1411">
        <f t="shared" si="101"/>
        <v>0.5625</v>
      </c>
      <c r="R1411" t="s">
        <v>1949</v>
      </c>
    </row>
    <row r="1412" spans="1:18">
      <c r="A1412" s="2">
        <f t="shared" si="98"/>
        <v>10978</v>
      </c>
      <c r="B1412" t="str">
        <f t="shared" si="99"/>
        <v>D110978-301</v>
      </c>
      <c r="C1412" t="str">
        <f t="shared" si="100"/>
        <v>Curacao - Color</v>
      </c>
      <c r="D1412" s="2">
        <v>10978</v>
      </c>
      <c r="E1412" t="s">
        <v>82</v>
      </c>
      <c r="F1412" t="s">
        <v>121</v>
      </c>
      <c r="G1412" t="s">
        <v>32</v>
      </c>
      <c r="H1412" s="3">
        <v>2</v>
      </c>
      <c r="I1412" s="3" t="s">
        <v>144</v>
      </c>
      <c r="J1412" t="s">
        <v>12</v>
      </c>
      <c r="K1412">
        <v>301</v>
      </c>
      <c r="L1412">
        <v>240</v>
      </c>
      <c r="M1412" s="1" t="e">
        <v>#N/A</v>
      </c>
      <c r="N1412" s="1" t="e">
        <v>#N/A</v>
      </c>
      <c r="O1412" s="1" t="e">
        <v>#N/A</v>
      </c>
      <c r="P1412" s="37" t="e">
        <v>#N/A</v>
      </c>
      <c r="Q1412">
        <f t="shared" si="101"/>
        <v>0.5625</v>
      </c>
      <c r="R1412" t="s">
        <v>1949</v>
      </c>
    </row>
    <row r="1413" spans="1:18">
      <c r="A1413" s="2">
        <f t="shared" si="98"/>
        <v>10982</v>
      </c>
      <c r="B1413" t="str">
        <f t="shared" si="99"/>
        <v>D110982-301</v>
      </c>
      <c r="C1413" t="str">
        <f t="shared" si="100"/>
        <v>Curacao - Color</v>
      </c>
      <c r="D1413" s="2">
        <v>10982</v>
      </c>
      <c r="E1413" t="s">
        <v>82</v>
      </c>
      <c r="F1413" t="s">
        <v>121</v>
      </c>
      <c r="G1413" t="s">
        <v>32</v>
      </c>
      <c r="H1413" s="3">
        <v>2</v>
      </c>
      <c r="I1413" s="3" t="s">
        <v>144</v>
      </c>
      <c r="J1413" t="s">
        <v>12</v>
      </c>
      <c r="K1413">
        <v>301</v>
      </c>
      <c r="L1413">
        <v>240</v>
      </c>
      <c r="M1413" s="1" t="e">
        <v>#N/A</v>
      </c>
      <c r="N1413" s="1" t="e">
        <v>#N/A</v>
      </c>
      <c r="O1413" s="1" t="e">
        <v>#N/A</v>
      </c>
      <c r="P1413" s="37" t="e">
        <v>#N/A</v>
      </c>
      <c r="Q1413">
        <f t="shared" si="101"/>
        <v>0.5625</v>
      </c>
      <c r="R1413" t="s">
        <v>1949</v>
      </c>
    </row>
    <row r="1414" spans="1:18">
      <c r="A1414" s="2">
        <f t="shared" si="98"/>
        <v>10984</v>
      </c>
      <c r="B1414" t="str">
        <f t="shared" si="99"/>
        <v>D110984-301</v>
      </c>
      <c r="C1414" t="str">
        <f t="shared" si="100"/>
        <v>Curacao - Natural</v>
      </c>
      <c r="D1414" s="2">
        <v>10984</v>
      </c>
      <c r="E1414" t="s">
        <v>82</v>
      </c>
      <c r="F1414" t="s">
        <v>121</v>
      </c>
      <c r="G1414" t="s">
        <v>44</v>
      </c>
      <c r="H1414" s="3">
        <v>2</v>
      </c>
      <c r="I1414" s="3" t="s">
        <v>144</v>
      </c>
      <c r="J1414" t="s">
        <v>12</v>
      </c>
      <c r="K1414">
        <v>301</v>
      </c>
      <c r="L1414">
        <v>250</v>
      </c>
      <c r="M1414" s="1" t="e">
        <v>#N/A</v>
      </c>
      <c r="N1414" s="1" t="e">
        <v>#N/A</v>
      </c>
      <c r="O1414" s="1" t="e">
        <v>#N/A</v>
      </c>
      <c r="P1414" s="37" t="e">
        <v>#N/A</v>
      </c>
      <c r="Q1414">
        <f t="shared" si="101"/>
        <v>0.5625</v>
      </c>
      <c r="R1414" t="s">
        <v>1949</v>
      </c>
    </row>
    <row r="1415" spans="1:18">
      <c r="A1415" s="2">
        <f t="shared" si="98"/>
        <v>10985</v>
      </c>
      <c r="B1415" t="str">
        <f t="shared" si="99"/>
        <v>D110985-301</v>
      </c>
      <c r="C1415" t="str">
        <f t="shared" si="100"/>
        <v>Curacao - White</v>
      </c>
      <c r="D1415" s="2">
        <v>10985</v>
      </c>
      <c r="E1415" t="s">
        <v>82</v>
      </c>
      <c r="F1415" t="s">
        <v>121</v>
      </c>
      <c r="G1415" t="s">
        <v>29</v>
      </c>
      <c r="H1415" s="3">
        <v>2</v>
      </c>
      <c r="I1415" s="3" t="s">
        <v>144</v>
      </c>
      <c r="J1415" t="s">
        <v>12</v>
      </c>
      <c r="K1415">
        <v>301</v>
      </c>
      <c r="L1415">
        <v>250</v>
      </c>
      <c r="M1415" s="1">
        <v>4.620000000000001</v>
      </c>
      <c r="N1415" s="1">
        <v>8.7044999999999995</v>
      </c>
      <c r="O1415" s="1">
        <v>11.781000000000001</v>
      </c>
      <c r="P1415" s="37">
        <v>2.5409999999999999</v>
      </c>
      <c r="Q1415">
        <f t="shared" si="101"/>
        <v>0.5625</v>
      </c>
      <c r="R1415" t="s">
        <v>1949</v>
      </c>
    </row>
    <row r="1416" spans="1:18">
      <c r="A1416" s="2">
        <f t="shared" si="98"/>
        <v>10988</v>
      </c>
      <c r="B1416" t="str">
        <f t="shared" si="99"/>
        <v>D110988-217</v>
      </c>
      <c r="C1416" t="str">
        <f t="shared" si="100"/>
        <v>Misc - White</v>
      </c>
      <c r="D1416" s="2">
        <v>10988</v>
      </c>
      <c r="E1416" t="s">
        <v>39</v>
      </c>
      <c r="F1416" t="s">
        <v>174</v>
      </c>
      <c r="G1416" t="s">
        <v>29</v>
      </c>
      <c r="H1416" s="3">
        <v>2</v>
      </c>
      <c r="I1416" s="3" t="s">
        <v>145</v>
      </c>
      <c r="J1416" t="s">
        <v>12</v>
      </c>
      <c r="K1416">
        <v>217</v>
      </c>
      <c r="L1416">
        <v>285</v>
      </c>
      <c r="M1416" s="1">
        <v>3.6960000000000002</v>
      </c>
      <c r="N1416" s="1">
        <v>7.266</v>
      </c>
      <c r="O1416" s="1">
        <v>9.8384999999999998</v>
      </c>
      <c r="P1416" s="37">
        <v>2.0369999999999999</v>
      </c>
      <c r="Q1416">
        <f t="shared" si="101"/>
        <v>0.5</v>
      </c>
      <c r="R1416" t="s">
        <v>1949</v>
      </c>
    </row>
    <row r="1417" spans="1:18">
      <c r="A1417" s="38">
        <v>10989</v>
      </c>
      <c r="B1417" t="s">
        <v>730</v>
      </c>
      <c r="D1417" s="38">
        <v>10989</v>
      </c>
      <c r="E1417" t="s">
        <v>10</v>
      </c>
      <c r="G1417" t="s">
        <v>30</v>
      </c>
      <c r="H1417" s="39" t="s">
        <v>731</v>
      </c>
      <c r="I1417" s="39" t="s">
        <v>144</v>
      </c>
      <c r="J1417" t="s">
        <v>12</v>
      </c>
      <c r="L1417">
        <v>85</v>
      </c>
      <c r="M1417" s="1">
        <v>8.7569999999999997</v>
      </c>
      <c r="N1417" s="1">
        <v>15.582000000000001</v>
      </c>
      <c r="O1417" s="1">
        <v>19.992000000000001</v>
      </c>
      <c r="P1417" s="37">
        <v>4.8194999999999997</v>
      </c>
      <c r="Q1417">
        <f t="shared" si="101"/>
        <v>0.5625</v>
      </c>
      <c r="R1417" t="s">
        <v>1949</v>
      </c>
    </row>
    <row r="1418" spans="1:18">
      <c r="A1418" s="38">
        <v>10990</v>
      </c>
      <c r="B1418" t="s">
        <v>732</v>
      </c>
      <c r="D1418" s="38">
        <v>10990</v>
      </c>
      <c r="E1418" t="s">
        <v>10</v>
      </c>
      <c r="G1418" t="s">
        <v>30</v>
      </c>
      <c r="H1418" s="39" t="s">
        <v>733</v>
      </c>
      <c r="I1418" s="39" t="s">
        <v>145</v>
      </c>
      <c r="J1418" t="s">
        <v>12</v>
      </c>
      <c r="L1418">
        <v>190</v>
      </c>
      <c r="M1418" s="1">
        <v>5.5020000000000007</v>
      </c>
      <c r="N1418" s="1">
        <v>10.6995</v>
      </c>
      <c r="O1418" s="1">
        <v>14.175000000000001</v>
      </c>
      <c r="P1418" s="37">
        <v>3.024</v>
      </c>
      <c r="Q1418">
        <f t="shared" si="101"/>
        <v>0.5</v>
      </c>
      <c r="R1418" t="s">
        <v>1949</v>
      </c>
    </row>
    <row r="1419" spans="1:18">
      <c r="A1419" s="38">
        <v>10991</v>
      </c>
      <c r="B1419" t="s">
        <v>734</v>
      </c>
      <c r="D1419" s="38">
        <v>10991</v>
      </c>
      <c r="E1419" t="s">
        <v>10</v>
      </c>
      <c r="G1419" t="s">
        <v>30</v>
      </c>
      <c r="H1419" s="39" t="s">
        <v>735</v>
      </c>
      <c r="I1419" s="39" t="s">
        <v>149</v>
      </c>
      <c r="J1419" t="s">
        <v>12</v>
      </c>
      <c r="L1419">
        <v>340</v>
      </c>
      <c r="M1419" s="1">
        <v>3.8115000000000001</v>
      </c>
      <c r="N1419" s="1">
        <v>7.5180000000000007</v>
      </c>
      <c r="O1419" s="1">
        <v>10.269</v>
      </c>
      <c r="P1419" s="37">
        <v>2.1</v>
      </c>
      <c r="Q1419">
        <f t="shared" si="101"/>
        <v>0.375</v>
      </c>
      <c r="R1419" t="s">
        <v>1949</v>
      </c>
    </row>
    <row r="1420" spans="1:18">
      <c r="A1420" s="38">
        <v>10992</v>
      </c>
      <c r="B1420" t="s">
        <v>736</v>
      </c>
      <c r="D1420" s="38">
        <v>10992</v>
      </c>
      <c r="E1420" t="s">
        <v>10</v>
      </c>
      <c r="G1420" t="s">
        <v>26</v>
      </c>
      <c r="H1420" s="39" t="s">
        <v>737</v>
      </c>
      <c r="I1420" s="39" t="s">
        <v>145</v>
      </c>
      <c r="J1420" t="s">
        <v>12</v>
      </c>
      <c r="L1420">
        <v>110</v>
      </c>
      <c r="M1420" s="1">
        <v>7.9695</v>
      </c>
      <c r="N1420" s="1">
        <v>15.288000000000002</v>
      </c>
      <c r="O1420" s="1">
        <v>20.138999999999999</v>
      </c>
      <c r="P1420" s="37">
        <v>4.3784999999999998</v>
      </c>
      <c r="Q1420">
        <f t="shared" si="101"/>
        <v>0.5</v>
      </c>
      <c r="R1420" t="s">
        <v>1949</v>
      </c>
    </row>
    <row r="1421" spans="1:18">
      <c r="A1421" s="38">
        <v>10993</v>
      </c>
      <c r="B1421" t="s">
        <v>738</v>
      </c>
      <c r="D1421" s="38">
        <v>10993</v>
      </c>
      <c r="E1421" t="s">
        <v>10</v>
      </c>
      <c r="G1421" t="s">
        <v>22</v>
      </c>
      <c r="H1421" s="39" t="s">
        <v>737</v>
      </c>
      <c r="I1421" s="39" t="s">
        <v>145</v>
      </c>
      <c r="J1421" t="s">
        <v>12</v>
      </c>
      <c r="L1421">
        <v>130</v>
      </c>
      <c r="M1421" s="1">
        <v>7.9695</v>
      </c>
      <c r="N1421" s="1">
        <v>15.288000000000002</v>
      </c>
      <c r="O1421" s="1">
        <v>20.138999999999999</v>
      </c>
      <c r="P1421" s="37">
        <v>4.3784999999999998</v>
      </c>
      <c r="Q1421">
        <f t="shared" si="101"/>
        <v>0.5</v>
      </c>
      <c r="R1421" t="s">
        <v>1949</v>
      </c>
    </row>
    <row r="1422" spans="1:18">
      <c r="A1422" s="38">
        <v>10994</v>
      </c>
      <c r="B1422" t="s">
        <v>739</v>
      </c>
      <c r="D1422" s="38">
        <v>10994</v>
      </c>
      <c r="E1422" t="s">
        <v>10</v>
      </c>
      <c r="G1422" t="s">
        <v>11</v>
      </c>
      <c r="H1422" s="39" t="s">
        <v>737</v>
      </c>
      <c r="I1422" s="39" t="s">
        <v>145</v>
      </c>
      <c r="J1422" t="s">
        <v>12</v>
      </c>
      <c r="L1422">
        <v>120</v>
      </c>
      <c r="M1422" s="1">
        <v>7.9695</v>
      </c>
      <c r="N1422" s="1">
        <v>15.288000000000002</v>
      </c>
      <c r="O1422" s="1">
        <v>20.138999999999999</v>
      </c>
      <c r="P1422" s="37">
        <v>4.3784999999999998</v>
      </c>
      <c r="Q1422">
        <f t="shared" si="101"/>
        <v>0.5</v>
      </c>
      <c r="R1422" t="s">
        <v>1949</v>
      </c>
    </row>
    <row r="1423" spans="1:18">
      <c r="A1423" s="38">
        <v>10995</v>
      </c>
      <c r="B1423" t="s">
        <v>740</v>
      </c>
      <c r="D1423" s="38">
        <v>10995</v>
      </c>
      <c r="E1423" t="s">
        <v>39</v>
      </c>
      <c r="G1423" t="s">
        <v>11</v>
      </c>
      <c r="H1423" s="39" t="s">
        <v>737</v>
      </c>
      <c r="I1423" s="39" t="s">
        <v>147</v>
      </c>
      <c r="J1423" t="s">
        <v>12</v>
      </c>
      <c r="L1423">
        <v>130</v>
      </c>
      <c r="M1423" s="1">
        <v>7.3815000000000008</v>
      </c>
      <c r="N1423" s="1">
        <v>14.112</v>
      </c>
      <c r="O1423" s="1">
        <v>18.626999999999999</v>
      </c>
      <c r="P1423" s="37">
        <v>4.0635000000000003</v>
      </c>
      <c r="Q1423">
        <f t="shared" si="101"/>
        <v>0.625</v>
      </c>
      <c r="R1423" t="s">
        <v>1949</v>
      </c>
    </row>
    <row r="1424" spans="1:18">
      <c r="A1424" s="38">
        <v>10996</v>
      </c>
      <c r="B1424" t="s">
        <v>741</v>
      </c>
      <c r="D1424" s="38">
        <v>10996</v>
      </c>
      <c r="E1424" t="s">
        <v>39</v>
      </c>
      <c r="G1424" t="s">
        <v>34</v>
      </c>
      <c r="H1424" s="39" t="s">
        <v>742</v>
      </c>
      <c r="I1424" s="39" t="s">
        <v>147</v>
      </c>
      <c r="J1424" t="s">
        <v>12</v>
      </c>
      <c r="L1424">
        <v>110</v>
      </c>
      <c r="M1424" s="1" t="e">
        <v>#N/A</v>
      </c>
      <c r="N1424" s="1" t="e">
        <v>#N/A</v>
      </c>
      <c r="O1424" s="1" t="e">
        <v>#N/A</v>
      </c>
      <c r="P1424" s="37" t="e">
        <v>#N/A</v>
      </c>
      <c r="Q1424">
        <f t="shared" si="101"/>
        <v>0.625</v>
      </c>
      <c r="R1424" t="s">
        <v>1949</v>
      </c>
    </row>
    <row r="1425" spans="1:18">
      <c r="A1425" s="38">
        <v>10998</v>
      </c>
      <c r="B1425" t="s">
        <v>743</v>
      </c>
      <c r="D1425" s="38">
        <v>10998</v>
      </c>
      <c r="E1425" t="s">
        <v>39</v>
      </c>
      <c r="G1425" t="s">
        <v>22</v>
      </c>
      <c r="H1425" s="39" t="s">
        <v>737</v>
      </c>
      <c r="I1425" s="39" t="s">
        <v>147</v>
      </c>
      <c r="J1425" t="s">
        <v>12</v>
      </c>
      <c r="L1425">
        <v>130</v>
      </c>
      <c r="M1425" s="1">
        <v>7.3815000000000008</v>
      </c>
      <c r="N1425" s="1">
        <v>14.112</v>
      </c>
      <c r="O1425" s="1">
        <v>18.626999999999999</v>
      </c>
      <c r="P1425" s="37">
        <v>4.0635000000000003</v>
      </c>
      <c r="Q1425">
        <f t="shared" si="101"/>
        <v>0.625</v>
      </c>
      <c r="R1425" t="s">
        <v>1949</v>
      </c>
    </row>
    <row r="1426" spans="1:18">
      <c r="A1426" s="38">
        <v>10999</v>
      </c>
      <c r="B1426" t="s">
        <v>744</v>
      </c>
      <c r="D1426" s="38">
        <v>10999</v>
      </c>
      <c r="E1426" t="s">
        <v>39</v>
      </c>
      <c r="G1426" t="s">
        <v>13</v>
      </c>
      <c r="H1426" s="39" t="s">
        <v>737</v>
      </c>
      <c r="I1426" s="39" t="s">
        <v>147</v>
      </c>
      <c r="J1426" t="s">
        <v>12</v>
      </c>
      <c r="L1426">
        <v>130</v>
      </c>
      <c r="M1426" s="1">
        <v>7.3815000000000008</v>
      </c>
      <c r="N1426" s="1">
        <v>14.112</v>
      </c>
      <c r="O1426" s="1">
        <v>18.626999999999999</v>
      </c>
      <c r="P1426" s="37">
        <v>4.0635000000000003</v>
      </c>
      <c r="Q1426">
        <f t="shared" si="101"/>
        <v>0.625</v>
      </c>
      <c r="R1426" t="s">
        <v>1949</v>
      </c>
    </row>
    <row r="1427" spans="1:18">
      <c r="A1427" s="38">
        <v>11000</v>
      </c>
      <c r="B1427" t="s">
        <v>745</v>
      </c>
      <c r="D1427" s="38">
        <v>11000</v>
      </c>
      <c r="E1427" t="s">
        <v>39</v>
      </c>
      <c r="G1427" t="s">
        <v>26</v>
      </c>
      <c r="H1427" s="39" t="s">
        <v>737</v>
      </c>
      <c r="I1427" s="39" t="s">
        <v>147</v>
      </c>
      <c r="J1427" t="s">
        <v>12</v>
      </c>
      <c r="L1427">
        <v>130</v>
      </c>
      <c r="M1427" s="1">
        <v>7.3815000000000008</v>
      </c>
      <c r="N1427" s="1">
        <v>14.112</v>
      </c>
      <c r="O1427" s="1">
        <v>18.626999999999999</v>
      </c>
      <c r="P1427" s="37">
        <v>4.0635000000000003</v>
      </c>
      <c r="Q1427">
        <f t="shared" si="101"/>
        <v>0.625</v>
      </c>
      <c r="R1427" t="s">
        <v>1949</v>
      </c>
    </row>
    <row r="1428" spans="1:18">
      <c r="A1428" s="38">
        <v>11001</v>
      </c>
      <c r="B1428" t="s">
        <v>746</v>
      </c>
      <c r="D1428" s="38">
        <v>11001</v>
      </c>
      <c r="E1428" t="s">
        <v>39</v>
      </c>
      <c r="G1428" t="s">
        <v>11</v>
      </c>
      <c r="H1428" s="39" t="s">
        <v>747</v>
      </c>
      <c r="I1428" s="39" t="s">
        <v>147</v>
      </c>
      <c r="J1428" t="s">
        <v>12</v>
      </c>
      <c r="L1428">
        <v>90</v>
      </c>
      <c r="M1428" s="1">
        <v>10.0905</v>
      </c>
      <c r="N1428" s="1">
        <v>18.711000000000002</v>
      </c>
      <c r="O1428" s="1">
        <v>24.297000000000001</v>
      </c>
      <c r="P1428" s="37">
        <v>5.5545</v>
      </c>
      <c r="Q1428">
        <f t="shared" si="101"/>
        <v>0.625</v>
      </c>
      <c r="R1428" t="s">
        <v>1949</v>
      </c>
    </row>
    <row r="1429" spans="1:18">
      <c r="A1429" s="38">
        <v>11002</v>
      </c>
      <c r="B1429" t="s">
        <v>748</v>
      </c>
      <c r="D1429" s="38">
        <v>11002</v>
      </c>
      <c r="E1429" t="s">
        <v>39</v>
      </c>
      <c r="G1429" t="s">
        <v>22</v>
      </c>
      <c r="H1429" s="39" t="s">
        <v>747</v>
      </c>
      <c r="I1429" s="39" t="s">
        <v>147</v>
      </c>
      <c r="J1429" t="s">
        <v>12</v>
      </c>
      <c r="L1429">
        <v>75</v>
      </c>
      <c r="M1429" s="1">
        <v>10.0905</v>
      </c>
      <c r="N1429" s="1">
        <v>18.711000000000002</v>
      </c>
      <c r="O1429" s="1">
        <v>24.297000000000001</v>
      </c>
      <c r="P1429" s="37">
        <v>5.5545</v>
      </c>
      <c r="Q1429">
        <f t="shared" si="101"/>
        <v>0.625</v>
      </c>
      <c r="R1429" t="s">
        <v>1949</v>
      </c>
    </row>
    <row r="1430" spans="1:18">
      <c r="A1430" s="38">
        <v>11003</v>
      </c>
      <c r="B1430" t="s">
        <v>749</v>
      </c>
      <c r="D1430" s="38">
        <v>11003</v>
      </c>
      <c r="E1430" t="s">
        <v>39</v>
      </c>
      <c r="G1430" t="s">
        <v>13</v>
      </c>
      <c r="H1430" s="39" t="s">
        <v>747</v>
      </c>
      <c r="I1430" s="39" t="s">
        <v>147</v>
      </c>
      <c r="J1430" t="s">
        <v>12</v>
      </c>
      <c r="L1430">
        <v>75</v>
      </c>
      <c r="M1430" s="1">
        <v>10.0905</v>
      </c>
      <c r="N1430" s="1">
        <v>18.711000000000002</v>
      </c>
      <c r="O1430" s="1">
        <v>24.297000000000001</v>
      </c>
      <c r="P1430" s="37">
        <v>5.5545</v>
      </c>
      <c r="Q1430">
        <f t="shared" si="101"/>
        <v>0.625</v>
      </c>
      <c r="R1430" t="s">
        <v>1949</v>
      </c>
    </row>
    <row r="1431" spans="1:18">
      <c r="A1431" s="38">
        <v>11004</v>
      </c>
      <c r="B1431" t="s">
        <v>750</v>
      </c>
      <c r="D1431" s="38">
        <v>11004</v>
      </c>
      <c r="E1431" t="s">
        <v>39</v>
      </c>
      <c r="G1431" t="s">
        <v>26</v>
      </c>
      <c r="H1431" s="39" t="s">
        <v>747</v>
      </c>
      <c r="I1431" s="39" t="s">
        <v>147</v>
      </c>
      <c r="J1431" t="s">
        <v>12</v>
      </c>
      <c r="L1431">
        <v>75</v>
      </c>
      <c r="M1431" s="1">
        <v>10.0905</v>
      </c>
      <c r="N1431" s="1">
        <v>18.711000000000002</v>
      </c>
      <c r="O1431" s="1">
        <v>24.297000000000001</v>
      </c>
      <c r="P1431" s="37">
        <v>5.5545</v>
      </c>
      <c r="Q1431">
        <f t="shared" si="101"/>
        <v>0.625</v>
      </c>
      <c r="R1431" t="s">
        <v>1949</v>
      </c>
    </row>
    <row r="1432" spans="1:18">
      <c r="A1432" s="38">
        <v>11005</v>
      </c>
      <c r="B1432" t="s">
        <v>751</v>
      </c>
      <c r="D1432" s="38">
        <v>11005</v>
      </c>
      <c r="E1432" t="s">
        <v>10</v>
      </c>
      <c r="G1432" t="s">
        <v>23</v>
      </c>
      <c r="H1432" s="39" t="s">
        <v>737</v>
      </c>
      <c r="I1432" s="39" t="s">
        <v>147</v>
      </c>
      <c r="J1432" t="s">
        <v>12</v>
      </c>
      <c r="L1432">
        <v>110</v>
      </c>
      <c r="M1432" s="1">
        <v>8.2004999999999999</v>
      </c>
      <c r="N1432" s="1">
        <v>14.301</v>
      </c>
      <c r="O1432" s="1">
        <v>18.595500000000001</v>
      </c>
      <c r="P1432" s="37">
        <v>4.5149999999999997</v>
      </c>
      <c r="Q1432">
        <f t="shared" si="101"/>
        <v>0.625</v>
      </c>
      <c r="R1432" t="s">
        <v>1949</v>
      </c>
    </row>
    <row r="1433" spans="1:18">
      <c r="A1433" s="38">
        <v>11006</v>
      </c>
      <c r="B1433" t="s">
        <v>752</v>
      </c>
      <c r="D1433" s="38">
        <v>11006</v>
      </c>
      <c r="E1433" t="s">
        <v>39</v>
      </c>
      <c r="G1433" t="s">
        <v>26</v>
      </c>
      <c r="H1433" s="39" t="s">
        <v>733</v>
      </c>
      <c r="I1433" s="39" t="s">
        <v>150</v>
      </c>
      <c r="J1433" t="s">
        <v>12</v>
      </c>
      <c r="L1433">
        <v>215</v>
      </c>
      <c r="M1433" s="1">
        <v>4.9455</v>
      </c>
      <c r="N1433" s="1">
        <v>9.3659999999999997</v>
      </c>
      <c r="O1433" s="1">
        <v>12.600000000000001</v>
      </c>
      <c r="P1433" s="37">
        <v>2.7195</v>
      </c>
      <c r="Q1433">
        <f t="shared" si="101"/>
        <v>0.75</v>
      </c>
      <c r="R1433" t="s">
        <v>1949</v>
      </c>
    </row>
    <row r="1434" spans="1:18">
      <c r="A1434" s="38">
        <v>11009</v>
      </c>
      <c r="B1434" t="s">
        <v>753</v>
      </c>
      <c r="D1434" s="38">
        <v>11009</v>
      </c>
      <c r="E1434" t="s">
        <v>39</v>
      </c>
      <c r="G1434" t="s">
        <v>13</v>
      </c>
      <c r="H1434" s="39" t="s">
        <v>733</v>
      </c>
      <c r="I1434" s="39" t="s">
        <v>150</v>
      </c>
      <c r="J1434" t="s">
        <v>12</v>
      </c>
      <c r="L1434">
        <v>215</v>
      </c>
      <c r="M1434" s="1">
        <v>4.9455</v>
      </c>
      <c r="N1434" s="1">
        <v>9.3659999999999997</v>
      </c>
      <c r="O1434" s="1">
        <v>12.600000000000001</v>
      </c>
      <c r="P1434" s="37">
        <v>2.7195</v>
      </c>
      <c r="Q1434">
        <f t="shared" si="101"/>
        <v>0.75</v>
      </c>
      <c r="R1434" t="s">
        <v>1949</v>
      </c>
    </row>
    <row r="1435" spans="1:18">
      <c r="A1435" s="38">
        <v>11010</v>
      </c>
      <c r="B1435" t="s">
        <v>754</v>
      </c>
      <c r="D1435" s="38">
        <v>11010</v>
      </c>
      <c r="E1435" t="s">
        <v>39</v>
      </c>
      <c r="G1435" t="s">
        <v>14</v>
      </c>
      <c r="H1435" s="39" t="s">
        <v>733</v>
      </c>
      <c r="I1435" s="39" t="s">
        <v>150</v>
      </c>
      <c r="J1435" t="s">
        <v>12</v>
      </c>
      <c r="L1435">
        <v>215</v>
      </c>
      <c r="M1435" s="1">
        <v>4.9455</v>
      </c>
      <c r="N1435" s="1">
        <v>9.3659999999999997</v>
      </c>
      <c r="O1435" s="1">
        <v>12.600000000000001</v>
      </c>
      <c r="P1435" s="37">
        <v>2.7195</v>
      </c>
      <c r="Q1435">
        <f t="shared" si="101"/>
        <v>0.75</v>
      </c>
      <c r="R1435" t="s">
        <v>1949</v>
      </c>
    </row>
    <row r="1436" spans="1:18">
      <c r="A1436" s="38">
        <v>11011</v>
      </c>
      <c r="B1436" t="s">
        <v>755</v>
      </c>
      <c r="D1436" s="38">
        <v>11011</v>
      </c>
      <c r="E1436" t="s">
        <v>39</v>
      </c>
      <c r="G1436" t="s">
        <v>22</v>
      </c>
      <c r="H1436" s="39" t="s">
        <v>756</v>
      </c>
      <c r="I1436" s="39" t="s">
        <v>160</v>
      </c>
      <c r="J1436" t="s">
        <v>38</v>
      </c>
      <c r="L1436">
        <v>205</v>
      </c>
      <c r="M1436" s="1">
        <v>4.8194999999999997</v>
      </c>
      <c r="N1436" s="1">
        <v>9.3450000000000006</v>
      </c>
      <c r="O1436" s="1">
        <v>12.631499999999999</v>
      </c>
      <c r="P1436" s="37">
        <v>2.6460000000000004</v>
      </c>
      <c r="Q1436">
        <f t="shared" si="101"/>
        <v>1.125</v>
      </c>
      <c r="R1436" t="s">
        <v>1949</v>
      </c>
    </row>
    <row r="1437" spans="1:18">
      <c r="A1437" s="38">
        <v>11012</v>
      </c>
      <c r="B1437" t="s">
        <v>757</v>
      </c>
      <c r="D1437" s="38">
        <v>11012</v>
      </c>
      <c r="E1437" t="s">
        <v>39</v>
      </c>
      <c r="G1437" t="s">
        <v>11</v>
      </c>
      <c r="H1437" s="39" t="s">
        <v>756</v>
      </c>
      <c r="I1437" s="39" t="s">
        <v>160</v>
      </c>
      <c r="J1437" t="s">
        <v>38</v>
      </c>
      <c r="L1437">
        <v>205</v>
      </c>
      <c r="M1437" s="1">
        <v>4.8194999999999997</v>
      </c>
      <c r="N1437" s="1">
        <v>9.3450000000000006</v>
      </c>
      <c r="O1437" s="1">
        <v>12.631499999999999</v>
      </c>
      <c r="P1437" s="37">
        <v>2.6460000000000004</v>
      </c>
      <c r="Q1437">
        <f t="shared" si="101"/>
        <v>1.125</v>
      </c>
      <c r="R1437" t="s">
        <v>1949</v>
      </c>
    </row>
    <row r="1438" spans="1:18">
      <c r="A1438" s="38">
        <v>11013</v>
      </c>
      <c r="B1438" t="s">
        <v>758</v>
      </c>
      <c r="D1438" s="38">
        <v>11013</v>
      </c>
      <c r="E1438" t="s">
        <v>39</v>
      </c>
      <c r="G1438" t="s">
        <v>28</v>
      </c>
      <c r="H1438" s="39" t="s">
        <v>756</v>
      </c>
      <c r="I1438" s="39" t="s">
        <v>160</v>
      </c>
      <c r="J1438" t="s">
        <v>38</v>
      </c>
      <c r="L1438">
        <v>205</v>
      </c>
      <c r="M1438" s="1">
        <v>4.8194999999999997</v>
      </c>
      <c r="N1438" s="1">
        <v>9.3450000000000006</v>
      </c>
      <c r="O1438" s="1">
        <v>12.631499999999999</v>
      </c>
      <c r="P1438" s="37">
        <v>2.6460000000000004</v>
      </c>
      <c r="Q1438">
        <f t="shared" si="101"/>
        <v>1.125</v>
      </c>
      <c r="R1438" t="s">
        <v>1949</v>
      </c>
    </row>
    <row r="1439" spans="1:18">
      <c r="A1439" s="38">
        <v>11014</v>
      </c>
      <c r="B1439" t="s">
        <v>759</v>
      </c>
      <c r="D1439" s="38">
        <v>11014</v>
      </c>
      <c r="E1439" t="s">
        <v>39</v>
      </c>
      <c r="G1439" t="s">
        <v>22</v>
      </c>
      <c r="H1439" s="39" t="s">
        <v>733</v>
      </c>
      <c r="I1439" s="39" t="s">
        <v>154</v>
      </c>
      <c r="J1439" t="s">
        <v>38</v>
      </c>
      <c r="L1439">
        <v>170</v>
      </c>
      <c r="M1439" s="1">
        <v>6.09</v>
      </c>
      <c r="N1439" s="1">
        <v>12.075000000000001</v>
      </c>
      <c r="O1439" s="1">
        <v>16.012499999999999</v>
      </c>
      <c r="P1439" s="37">
        <v>3.3494999999999999</v>
      </c>
      <c r="Q1439">
        <f t="shared" si="101"/>
        <v>1</v>
      </c>
      <c r="R1439" t="s">
        <v>1949</v>
      </c>
    </row>
    <row r="1440" spans="1:18">
      <c r="A1440" s="38">
        <v>11015</v>
      </c>
      <c r="B1440" t="s">
        <v>760</v>
      </c>
      <c r="D1440" s="38">
        <v>11015</v>
      </c>
      <c r="E1440" t="s">
        <v>39</v>
      </c>
      <c r="G1440" t="s">
        <v>11</v>
      </c>
      <c r="H1440" s="39" t="s">
        <v>733</v>
      </c>
      <c r="I1440" s="39" t="s">
        <v>154</v>
      </c>
      <c r="J1440" t="s">
        <v>38</v>
      </c>
      <c r="L1440">
        <v>170</v>
      </c>
      <c r="M1440" s="1">
        <v>6.09</v>
      </c>
      <c r="N1440" s="1">
        <v>12.012</v>
      </c>
      <c r="O1440" s="1">
        <v>15.939</v>
      </c>
      <c r="P1440" s="37">
        <v>3.3494999999999999</v>
      </c>
      <c r="Q1440">
        <f t="shared" si="101"/>
        <v>1</v>
      </c>
      <c r="R1440" t="s">
        <v>1949</v>
      </c>
    </row>
    <row r="1441" spans="1:18">
      <c r="A1441" s="38">
        <v>11016</v>
      </c>
      <c r="B1441" t="s">
        <v>761</v>
      </c>
      <c r="D1441" s="38">
        <v>11016</v>
      </c>
      <c r="E1441" t="s">
        <v>39</v>
      </c>
      <c r="G1441" t="s">
        <v>28</v>
      </c>
      <c r="H1441" s="39" t="s">
        <v>733</v>
      </c>
      <c r="I1441" s="39" t="s">
        <v>154</v>
      </c>
      <c r="J1441" t="s">
        <v>38</v>
      </c>
      <c r="L1441">
        <v>170</v>
      </c>
      <c r="M1441" s="1">
        <v>6.09</v>
      </c>
      <c r="N1441" s="1">
        <v>12.012</v>
      </c>
      <c r="O1441" s="1">
        <v>15.939</v>
      </c>
      <c r="P1441" s="37">
        <v>3.3494999999999999</v>
      </c>
      <c r="Q1441">
        <f t="shared" si="101"/>
        <v>1</v>
      </c>
      <c r="R1441" t="s">
        <v>1949</v>
      </c>
    </row>
    <row r="1442" spans="1:18">
      <c r="A1442" s="38">
        <v>11017</v>
      </c>
      <c r="B1442" t="s">
        <v>762</v>
      </c>
      <c r="D1442" s="38">
        <v>11017</v>
      </c>
      <c r="E1442" t="s">
        <v>39</v>
      </c>
      <c r="G1442" t="s">
        <v>22</v>
      </c>
      <c r="H1442" s="39" t="s">
        <v>763</v>
      </c>
      <c r="I1442" s="39" t="s">
        <v>161</v>
      </c>
      <c r="J1442" t="s">
        <v>38</v>
      </c>
      <c r="L1442">
        <v>110</v>
      </c>
      <c r="M1442" s="1">
        <v>7.2344999999999997</v>
      </c>
      <c r="N1442" s="1">
        <v>13.818000000000001</v>
      </c>
      <c r="O1442" s="1">
        <v>18.165000000000003</v>
      </c>
      <c r="P1442" s="37">
        <v>3.9795000000000003</v>
      </c>
      <c r="Q1442">
        <f t="shared" si="101"/>
        <v>1.875</v>
      </c>
      <c r="R1442" t="s">
        <v>1949</v>
      </c>
    </row>
    <row r="1443" spans="1:18">
      <c r="A1443" s="38">
        <v>11018</v>
      </c>
      <c r="B1443" t="s">
        <v>764</v>
      </c>
      <c r="D1443" s="38">
        <v>11018</v>
      </c>
      <c r="E1443" t="s">
        <v>39</v>
      </c>
      <c r="G1443" t="s">
        <v>11</v>
      </c>
      <c r="H1443" s="39" t="s">
        <v>763</v>
      </c>
      <c r="I1443" s="39" t="s">
        <v>161</v>
      </c>
      <c r="J1443" t="s">
        <v>38</v>
      </c>
      <c r="L1443">
        <v>110</v>
      </c>
      <c r="M1443" s="1">
        <v>7.2344999999999997</v>
      </c>
      <c r="N1443" s="1">
        <v>13.818000000000001</v>
      </c>
      <c r="O1443" s="1">
        <v>18.165000000000003</v>
      </c>
      <c r="P1443" s="37">
        <v>3.9795000000000003</v>
      </c>
      <c r="Q1443">
        <f t="shared" si="101"/>
        <v>1.875</v>
      </c>
      <c r="R1443" t="s">
        <v>1949</v>
      </c>
    </row>
    <row r="1444" spans="1:18">
      <c r="A1444" s="38">
        <v>11019</v>
      </c>
      <c r="B1444" t="s">
        <v>765</v>
      </c>
      <c r="D1444" s="38">
        <v>11019</v>
      </c>
      <c r="E1444" t="s">
        <v>39</v>
      </c>
      <c r="G1444" t="s">
        <v>28</v>
      </c>
      <c r="H1444" s="39" t="s">
        <v>763</v>
      </c>
      <c r="I1444" s="39" t="s">
        <v>161</v>
      </c>
      <c r="J1444" t="s">
        <v>38</v>
      </c>
      <c r="L1444">
        <v>110</v>
      </c>
      <c r="M1444" s="1">
        <v>7.2344999999999997</v>
      </c>
      <c r="N1444" s="1">
        <v>13.818000000000001</v>
      </c>
      <c r="O1444" s="1">
        <v>18.165000000000003</v>
      </c>
      <c r="P1444" s="37">
        <v>3.9795000000000003</v>
      </c>
      <c r="Q1444">
        <f t="shared" si="101"/>
        <v>1.875</v>
      </c>
      <c r="R1444" t="s">
        <v>1949</v>
      </c>
    </row>
    <row r="1445" spans="1:18">
      <c r="A1445" s="38">
        <v>11020</v>
      </c>
      <c r="B1445" t="s">
        <v>766</v>
      </c>
      <c r="D1445" s="38">
        <v>11020</v>
      </c>
      <c r="E1445" t="s">
        <v>39</v>
      </c>
      <c r="G1445" t="s">
        <v>29</v>
      </c>
      <c r="H1445" s="39" t="s">
        <v>756</v>
      </c>
      <c r="I1445" s="39" t="s">
        <v>160</v>
      </c>
      <c r="J1445" t="s">
        <v>38</v>
      </c>
      <c r="L1445">
        <v>205</v>
      </c>
      <c r="M1445" s="1">
        <v>4.8194999999999997</v>
      </c>
      <c r="N1445" s="1">
        <v>9.3450000000000006</v>
      </c>
      <c r="O1445" s="1">
        <v>12.631499999999999</v>
      </c>
      <c r="P1445" s="37">
        <v>2.6460000000000004</v>
      </c>
      <c r="Q1445">
        <f t="shared" si="101"/>
        <v>1.125</v>
      </c>
      <c r="R1445" t="s">
        <v>1949</v>
      </c>
    </row>
    <row r="1446" spans="1:18">
      <c r="A1446" s="38">
        <v>11021</v>
      </c>
      <c r="B1446" t="s">
        <v>767</v>
      </c>
      <c r="D1446" s="38">
        <v>11021</v>
      </c>
      <c r="E1446" t="s">
        <v>39</v>
      </c>
      <c r="G1446" t="s">
        <v>29</v>
      </c>
      <c r="H1446" s="39" t="s">
        <v>733</v>
      </c>
      <c r="I1446" s="39" t="s">
        <v>154</v>
      </c>
      <c r="J1446" t="s">
        <v>38</v>
      </c>
      <c r="L1446">
        <v>150</v>
      </c>
      <c r="M1446" s="1">
        <v>6.09</v>
      </c>
      <c r="N1446" s="1">
        <v>12.075000000000001</v>
      </c>
      <c r="O1446" s="1">
        <v>16.012499999999999</v>
      </c>
      <c r="P1446" s="37">
        <v>3.3494999999999999</v>
      </c>
      <c r="Q1446">
        <f t="shared" si="101"/>
        <v>1</v>
      </c>
      <c r="R1446" t="s">
        <v>1949</v>
      </c>
    </row>
    <row r="1447" spans="1:18">
      <c r="A1447" s="38">
        <v>11022</v>
      </c>
      <c r="B1447" t="s">
        <v>768</v>
      </c>
      <c r="D1447" s="38">
        <v>11022</v>
      </c>
      <c r="E1447" t="s">
        <v>39</v>
      </c>
      <c r="G1447" t="s">
        <v>29</v>
      </c>
      <c r="H1447" s="39" t="s">
        <v>763</v>
      </c>
      <c r="I1447" s="39" t="s">
        <v>161</v>
      </c>
      <c r="J1447" t="s">
        <v>38</v>
      </c>
      <c r="L1447">
        <v>110</v>
      </c>
      <c r="M1447" s="1">
        <v>7.2344999999999997</v>
      </c>
      <c r="N1447" s="1">
        <v>13.818000000000001</v>
      </c>
      <c r="O1447" s="1">
        <v>18.165000000000003</v>
      </c>
      <c r="P1447" s="37">
        <v>3.9795000000000003</v>
      </c>
      <c r="Q1447">
        <f t="shared" si="101"/>
        <v>1.875</v>
      </c>
      <c r="R1447" t="s">
        <v>1949</v>
      </c>
    </row>
    <row r="1448" spans="1:18">
      <c r="A1448" s="38">
        <v>11023</v>
      </c>
      <c r="B1448" t="s">
        <v>769</v>
      </c>
      <c r="D1448" s="38">
        <v>11023</v>
      </c>
      <c r="E1448" t="s">
        <v>39</v>
      </c>
      <c r="G1448" t="s">
        <v>32</v>
      </c>
      <c r="H1448" s="39" t="s">
        <v>729</v>
      </c>
      <c r="I1448" s="39" t="s">
        <v>145</v>
      </c>
      <c r="J1448" t="s">
        <v>12</v>
      </c>
      <c r="L1448">
        <v>280</v>
      </c>
      <c r="M1448" s="1">
        <v>3.8640000000000003</v>
      </c>
      <c r="N1448" s="1">
        <v>7.4550000000000001</v>
      </c>
      <c r="O1448" s="1">
        <v>10.038</v>
      </c>
      <c r="P1448" s="37">
        <v>2.121</v>
      </c>
      <c r="Q1448">
        <f t="shared" si="101"/>
        <v>0.5</v>
      </c>
      <c r="R1448" t="s">
        <v>1949</v>
      </c>
    </row>
    <row r="1449" spans="1:18">
      <c r="A1449" s="38">
        <v>11024</v>
      </c>
      <c r="B1449" t="s">
        <v>770</v>
      </c>
      <c r="D1449" s="38">
        <v>11024</v>
      </c>
      <c r="E1449" t="s">
        <v>39</v>
      </c>
      <c r="G1449" t="s">
        <v>22</v>
      </c>
      <c r="H1449" s="39" t="s">
        <v>729</v>
      </c>
      <c r="I1449" s="39" t="s">
        <v>145</v>
      </c>
      <c r="J1449" t="s">
        <v>12</v>
      </c>
      <c r="L1449">
        <v>310</v>
      </c>
      <c r="M1449" s="1">
        <v>3.8640000000000003</v>
      </c>
      <c r="N1449" s="1">
        <v>7.4550000000000001</v>
      </c>
      <c r="O1449" s="1">
        <v>10.038</v>
      </c>
      <c r="P1449" s="37">
        <v>2.121</v>
      </c>
      <c r="Q1449">
        <f t="shared" si="101"/>
        <v>0.5</v>
      </c>
      <c r="R1449" t="s">
        <v>1949</v>
      </c>
    </row>
    <row r="1450" spans="1:18">
      <c r="A1450" s="38">
        <v>11025</v>
      </c>
      <c r="B1450" t="s">
        <v>771</v>
      </c>
      <c r="D1450" s="38">
        <v>11025</v>
      </c>
      <c r="E1450" t="s">
        <v>39</v>
      </c>
      <c r="G1450" t="s">
        <v>30</v>
      </c>
      <c r="H1450" s="39" t="s">
        <v>729</v>
      </c>
      <c r="I1450" s="39" t="s">
        <v>145</v>
      </c>
      <c r="J1450" t="s">
        <v>12</v>
      </c>
      <c r="L1450">
        <v>290</v>
      </c>
      <c r="M1450" s="1">
        <v>3.8640000000000003</v>
      </c>
      <c r="N1450" s="1">
        <v>7.4550000000000001</v>
      </c>
      <c r="O1450" s="1">
        <v>10.038</v>
      </c>
      <c r="P1450" s="37">
        <v>2.121</v>
      </c>
      <c r="Q1450">
        <f t="shared" si="101"/>
        <v>0.5</v>
      </c>
      <c r="R1450" t="s">
        <v>1949</v>
      </c>
    </row>
    <row r="1451" spans="1:18">
      <c r="A1451" s="38">
        <v>11026</v>
      </c>
      <c r="B1451" t="s">
        <v>772</v>
      </c>
      <c r="D1451" s="38">
        <v>11026</v>
      </c>
      <c r="E1451" t="s">
        <v>39</v>
      </c>
      <c r="G1451" t="s">
        <v>11</v>
      </c>
      <c r="H1451" s="39" t="s">
        <v>729</v>
      </c>
      <c r="I1451" s="39" t="s">
        <v>145</v>
      </c>
      <c r="J1451" t="s">
        <v>12</v>
      </c>
      <c r="L1451">
        <v>300</v>
      </c>
      <c r="M1451" s="1">
        <v>3.8640000000000003</v>
      </c>
      <c r="N1451" s="1">
        <v>7.4550000000000001</v>
      </c>
      <c r="O1451" s="1">
        <v>10.038</v>
      </c>
      <c r="P1451" s="37">
        <v>2.121</v>
      </c>
      <c r="Q1451">
        <f t="shared" si="101"/>
        <v>0.5</v>
      </c>
      <c r="R1451" t="s">
        <v>1949</v>
      </c>
    </row>
    <row r="1452" spans="1:18">
      <c r="A1452" s="38">
        <v>11027</v>
      </c>
      <c r="B1452" t="s">
        <v>773</v>
      </c>
      <c r="D1452" s="38">
        <v>11027</v>
      </c>
      <c r="E1452" t="s">
        <v>39</v>
      </c>
      <c r="G1452" t="s">
        <v>32</v>
      </c>
      <c r="H1452" s="39" t="s">
        <v>774</v>
      </c>
      <c r="I1452" s="39" t="s">
        <v>145</v>
      </c>
      <c r="J1452" t="s">
        <v>12</v>
      </c>
      <c r="L1452">
        <v>135</v>
      </c>
      <c r="M1452" s="1">
        <v>6.3629999999999995</v>
      </c>
      <c r="N1452" s="1">
        <v>11.697000000000001</v>
      </c>
      <c r="O1452" s="1">
        <v>15.1515</v>
      </c>
      <c r="P1452" s="37">
        <v>3.4965000000000002</v>
      </c>
      <c r="Q1452">
        <f t="shared" si="101"/>
        <v>0.5</v>
      </c>
      <c r="R1452" t="s">
        <v>1949</v>
      </c>
    </row>
    <row r="1453" spans="1:18">
      <c r="A1453" s="38">
        <v>11028</v>
      </c>
      <c r="B1453" t="s">
        <v>775</v>
      </c>
      <c r="D1453" s="38">
        <v>11028</v>
      </c>
      <c r="E1453" t="s">
        <v>39</v>
      </c>
      <c r="G1453" t="s">
        <v>22</v>
      </c>
      <c r="H1453" s="39" t="s">
        <v>774</v>
      </c>
      <c r="I1453" s="39" t="s">
        <v>145</v>
      </c>
      <c r="J1453" t="s">
        <v>12</v>
      </c>
      <c r="L1453">
        <v>140</v>
      </c>
      <c r="M1453" s="1">
        <v>6.3629999999999995</v>
      </c>
      <c r="N1453" s="1">
        <v>11.697000000000001</v>
      </c>
      <c r="O1453" s="1">
        <v>15.1515</v>
      </c>
      <c r="P1453" s="37">
        <v>3.4965000000000002</v>
      </c>
      <c r="Q1453">
        <f t="shared" si="101"/>
        <v>0.5</v>
      </c>
      <c r="R1453" t="s">
        <v>1949</v>
      </c>
    </row>
    <row r="1454" spans="1:18">
      <c r="A1454" s="38">
        <v>11029</v>
      </c>
      <c r="B1454" t="s">
        <v>776</v>
      </c>
      <c r="D1454" s="38">
        <v>11029</v>
      </c>
      <c r="E1454" t="s">
        <v>39</v>
      </c>
      <c r="G1454" t="s">
        <v>30</v>
      </c>
      <c r="H1454" s="39" t="s">
        <v>774</v>
      </c>
      <c r="I1454" s="39" t="s">
        <v>145</v>
      </c>
      <c r="J1454" t="s">
        <v>12</v>
      </c>
      <c r="L1454">
        <v>140</v>
      </c>
      <c r="M1454" s="1">
        <v>6.3629999999999995</v>
      </c>
      <c r="N1454" s="1">
        <v>11.697000000000001</v>
      </c>
      <c r="O1454" s="1">
        <v>15.1515</v>
      </c>
      <c r="P1454" s="37">
        <v>3.4965000000000002</v>
      </c>
      <c r="Q1454">
        <f t="shared" si="101"/>
        <v>0.5</v>
      </c>
      <c r="R1454" t="s">
        <v>1949</v>
      </c>
    </row>
    <row r="1455" spans="1:18">
      <c r="A1455" s="38">
        <v>11030</v>
      </c>
      <c r="B1455" t="s">
        <v>777</v>
      </c>
      <c r="D1455" s="38">
        <v>11030</v>
      </c>
      <c r="E1455" t="s">
        <v>39</v>
      </c>
      <c r="G1455" t="s">
        <v>11</v>
      </c>
      <c r="H1455" s="39" t="s">
        <v>774</v>
      </c>
      <c r="I1455" s="39" t="s">
        <v>145</v>
      </c>
      <c r="J1455" t="s">
        <v>12</v>
      </c>
      <c r="L1455">
        <v>130</v>
      </c>
      <c r="M1455" s="1">
        <v>6.3629999999999995</v>
      </c>
      <c r="N1455" s="1">
        <v>11.697000000000001</v>
      </c>
      <c r="O1455" s="1">
        <v>15.1515</v>
      </c>
      <c r="P1455" s="37">
        <v>3.4965000000000002</v>
      </c>
      <c r="Q1455">
        <f t="shared" si="101"/>
        <v>0.5</v>
      </c>
      <c r="R1455" t="s">
        <v>1949</v>
      </c>
    </row>
    <row r="1456" spans="1:18">
      <c r="A1456" s="38">
        <v>11031</v>
      </c>
      <c r="B1456" t="s">
        <v>778</v>
      </c>
      <c r="D1456" s="38">
        <v>11031</v>
      </c>
      <c r="E1456" t="s">
        <v>10</v>
      </c>
      <c r="G1456" t="s">
        <v>21</v>
      </c>
      <c r="H1456" s="39" t="s">
        <v>779</v>
      </c>
      <c r="I1456" s="39" t="s">
        <v>159</v>
      </c>
      <c r="J1456" t="s">
        <v>41</v>
      </c>
      <c r="L1456">
        <v>260</v>
      </c>
      <c r="M1456" s="1">
        <v>3.6435000000000004</v>
      </c>
      <c r="N1456" s="1">
        <v>7.1190000000000007</v>
      </c>
      <c r="O1456" s="1">
        <v>9.6810000000000009</v>
      </c>
      <c r="P1456" s="37">
        <v>2.0055000000000001</v>
      </c>
      <c r="Q1456">
        <f t="shared" si="101"/>
        <v>1.0625</v>
      </c>
      <c r="R1456" t="s">
        <v>1949</v>
      </c>
    </row>
    <row r="1457" spans="1:18">
      <c r="A1457" s="38">
        <v>11032</v>
      </c>
      <c r="B1457" t="s">
        <v>780</v>
      </c>
      <c r="D1457" s="38">
        <v>11032</v>
      </c>
      <c r="E1457" t="s">
        <v>10</v>
      </c>
      <c r="G1457" t="s">
        <v>21</v>
      </c>
      <c r="H1457" s="39" t="s">
        <v>779</v>
      </c>
      <c r="I1457" s="39" t="s">
        <v>159</v>
      </c>
      <c r="J1457" t="s">
        <v>41</v>
      </c>
      <c r="L1457">
        <v>280</v>
      </c>
      <c r="M1457" s="1">
        <v>3.6435000000000004</v>
      </c>
      <c r="N1457" s="1">
        <v>7.1190000000000007</v>
      </c>
      <c r="O1457" s="1">
        <v>9.6810000000000009</v>
      </c>
      <c r="P1457" s="37">
        <v>2.0055000000000001</v>
      </c>
      <c r="Q1457">
        <f t="shared" si="101"/>
        <v>1.0625</v>
      </c>
      <c r="R1457" t="s">
        <v>1949</v>
      </c>
    </row>
    <row r="1458" spans="1:18">
      <c r="A1458" s="38">
        <v>11033</v>
      </c>
      <c r="B1458" t="s">
        <v>781</v>
      </c>
      <c r="D1458" s="38">
        <v>11033</v>
      </c>
      <c r="E1458" t="s">
        <v>10</v>
      </c>
      <c r="G1458" t="s">
        <v>26</v>
      </c>
      <c r="H1458" s="39" t="s">
        <v>779</v>
      </c>
      <c r="I1458" s="39" t="s">
        <v>159</v>
      </c>
      <c r="J1458" t="s">
        <v>41</v>
      </c>
      <c r="L1458">
        <v>290</v>
      </c>
      <c r="M1458" s="1">
        <v>3.6435000000000004</v>
      </c>
      <c r="N1458" s="1">
        <v>7.1190000000000007</v>
      </c>
      <c r="O1458" s="1">
        <v>9.6810000000000009</v>
      </c>
      <c r="P1458" s="37">
        <v>2.0055000000000001</v>
      </c>
      <c r="Q1458">
        <f t="shared" si="101"/>
        <v>1.0625</v>
      </c>
      <c r="R1458" t="s">
        <v>1949</v>
      </c>
    </row>
    <row r="1459" spans="1:18">
      <c r="A1459" s="38">
        <v>11034</v>
      </c>
      <c r="B1459" t="s">
        <v>782</v>
      </c>
      <c r="D1459" s="38">
        <v>11034</v>
      </c>
      <c r="E1459" t="s">
        <v>10</v>
      </c>
      <c r="G1459" t="s">
        <v>21</v>
      </c>
      <c r="H1459" s="39" t="s">
        <v>779</v>
      </c>
      <c r="I1459" s="39" t="s">
        <v>159</v>
      </c>
      <c r="J1459" t="s">
        <v>41</v>
      </c>
      <c r="L1459">
        <v>350</v>
      </c>
      <c r="M1459" s="1">
        <v>3.6435000000000004</v>
      </c>
      <c r="N1459" s="1">
        <v>7.1190000000000007</v>
      </c>
      <c r="O1459" s="1">
        <v>9.6810000000000009</v>
      </c>
      <c r="P1459" s="37">
        <v>2.0055000000000001</v>
      </c>
      <c r="Q1459">
        <f t="shared" si="101"/>
        <v>1.0625</v>
      </c>
      <c r="R1459" t="s">
        <v>1949</v>
      </c>
    </row>
    <row r="1460" spans="1:18">
      <c r="A1460" s="38">
        <v>11035</v>
      </c>
      <c r="B1460" t="s">
        <v>783</v>
      </c>
      <c r="D1460" s="38">
        <v>11035</v>
      </c>
      <c r="E1460" t="s">
        <v>10</v>
      </c>
      <c r="G1460" t="s">
        <v>21</v>
      </c>
      <c r="H1460" s="39" t="s">
        <v>725</v>
      </c>
      <c r="I1460" s="39" t="s">
        <v>144</v>
      </c>
      <c r="J1460" t="s">
        <v>12</v>
      </c>
      <c r="L1460">
        <v>200</v>
      </c>
      <c r="M1460" s="1">
        <v>3.5489999999999999</v>
      </c>
      <c r="N1460" s="1">
        <v>6.7934999999999999</v>
      </c>
      <c r="O1460" s="1">
        <v>9.2189999999999994</v>
      </c>
      <c r="P1460" s="37">
        <v>1.9530000000000003</v>
      </c>
      <c r="Q1460">
        <f t="shared" si="101"/>
        <v>0.5625</v>
      </c>
      <c r="R1460" t="s">
        <v>1949</v>
      </c>
    </row>
    <row r="1461" spans="1:18">
      <c r="A1461" s="38">
        <v>11036</v>
      </c>
      <c r="B1461" t="s">
        <v>784</v>
      </c>
      <c r="D1461" s="38">
        <v>11036</v>
      </c>
      <c r="E1461" t="s">
        <v>10</v>
      </c>
      <c r="G1461" t="s">
        <v>21</v>
      </c>
      <c r="H1461" s="39" t="s">
        <v>725</v>
      </c>
      <c r="I1461" s="39" t="s">
        <v>144</v>
      </c>
      <c r="J1461" t="s">
        <v>12</v>
      </c>
      <c r="L1461">
        <v>220</v>
      </c>
      <c r="M1461" s="1">
        <v>3.5489999999999999</v>
      </c>
      <c r="N1461" s="1">
        <v>6.7934999999999999</v>
      </c>
      <c r="O1461" s="1">
        <v>9.2189999999999994</v>
      </c>
      <c r="P1461" s="37">
        <v>1.9530000000000003</v>
      </c>
      <c r="Q1461">
        <f t="shared" si="101"/>
        <v>0.5625</v>
      </c>
      <c r="R1461" t="s">
        <v>1949</v>
      </c>
    </row>
    <row r="1462" spans="1:18">
      <c r="A1462" s="38">
        <v>11037</v>
      </c>
      <c r="B1462" t="s">
        <v>785</v>
      </c>
      <c r="D1462" s="38">
        <v>11037</v>
      </c>
      <c r="E1462" t="s">
        <v>10</v>
      </c>
      <c r="G1462" t="s">
        <v>26</v>
      </c>
      <c r="H1462" s="39" t="s">
        <v>725</v>
      </c>
      <c r="I1462" s="39" t="s">
        <v>144</v>
      </c>
      <c r="J1462" t="s">
        <v>12</v>
      </c>
      <c r="L1462">
        <v>220</v>
      </c>
      <c r="M1462" s="1">
        <v>3.5489999999999999</v>
      </c>
      <c r="N1462" s="1">
        <v>6.7934999999999999</v>
      </c>
      <c r="O1462" s="1">
        <v>9.2189999999999994</v>
      </c>
      <c r="P1462" s="37">
        <v>1.9530000000000003</v>
      </c>
      <c r="Q1462">
        <f t="shared" si="101"/>
        <v>0.5625</v>
      </c>
      <c r="R1462" t="s">
        <v>1949</v>
      </c>
    </row>
    <row r="1463" spans="1:18">
      <c r="A1463" s="38">
        <v>11038</v>
      </c>
      <c r="B1463" t="s">
        <v>786</v>
      </c>
      <c r="D1463" s="38">
        <v>11038</v>
      </c>
      <c r="E1463" t="s">
        <v>10</v>
      </c>
      <c r="G1463" t="s">
        <v>21</v>
      </c>
      <c r="H1463" s="39" t="s">
        <v>725</v>
      </c>
      <c r="I1463" s="39" t="s">
        <v>144</v>
      </c>
      <c r="J1463" t="s">
        <v>12</v>
      </c>
      <c r="L1463">
        <v>275</v>
      </c>
      <c r="M1463" s="1">
        <v>3.5489999999999999</v>
      </c>
      <c r="N1463" s="1">
        <v>6.7934999999999999</v>
      </c>
      <c r="O1463" s="1">
        <v>9.2189999999999994</v>
      </c>
      <c r="P1463" s="37">
        <v>1.9530000000000003</v>
      </c>
      <c r="Q1463">
        <f t="shared" si="101"/>
        <v>0.5625</v>
      </c>
      <c r="R1463" t="s">
        <v>1949</v>
      </c>
    </row>
    <row r="1464" spans="1:18">
      <c r="A1464" s="38">
        <v>11039</v>
      </c>
      <c r="B1464" t="s">
        <v>787</v>
      </c>
      <c r="D1464" s="38">
        <v>11039</v>
      </c>
      <c r="E1464" t="s">
        <v>10</v>
      </c>
      <c r="G1464" t="s">
        <v>21</v>
      </c>
      <c r="H1464" s="39" t="s">
        <v>756</v>
      </c>
      <c r="I1464" s="39" t="s">
        <v>144</v>
      </c>
      <c r="J1464" t="s">
        <v>12</v>
      </c>
      <c r="L1464">
        <v>160</v>
      </c>
      <c r="M1464" s="1">
        <v>5.0084999999999997</v>
      </c>
      <c r="N1464" s="1">
        <v>9.2925000000000004</v>
      </c>
      <c r="O1464" s="1">
        <v>12.358499999999999</v>
      </c>
      <c r="P1464" s="37">
        <v>2.7510000000000003</v>
      </c>
      <c r="Q1464">
        <f t="shared" si="101"/>
        <v>0.5625</v>
      </c>
      <c r="R1464" t="s">
        <v>1949</v>
      </c>
    </row>
    <row r="1465" spans="1:18">
      <c r="A1465" s="38">
        <v>11040</v>
      </c>
      <c r="B1465" t="s">
        <v>788</v>
      </c>
      <c r="D1465" s="38">
        <v>11040</v>
      </c>
      <c r="E1465" t="s">
        <v>10</v>
      </c>
      <c r="G1465" t="s">
        <v>21</v>
      </c>
      <c r="H1465" s="39" t="s">
        <v>756</v>
      </c>
      <c r="I1465" s="39" t="s">
        <v>144</v>
      </c>
      <c r="J1465" t="s">
        <v>12</v>
      </c>
      <c r="L1465">
        <v>220</v>
      </c>
      <c r="M1465" s="1">
        <v>5.0084999999999997</v>
      </c>
      <c r="N1465" s="1">
        <v>9.2925000000000004</v>
      </c>
      <c r="O1465" s="1">
        <v>12.358499999999999</v>
      </c>
      <c r="P1465" s="37">
        <v>2.7510000000000003</v>
      </c>
      <c r="Q1465">
        <f t="shared" ref="Q1465:Q1528" si="102">IFERROR(+IF(I1465&lt;40000,I1465,+((TRIM(+MID(I1465,1,+FIND("/",I1465,1)-1)))/(+TRIM(+MID(I1465,+FIND("/",I1465,1)+1,2))))),I1465*1)</f>
        <v>0.5625</v>
      </c>
      <c r="R1465" t="s">
        <v>1949</v>
      </c>
    </row>
    <row r="1466" spans="1:18">
      <c r="A1466" s="38">
        <v>11041</v>
      </c>
      <c r="B1466" t="s">
        <v>789</v>
      </c>
      <c r="D1466" s="38">
        <v>11041</v>
      </c>
      <c r="E1466" t="s">
        <v>10</v>
      </c>
      <c r="G1466" t="s">
        <v>26</v>
      </c>
      <c r="H1466" s="39" t="s">
        <v>756</v>
      </c>
      <c r="I1466" s="39" t="s">
        <v>144</v>
      </c>
      <c r="J1466" t="s">
        <v>12</v>
      </c>
      <c r="L1466">
        <v>210</v>
      </c>
      <c r="M1466" s="1">
        <v>5.0084999999999997</v>
      </c>
      <c r="N1466" s="1">
        <v>9.2925000000000004</v>
      </c>
      <c r="O1466" s="1">
        <v>12.358499999999999</v>
      </c>
      <c r="P1466" s="37">
        <v>2.7510000000000003</v>
      </c>
      <c r="Q1466">
        <f t="shared" si="102"/>
        <v>0.5625</v>
      </c>
      <c r="R1466" t="s">
        <v>1949</v>
      </c>
    </row>
    <row r="1467" spans="1:18">
      <c r="A1467" s="38">
        <v>11042</v>
      </c>
      <c r="B1467" t="s">
        <v>790</v>
      </c>
      <c r="D1467" s="38">
        <v>11042</v>
      </c>
      <c r="E1467" t="s">
        <v>10</v>
      </c>
      <c r="G1467" t="s">
        <v>21</v>
      </c>
      <c r="H1467" s="39" t="s">
        <v>756</v>
      </c>
      <c r="I1467" s="39" t="s">
        <v>144</v>
      </c>
      <c r="J1467" t="s">
        <v>12</v>
      </c>
      <c r="L1467">
        <v>200</v>
      </c>
      <c r="M1467" s="1">
        <v>5.0084999999999997</v>
      </c>
      <c r="N1467" s="1">
        <v>9.2925000000000004</v>
      </c>
      <c r="O1467" s="1">
        <v>12.358499999999999</v>
      </c>
      <c r="P1467" s="37">
        <v>2.7510000000000003</v>
      </c>
      <c r="Q1467">
        <f t="shared" si="102"/>
        <v>0.5625</v>
      </c>
      <c r="R1467" t="s">
        <v>1949</v>
      </c>
    </row>
    <row r="1468" spans="1:18">
      <c r="A1468" s="38">
        <v>11043</v>
      </c>
      <c r="B1468" t="s">
        <v>791</v>
      </c>
      <c r="D1468" s="38">
        <v>11043</v>
      </c>
      <c r="E1468" t="s">
        <v>10</v>
      </c>
      <c r="G1468" t="s">
        <v>21</v>
      </c>
      <c r="H1468" s="39" t="s">
        <v>792</v>
      </c>
      <c r="I1468" s="39" t="s">
        <v>153</v>
      </c>
      <c r="J1468" t="s">
        <v>41</v>
      </c>
      <c r="L1468">
        <v>210</v>
      </c>
      <c r="M1468" s="1">
        <v>5.0084999999999997</v>
      </c>
      <c r="N1468" s="1">
        <v>9.2925000000000004</v>
      </c>
      <c r="O1468" s="1">
        <v>12.358499999999999</v>
      </c>
      <c r="P1468" s="37">
        <v>2.7510000000000003</v>
      </c>
      <c r="Q1468">
        <f t="shared" si="102"/>
        <v>1.25</v>
      </c>
      <c r="R1468" t="s">
        <v>1949</v>
      </c>
    </row>
    <row r="1469" spans="1:18">
      <c r="A1469" s="38">
        <v>11044</v>
      </c>
      <c r="B1469" t="s">
        <v>793</v>
      </c>
      <c r="D1469" s="38">
        <v>11044</v>
      </c>
      <c r="E1469" t="s">
        <v>10</v>
      </c>
      <c r="G1469" t="s">
        <v>21</v>
      </c>
      <c r="H1469" s="39" t="s">
        <v>792</v>
      </c>
      <c r="I1469" s="39" t="s">
        <v>153</v>
      </c>
      <c r="J1469" t="s">
        <v>41</v>
      </c>
      <c r="L1469">
        <v>230</v>
      </c>
      <c r="M1469" s="1" t="e">
        <v>#N/A</v>
      </c>
      <c r="N1469" s="1" t="e">
        <v>#N/A</v>
      </c>
      <c r="O1469" s="1" t="e">
        <v>#N/A</v>
      </c>
      <c r="P1469" s="37" t="e">
        <v>#N/A</v>
      </c>
      <c r="Q1469">
        <f t="shared" si="102"/>
        <v>1.25</v>
      </c>
      <c r="R1469" t="s">
        <v>1949</v>
      </c>
    </row>
    <row r="1470" spans="1:18">
      <c r="A1470" s="38">
        <v>11045</v>
      </c>
      <c r="B1470" t="s">
        <v>794</v>
      </c>
      <c r="D1470" s="38">
        <v>11045</v>
      </c>
      <c r="E1470" t="s">
        <v>10</v>
      </c>
      <c r="G1470" t="s">
        <v>26</v>
      </c>
      <c r="H1470" s="39" t="s">
        <v>792</v>
      </c>
      <c r="I1470" s="39" t="s">
        <v>153</v>
      </c>
      <c r="J1470" t="s">
        <v>41</v>
      </c>
      <c r="L1470">
        <v>250</v>
      </c>
      <c r="M1470" s="1">
        <v>5.0084999999999997</v>
      </c>
      <c r="N1470" s="1">
        <v>9.2925000000000004</v>
      </c>
      <c r="O1470" s="1">
        <v>12.358499999999999</v>
      </c>
      <c r="P1470" s="37">
        <v>2.7510000000000003</v>
      </c>
      <c r="Q1470">
        <f t="shared" si="102"/>
        <v>1.25</v>
      </c>
      <c r="R1470" t="s">
        <v>1949</v>
      </c>
    </row>
    <row r="1471" spans="1:18">
      <c r="A1471" s="38">
        <v>11046</v>
      </c>
      <c r="B1471" t="s">
        <v>795</v>
      </c>
      <c r="D1471" s="38">
        <v>11046</v>
      </c>
      <c r="E1471" t="s">
        <v>10</v>
      </c>
      <c r="G1471" t="s">
        <v>21</v>
      </c>
      <c r="H1471" s="39" t="s">
        <v>792</v>
      </c>
      <c r="I1471" s="39" t="s">
        <v>153</v>
      </c>
      <c r="J1471" t="s">
        <v>12</v>
      </c>
      <c r="L1471">
        <v>200</v>
      </c>
      <c r="M1471" s="1">
        <v>5.0084999999999997</v>
      </c>
      <c r="N1471" s="1">
        <v>9.2925000000000004</v>
      </c>
      <c r="O1471" s="1">
        <v>12.358499999999999</v>
      </c>
      <c r="P1471" s="37">
        <v>2.7510000000000003</v>
      </c>
      <c r="Q1471">
        <f t="shared" si="102"/>
        <v>1.25</v>
      </c>
      <c r="R1471" t="s">
        <v>1949</v>
      </c>
    </row>
    <row r="1472" spans="1:18">
      <c r="A1472" s="38">
        <v>11047</v>
      </c>
      <c r="B1472" t="s">
        <v>796</v>
      </c>
      <c r="D1472" s="38">
        <v>11047</v>
      </c>
      <c r="E1472" t="s">
        <v>39</v>
      </c>
      <c r="G1472" t="s">
        <v>47</v>
      </c>
      <c r="H1472" s="39" t="s">
        <v>729</v>
      </c>
      <c r="I1472" s="39" t="s">
        <v>162</v>
      </c>
      <c r="J1472" t="s">
        <v>38</v>
      </c>
      <c r="L1472">
        <v>150</v>
      </c>
      <c r="M1472" s="1">
        <v>6.7620000000000005</v>
      </c>
      <c r="N1472" s="1">
        <v>13.114500000000001</v>
      </c>
      <c r="O1472" s="1">
        <v>17.324999999999999</v>
      </c>
      <c r="P1472" s="37">
        <v>3.7170000000000001</v>
      </c>
      <c r="Q1472">
        <f t="shared" si="102"/>
        <v>1.75</v>
      </c>
      <c r="R1472" t="s">
        <v>1949</v>
      </c>
    </row>
    <row r="1473" spans="1:18">
      <c r="A1473" s="38">
        <v>11048</v>
      </c>
      <c r="B1473" t="s">
        <v>797</v>
      </c>
      <c r="D1473" s="38">
        <v>11048</v>
      </c>
      <c r="E1473" t="s">
        <v>39</v>
      </c>
      <c r="G1473" t="s">
        <v>26</v>
      </c>
      <c r="H1473" s="39" t="s">
        <v>729</v>
      </c>
      <c r="I1473" s="39" t="s">
        <v>162</v>
      </c>
      <c r="J1473" t="s">
        <v>38</v>
      </c>
      <c r="L1473">
        <v>150</v>
      </c>
      <c r="M1473" s="1">
        <v>6.7620000000000005</v>
      </c>
      <c r="N1473" s="1">
        <v>13.114500000000001</v>
      </c>
      <c r="O1473" s="1">
        <v>17.324999999999999</v>
      </c>
      <c r="P1473" s="37">
        <v>3.7170000000000001</v>
      </c>
      <c r="Q1473">
        <f t="shared" si="102"/>
        <v>1.75</v>
      </c>
      <c r="R1473" t="s">
        <v>1949</v>
      </c>
    </row>
    <row r="1474" spans="1:18">
      <c r="A1474" s="38">
        <v>11049</v>
      </c>
      <c r="B1474" t="s">
        <v>798</v>
      </c>
      <c r="D1474" s="38">
        <v>11049</v>
      </c>
      <c r="E1474" t="s">
        <v>39</v>
      </c>
      <c r="G1474" t="s">
        <v>21</v>
      </c>
      <c r="H1474" s="39" t="s">
        <v>729</v>
      </c>
      <c r="I1474" s="39" t="s">
        <v>162</v>
      </c>
      <c r="J1474" t="s">
        <v>38</v>
      </c>
      <c r="L1474">
        <v>150</v>
      </c>
      <c r="M1474" s="1">
        <v>6.7620000000000005</v>
      </c>
      <c r="N1474" s="1">
        <v>13.114500000000001</v>
      </c>
      <c r="O1474" s="1">
        <v>17.324999999999999</v>
      </c>
      <c r="P1474" s="37">
        <v>3.7170000000000001</v>
      </c>
      <c r="Q1474">
        <f t="shared" si="102"/>
        <v>1.75</v>
      </c>
      <c r="R1474" t="s">
        <v>1949</v>
      </c>
    </row>
    <row r="1475" spans="1:18">
      <c r="A1475" s="38">
        <v>11050</v>
      </c>
      <c r="B1475" t="s">
        <v>799</v>
      </c>
      <c r="D1475" s="38">
        <v>11050</v>
      </c>
      <c r="E1475" t="s">
        <v>39</v>
      </c>
      <c r="G1475" t="s">
        <v>26</v>
      </c>
      <c r="H1475" s="39" t="s">
        <v>729</v>
      </c>
      <c r="I1475" s="39" t="s">
        <v>162</v>
      </c>
      <c r="J1475" t="s">
        <v>38</v>
      </c>
      <c r="L1475">
        <v>150</v>
      </c>
      <c r="M1475" s="1">
        <v>6.1530000000000005</v>
      </c>
      <c r="N1475" s="1">
        <v>11.9595</v>
      </c>
      <c r="O1475" s="1">
        <v>15.771000000000001</v>
      </c>
      <c r="P1475" s="37">
        <v>3.3810000000000002</v>
      </c>
      <c r="Q1475">
        <f t="shared" si="102"/>
        <v>1.75</v>
      </c>
      <c r="R1475" t="s">
        <v>1949</v>
      </c>
    </row>
    <row r="1476" spans="1:18">
      <c r="A1476" s="38">
        <v>11051</v>
      </c>
      <c r="B1476" t="s">
        <v>800</v>
      </c>
      <c r="D1476" s="38">
        <v>11051</v>
      </c>
      <c r="E1476" t="s">
        <v>39</v>
      </c>
      <c r="G1476" t="s">
        <v>21</v>
      </c>
      <c r="H1476" s="39" t="s">
        <v>729</v>
      </c>
      <c r="I1476" s="39" t="s">
        <v>162</v>
      </c>
      <c r="J1476" t="s">
        <v>38</v>
      </c>
      <c r="L1476">
        <v>150</v>
      </c>
      <c r="M1476" s="1">
        <v>6.1530000000000005</v>
      </c>
      <c r="N1476" s="1">
        <v>11.9595</v>
      </c>
      <c r="O1476" s="1">
        <v>15.771000000000001</v>
      </c>
      <c r="P1476" s="37">
        <v>3.3810000000000002</v>
      </c>
      <c r="Q1476">
        <f t="shared" si="102"/>
        <v>1.75</v>
      </c>
      <c r="R1476" t="s">
        <v>1949</v>
      </c>
    </row>
    <row r="1477" spans="1:18">
      <c r="A1477" s="38">
        <v>11052</v>
      </c>
      <c r="B1477" t="s">
        <v>801</v>
      </c>
      <c r="D1477" s="38">
        <v>11052</v>
      </c>
      <c r="E1477" t="s">
        <v>39</v>
      </c>
      <c r="G1477" t="s">
        <v>21</v>
      </c>
      <c r="H1477" s="39" t="s">
        <v>756</v>
      </c>
      <c r="I1477" s="39" t="s">
        <v>156</v>
      </c>
      <c r="J1477" t="s">
        <v>38</v>
      </c>
      <c r="L1477">
        <v>200</v>
      </c>
      <c r="M1477" s="1">
        <v>3.7800000000000002</v>
      </c>
      <c r="N1477" s="1">
        <v>7.245000000000001</v>
      </c>
      <c r="O1477" s="1">
        <v>9.8070000000000004</v>
      </c>
      <c r="P1477" s="37">
        <v>2.0790000000000002</v>
      </c>
      <c r="Q1477">
        <f t="shared" si="102"/>
        <v>0.875</v>
      </c>
      <c r="R1477" t="s">
        <v>1949</v>
      </c>
    </row>
    <row r="1478" spans="1:18">
      <c r="A1478" s="38">
        <v>11053</v>
      </c>
      <c r="B1478" t="s">
        <v>802</v>
      </c>
      <c r="D1478" s="38">
        <v>11053</v>
      </c>
      <c r="E1478" t="s">
        <v>39</v>
      </c>
      <c r="G1478" t="s">
        <v>23</v>
      </c>
      <c r="H1478" s="39" t="s">
        <v>756</v>
      </c>
      <c r="I1478" s="39" t="s">
        <v>156</v>
      </c>
      <c r="J1478" t="s">
        <v>38</v>
      </c>
      <c r="L1478">
        <v>230</v>
      </c>
      <c r="M1478" s="1">
        <v>3.7800000000000002</v>
      </c>
      <c r="N1478" s="1">
        <v>7.245000000000001</v>
      </c>
      <c r="O1478" s="1">
        <v>9.8070000000000004</v>
      </c>
      <c r="P1478" s="37">
        <v>2.0790000000000002</v>
      </c>
      <c r="Q1478">
        <f t="shared" si="102"/>
        <v>0.875</v>
      </c>
      <c r="R1478" t="s">
        <v>1949</v>
      </c>
    </row>
    <row r="1479" spans="1:18">
      <c r="A1479" s="38">
        <v>11054</v>
      </c>
      <c r="B1479" t="s">
        <v>803</v>
      </c>
      <c r="D1479" s="38">
        <v>11054</v>
      </c>
      <c r="E1479" t="s">
        <v>16</v>
      </c>
      <c r="G1479" t="s">
        <v>18</v>
      </c>
      <c r="H1479" s="39" t="s">
        <v>733</v>
      </c>
      <c r="I1479" s="39" t="s">
        <v>163</v>
      </c>
      <c r="J1479" t="s">
        <v>19</v>
      </c>
      <c r="L1479">
        <v>265</v>
      </c>
      <c r="M1479" s="1">
        <v>3.0555000000000003</v>
      </c>
      <c r="N1479" s="1">
        <v>6.4995000000000003</v>
      </c>
      <c r="O1479" s="1">
        <v>8.9775000000000009</v>
      </c>
      <c r="P1479" s="37">
        <v>1.6800000000000002</v>
      </c>
      <c r="Q1479">
        <f t="shared" si="102"/>
        <v>0.25</v>
      </c>
      <c r="R1479" t="s">
        <v>1949</v>
      </c>
    </row>
    <row r="1480" spans="1:18">
      <c r="A1480" s="38">
        <v>11055</v>
      </c>
      <c r="B1480" t="s">
        <v>804</v>
      </c>
      <c r="D1480" s="38">
        <v>11055</v>
      </c>
      <c r="E1480" t="s">
        <v>39</v>
      </c>
      <c r="G1480" t="s">
        <v>22</v>
      </c>
      <c r="H1480" s="39" t="s">
        <v>805</v>
      </c>
      <c r="I1480" s="39" t="s">
        <v>150</v>
      </c>
      <c r="J1480" t="s">
        <v>12</v>
      </c>
      <c r="L1480">
        <v>170</v>
      </c>
      <c r="M1480" s="1">
        <v>5.6385000000000005</v>
      </c>
      <c r="N1480" s="1">
        <v>11.13</v>
      </c>
      <c r="O1480" s="1">
        <v>15.214500000000001</v>
      </c>
      <c r="P1480" s="37">
        <v>3.0975000000000001</v>
      </c>
      <c r="Q1480">
        <f t="shared" si="102"/>
        <v>0.75</v>
      </c>
      <c r="R1480" t="s">
        <v>1949</v>
      </c>
    </row>
    <row r="1481" spans="1:18">
      <c r="A1481" s="38">
        <v>11056</v>
      </c>
      <c r="B1481" t="s">
        <v>806</v>
      </c>
      <c r="D1481" s="38">
        <v>11056</v>
      </c>
      <c r="E1481" t="s">
        <v>39</v>
      </c>
      <c r="G1481" t="s">
        <v>22</v>
      </c>
      <c r="H1481" s="39" t="s">
        <v>805</v>
      </c>
      <c r="I1481" s="39" t="s">
        <v>150</v>
      </c>
      <c r="J1481" t="s">
        <v>12</v>
      </c>
      <c r="L1481">
        <v>190</v>
      </c>
      <c r="M1481" s="1">
        <v>5.9535</v>
      </c>
      <c r="N1481" s="1">
        <v>11.770500000000002</v>
      </c>
      <c r="O1481" s="1">
        <v>16.075500000000002</v>
      </c>
      <c r="P1481" s="37">
        <v>3.2760000000000002</v>
      </c>
      <c r="Q1481">
        <f t="shared" si="102"/>
        <v>0.75</v>
      </c>
      <c r="R1481" t="s">
        <v>1949</v>
      </c>
    </row>
    <row r="1482" spans="1:18">
      <c r="A1482" s="38">
        <v>11057</v>
      </c>
      <c r="B1482" t="s">
        <v>807</v>
      </c>
      <c r="D1482" s="38">
        <v>11057</v>
      </c>
      <c r="E1482" t="s">
        <v>39</v>
      </c>
      <c r="G1482" t="s">
        <v>11</v>
      </c>
      <c r="H1482" s="39" t="s">
        <v>805</v>
      </c>
      <c r="I1482" s="39" t="s">
        <v>150</v>
      </c>
      <c r="J1482" t="s">
        <v>12</v>
      </c>
      <c r="L1482">
        <v>190</v>
      </c>
      <c r="M1482" s="1">
        <v>5.6385000000000005</v>
      </c>
      <c r="N1482" s="1">
        <v>11.13</v>
      </c>
      <c r="O1482" s="1">
        <v>15.214500000000001</v>
      </c>
      <c r="P1482" s="37">
        <v>3.0975000000000001</v>
      </c>
      <c r="Q1482">
        <f t="shared" si="102"/>
        <v>0.75</v>
      </c>
      <c r="R1482" t="s">
        <v>1949</v>
      </c>
    </row>
    <row r="1483" spans="1:18">
      <c r="A1483" s="38">
        <v>11058</v>
      </c>
      <c r="B1483" t="s">
        <v>808</v>
      </c>
      <c r="D1483" s="38">
        <v>11058</v>
      </c>
      <c r="E1483" t="s">
        <v>10</v>
      </c>
      <c r="G1483" t="s">
        <v>22</v>
      </c>
      <c r="H1483" s="39" t="s">
        <v>742</v>
      </c>
      <c r="I1483" s="39" t="s">
        <v>154</v>
      </c>
      <c r="J1483" t="s">
        <v>12</v>
      </c>
      <c r="L1483">
        <v>80</v>
      </c>
      <c r="M1483" s="1">
        <v>9.5025000000000013</v>
      </c>
      <c r="N1483" s="1">
        <v>16.401</v>
      </c>
      <c r="O1483" s="1">
        <v>20.863500000000002</v>
      </c>
      <c r="P1483" s="37">
        <v>5.229000000000001</v>
      </c>
      <c r="Q1483">
        <f t="shared" si="102"/>
        <v>1</v>
      </c>
      <c r="R1483" t="s">
        <v>1949</v>
      </c>
    </row>
    <row r="1484" spans="1:18">
      <c r="A1484" s="38">
        <v>11059</v>
      </c>
      <c r="B1484" t="s">
        <v>809</v>
      </c>
      <c r="D1484" s="38">
        <v>11059</v>
      </c>
      <c r="E1484" t="s">
        <v>10</v>
      </c>
      <c r="G1484" t="s">
        <v>22</v>
      </c>
      <c r="H1484" s="39" t="s">
        <v>742</v>
      </c>
      <c r="I1484" s="39" t="s">
        <v>154</v>
      </c>
      <c r="J1484" t="s">
        <v>12</v>
      </c>
      <c r="L1484">
        <v>80</v>
      </c>
      <c r="M1484" s="1">
        <v>9.5025000000000013</v>
      </c>
      <c r="N1484" s="1">
        <v>16.401</v>
      </c>
      <c r="O1484" s="1">
        <v>20.863500000000002</v>
      </c>
      <c r="P1484" s="37">
        <v>5.229000000000001</v>
      </c>
      <c r="Q1484">
        <f t="shared" si="102"/>
        <v>1</v>
      </c>
      <c r="R1484" t="s">
        <v>1949</v>
      </c>
    </row>
    <row r="1485" spans="1:18">
      <c r="A1485" s="38">
        <v>11060</v>
      </c>
      <c r="B1485" t="s">
        <v>810</v>
      </c>
      <c r="D1485" s="38">
        <v>11060</v>
      </c>
      <c r="E1485" t="s">
        <v>10</v>
      </c>
      <c r="G1485" t="s">
        <v>22</v>
      </c>
      <c r="H1485" s="39" t="s">
        <v>742</v>
      </c>
      <c r="I1485" s="39" t="s">
        <v>154</v>
      </c>
      <c r="J1485" t="s">
        <v>12</v>
      </c>
      <c r="L1485">
        <v>80</v>
      </c>
      <c r="M1485" s="1">
        <v>9.5025000000000013</v>
      </c>
      <c r="N1485" s="1">
        <v>16.401</v>
      </c>
      <c r="O1485" s="1">
        <v>20.863500000000002</v>
      </c>
      <c r="P1485" s="37">
        <v>5.229000000000001</v>
      </c>
      <c r="Q1485">
        <f t="shared" si="102"/>
        <v>1</v>
      </c>
      <c r="R1485" t="s">
        <v>1949</v>
      </c>
    </row>
    <row r="1486" spans="1:18">
      <c r="A1486" s="38">
        <v>11061</v>
      </c>
      <c r="B1486" t="s">
        <v>811</v>
      </c>
      <c r="D1486" s="38">
        <v>11061</v>
      </c>
      <c r="E1486" t="s">
        <v>39</v>
      </c>
      <c r="G1486" t="s">
        <v>29</v>
      </c>
      <c r="H1486" s="39" t="s">
        <v>735</v>
      </c>
      <c r="I1486" s="39" t="s">
        <v>160</v>
      </c>
      <c r="J1486" t="s">
        <v>12</v>
      </c>
      <c r="L1486">
        <v>225</v>
      </c>
      <c r="M1486" s="1">
        <v>4.3365</v>
      </c>
      <c r="N1486" s="1">
        <v>8.3475000000000001</v>
      </c>
      <c r="O1486" s="1">
        <v>11.088000000000001</v>
      </c>
      <c r="P1486" s="37">
        <v>2.3835000000000002</v>
      </c>
      <c r="Q1486">
        <f t="shared" si="102"/>
        <v>1.125</v>
      </c>
      <c r="R1486" t="s">
        <v>1949</v>
      </c>
    </row>
    <row r="1487" spans="1:18">
      <c r="A1487" s="38">
        <v>11062</v>
      </c>
      <c r="B1487" t="s">
        <v>812</v>
      </c>
      <c r="D1487" s="38">
        <v>11062</v>
      </c>
      <c r="E1487" t="s">
        <v>39</v>
      </c>
      <c r="G1487" t="s">
        <v>29</v>
      </c>
      <c r="H1487" s="39" t="s">
        <v>756</v>
      </c>
      <c r="I1487" s="39" t="s">
        <v>143</v>
      </c>
      <c r="J1487" t="s">
        <v>12</v>
      </c>
      <c r="L1487">
        <v>170</v>
      </c>
      <c r="M1487" s="1">
        <v>5.5020000000000007</v>
      </c>
      <c r="N1487" s="1">
        <v>10.395000000000001</v>
      </c>
      <c r="O1487" s="1">
        <v>13.723500000000001</v>
      </c>
      <c r="P1487" s="37">
        <v>3.024</v>
      </c>
      <c r="Q1487">
        <f t="shared" si="102"/>
        <v>1.625</v>
      </c>
      <c r="R1487" t="s">
        <v>1949</v>
      </c>
    </row>
    <row r="1488" spans="1:18">
      <c r="A1488" s="38">
        <v>11063</v>
      </c>
      <c r="B1488" t="s">
        <v>813</v>
      </c>
      <c r="D1488" s="38">
        <v>11063</v>
      </c>
      <c r="E1488" t="s">
        <v>39</v>
      </c>
      <c r="G1488" t="s">
        <v>29</v>
      </c>
      <c r="H1488" s="39" t="s">
        <v>729</v>
      </c>
      <c r="I1488" s="39" t="s">
        <v>814</v>
      </c>
      <c r="J1488" t="s">
        <v>12</v>
      </c>
      <c r="L1488">
        <v>110</v>
      </c>
      <c r="M1488" s="1">
        <v>6.9615</v>
      </c>
      <c r="N1488" s="1">
        <v>13.093500000000001</v>
      </c>
      <c r="O1488" s="1">
        <v>17.22</v>
      </c>
      <c r="P1488" s="37">
        <v>3.8325</v>
      </c>
      <c r="Q1488">
        <f t="shared" si="102"/>
        <v>2.125</v>
      </c>
      <c r="R1488" t="s">
        <v>1949</v>
      </c>
    </row>
    <row r="1489" spans="1:18">
      <c r="A1489" s="38">
        <v>11064</v>
      </c>
      <c r="B1489" t="s">
        <v>815</v>
      </c>
      <c r="D1489" s="38">
        <v>11064</v>
      </c>
      <c r="E1489" t="s">
        <v>39</v>
      </c>
      <c r="G1489" t="s">
        <v>22</v>
      </c>
      <c r="H1489" s="39" t="s">
        <v>733</v>
      </c>
      <c r="I1489" s="39" t="s">
        <v>144</v>
      </c>
      <c r="J1489" t="s">
        <v>12</v>
      </c>
      <c r="L1489">
        <v>240</v>
      </c>
      <c r="M1489" s="1">
        <v>4.641</v>
      </c>
      <c r="N1489" s="1">
        <v>8.7465000000000011</v>
      </c>
      <c r="O1489" s="1">
        <v>11.781000000000001</v>
      </c>
      <c r="P1489" s="37">
        <v>2.5515000000000003</v>
      </c>
      <c r="Q1489">
        <f t="shared" si="102"/>
        <v>0.5625</v>
      </c>
      <c r="R1489" t="s">
        <v>1949</v>
      </c>
    </row>
    <row r="1490" spans="1:18">
      <c r="A1490" s="38">
        <v>11066</v>
      </c>
      <c r="B1490" t="s">
        <v>816</v>
      </c>
      <c r="D1490" s="38">
        <v>11066</v>
      </c>
      <c r="E1490" t="s">
        <v>39</v>
      </c>
      <c r="G1490" t="s">
        <v>28</v>
      </c>
      <c r="H1490" s="39" t="s">
        <v>733</v>
      </c>
      <c r="I1490" s="39" t="s">
        <v>144</v>
      </c>
      <c r="J1490" t="s">
        <v>12</v>
      </c>
      <c r="L1490">
        <v>220</v>
      </c>
      <c r="M1490" s="1" t="e">
        <v>#N/A</v>
      </c>
      <c r="N1490" s="1" t="e">
        <v>#N/A</v>
      </c>
      <c r="O1490" s="1" t="e">
        <v>#N/A</v>
      </c>
      <c r="P1490" s="37" t="e">
        <v>#N/A</v>
      </c>
      <c r="Q1490">
        <f t="shared" si="102"/>
        <v>0.5625</v>
      </c>
      <c r="R1490" t="s">
        <v>1949</v>
      </c>
    </row>
    <row r="1491" spans="1:18">
      <c r="A1491" s="38">
        <v>11067</v>
      </c>
      <c r="B1491" t="s">
        <v>817</v>
      </c>
      <c r="D1491" s="38">
        <v>11067</v>
      </c>
      <c r="E1491" t="s">
        <v>39</v>
      </c>
      <c r="G1491" t="s">
        <v>26</v>
      </c>
      <c r="H1491" s="39" t="s">
        <v>733</v>
      </c>
      <c r="I1491" s="39" t="s">
        <v>144</v>
      </c>
      <c r="J1491" t="s">
        <v>12</v>
      </c>
      <c r="L1491">
        <v>230</v>
      </c>
      <c r="M1491" s="1">
        <v>4.641</v>
      </c>
      <c r="N1491" s="1">
        <v>8.7465000000000011</v>
      </c>
      <c r="O1491" s="1">
        <v>11.781000000000001</v>
      </c>
      <c r="P1491" s="37">
        <v>2.5515000000000003</v>
      </c>
      <c r="Q1491">
        <f t="shared" si="102"/>
        <v>0.5625</v>
      </c>
      <c r="R1491" t="s">
        <v>1949</v>
      </c>
    </row>
    <row r="1492" spans="1:18">
      <c r="A1492" s="38">
        <v>11068</v>
      </c>
      <c r="B1492" t="s">
        <v>818</v>
      </c>
      <c r="D1492" s="38">
        <v>11068</v>
      </c>
      <c r="E1492" t="s">
        <v>39</v>
      </c>
      <c r="G1492" t="s">
        <v>29</v>
      </c>
      <c r="H1492" s="39" t="s">
        <v>733</v>
      </c>
      <c r="I1492" s="39" t="s">
        <v>144</v>
      </c>
      <c r="J1492" t="s">
        <v>12</v>
      </c>
      <c r="L1492">
        <v>220</v>
      </c>
      <c r="M1492" s="1" t="e">
        <v>#N/A</v>
      </c>
      <c r="N1492" s="1" t="e">
        <v>#N/A</v>
      </c>
      <c r="O1492" s="1" t="e">
        <v>#N/A</v>
      </c>
      <c r="P1492" s="37" t="e">
        <v>#N/A</v>
      </c>
      <c r="Q1492">
        <f t="shared" si="102"/>
        <v>0.5625</v>
      </c>
      <c r="R1492" t="s">
        <v>1949</v>
      </c>
    </row>
    <row r="1493" spans="1:18">
      <c r="A1493" s="38">
        <v>11069</v>
      </c>
      <c r="B1493" t="s">
        <v>819</v>
      </c>
      <c r="D1493" s="38">
        <v>11069</v>
      </c>
      <c r="E1493" t="s">
        <v>39</v>
      </c>
      <c r="G1493" t="s">
        <v>22</v>
      </c>
      <c r="H1493" s="39" t="s">
        <v>737</v>
      </c>
      <c r="I1493" s="39" t="s">
        <v>144</v>
      </c>
      <c r="J1493" t="s">
        <v>12</v>
      </c>
      <c r="L1493">
        <v>140</v>
      </c>
      <c r="M1493" s="1" t="e">
        <v>#N/A</v>
      </c>
      <c r="N1493" s="1" t="e">
        <v>#N/A</v>
      </c>
      <c r="O1493" s="1" t="e">
        <v>#N/A</v>
      </c>
      <c r="P1493" s="37" t="e">
        <v>#N/A</v>
      </c>
      <c r="Q1493">
        <f t="shared" si="102"/>
        <v>0.5625</v>
      </c>
      <c r="R1493" t="s">
        <v>1949</v>
      </c>
    </row>
    <row r="1494" spans="1:18">
      <c r="A1494" s="38">
        <v>11071</v>
      </c>
      <c r="B1494" t="s">
        <v>820</v>
      </c>
      <c r="D1494" s="38">
        <v>11071</v>
      </c>
      <c r="E1494" t="s">
        <v>39</v>
      </c>
      <c r="G1494" t="s">
        <v>28</v>
      </c>
      <c r="H1494" s="39" t="s">
        <v>737</v>
      </c>
      <c r="I1494" s="39" t="s">
        <v>144</v>
      </c>
      <c r="J1494" t="s">
        <v>12</v>
      </c>
      <c r="L1494">
        <v>140</v>
      </c>
      <c r="M1494" s="1" t="e">
        <v>#N/A</v>
      </c>
      <c r="N1494" s="1" t="e">
        <v>#N/A</v>
      </c>
      <c r="O1494" s="1" t="e">
        <v>#N/A</v>
      </c>
      <c r="P1494" s="37" t="e">
        <v>#N/A</v>
      </c>
      <c r="Q1494">
        <f t="shared" si="102"/>
        <v>0.5625</v>
      </c>
      <c r="R1494" t="s">
        <v>1949</v>
      </c>
    </row>
    <row r="1495" spans="1:18">
      <c r="A1495" s="38">
        <v>11072</v>
      </c>
      <c r="B1495" t="s">
        <v>821</v>
      </c>
      <c r="D1495" s="38">
        <v>11072</v>
      </c>
      <c r="E1495" t="s">
        <v>39</v>
      </c>
      <c r="G1495" t="s">
        <v>26</v>
      </c>
      <c r="H1495" s="39" t="s">
        <v>737</v>
      </c>
      <c r="I1495" s="39" t="s">
        <v>144</v>
      </c>
      <c r="J1495" t="s">
        <v>12</v>
      </c>
      <c r="L1495">
        <v>150</v>
      </c>
      <c r="M1495" s="1">
        <v>6.9825000000000008</v>
      </c>
      <c r="N1495" s="1">
        <v>12.778500000000001</v>
      </c>
      <c r="O1495" s="1">
        <v>16.4955</v>
      </c>
      <c r="P1495" s="37">
        <v>3.8430000000000004</v>
      </c>
      <c r="Q1495">
        <f t="shared" si="102"/>
        <v>0.5625</v>
      </c>
      <c r="R1495" t="s">
        <v>1949</v>
      </c>
    </row>
    <row r="1496" spans="1:18">
      <c r="A1496" s="38">
        <v>11073</v>
      </c>
      <c r="B1496" t="s">
        <v>822</v>
      </c>
      <c r="D1496" s="38">
        <v>11073</v>
      </c>
      <c r="E1496" t="s">
        <v>39</v>
      </c>
      <c r="G1496" t="s">
        <v>29</v>
      </c>
      <c r="H1496" s="39" t="s">
        <v>737</v>
      </c>
      <c r="I1496" s="39" t="s">
        <v>144</v>
      </c>
      <c r="J1496" t="s">
        <v>12</v>
      </c>
      <c r="L1496">
        <v>140</v>
      </c>
      <c r="M1496" s="1" t="e">
        <v>#N/A</v>
      </c>
      <c r="N1496" s="1" t="e">
        <v>#N/A</v>
      </c>
      <c r="O1496" s="1" t="e">
        <v>#N/A</v>
      </c>
      <c r="P1496" s="37" t="e">
        <v>#N/A</v>
      </c>
      <c r="Q1496">
        <f t="shared" si="102"/>
        <v>0.5625</v>
      </c>
      <c r="R1496" t="s">
        <v>1949</v>
      </c>
    </row>
    <row r="1497" spans="1:18">
      <c r="A1497" s="38">
        <v>11074</v>
      </c>
      <c r="B1497" t="s">
        <v>823</v>
      </c>
      <c r="D1497" s="38">
        <v>11074</v>
      </c>
      <c r="E1497" t="s">
        <v>16</v>
      </c>
      <c r="G1497" t="s">
        <v>29</v>
      </c>
      <c r="H1497" s="39" t="s">
        <v>756</v>
      </c>
      <c r="I1497" s="39" t="s">
        <v>152</v>
      </c>
      <c r="J1497" t="s">
        <v>19</v>
      </c>
      <c r="L1497">
        <v>480</v>
      </c>
      <c r="M1497" s="1">
        <v>2.1734999999999998</v>
      </c>
      <c r="N1497" s="1">
        <v>5.2184999999999997</v>
      </c>
      <c r="O1497" s="1">
        <v>7.3500000000000005</v>
      </c>
      <c r="P1497" s="37">
        <v>1.1969999999999998</v>
      </c>
      <c r="Q1497">
        <f t="shared" si="102"/>
        <v>0.3125</v>
      </c>
      <c r="R1497" t="s">
        <v>1949</v>
      </c>
    </row>
    <row r="1498" spans="1:18">
      <c r="A1498" s="38">
        <v>11077</v>
      </c>
      <c r="B1498" t="s">
        <v>824</v>
      </c>
      <c r="D1498" s="38">
        <v>11077</v>
      </c>
      <c r="E1498" t="s">
        <v>39</v>
      </c>
      <c r="G1498" t="s">
        <v>26</v>
      </c>
      <c r="H1498" s="39" t="s">
        <v>735</v>
      </c>
      <c r="I1498" s="39" t="s">
        <v>160</v>
      </c>
      <c r="J1498" t="s">
        <v>38</v>
      </c>
      <c r="L1498">
        <v>225</v>
      </c>
      <c r="M1498" s="1">
        <v>4.3365</v>
      </c>
      <c r="N1498" s="1">
        <v>8.3475000000000001</v>
      </c>
      <c r="O1498" s="1">
        <v>11.088000000000001</v>
      </c>
      <c r="P1498" s="37">
        <v>2.3835000000000002</v>
      </c>
      <c r="Q1498">
        <f t="shared" si="102"/>
        <v>1.125</v>
      </c>
      <c r="R1498" t="s">
        <v>1949</v>
      </c>
    </row>
    <row r="1499" spans="1:18">
      <c r="A1499" s="38">
        <v>11078</v>
      </c>
      <c r="B1499" t="s">
        <v>825</v>
      </c>
      <c r="D1499" s="38">
        <v>11078</v>
      </c>
      <c r="E1499" t="s">
        <v>39</v>
      </c>
      <c r="G1499" t="s">
        <v>26</v>
      </c>
      <c r="H1499" s="39" t="s">
        <v>756</v>
      </c>
      <c r="I1499" s="39" t="s">
        <v>143</v>
      </c>
      <c r="J1499" t="s">
        <v>38</v>
      </c>
      <c r="L1499">
        <v>170</v>
      </c>
      <c r="M1499" s="1">
        <v>5.5020000000000007</v>
      </c>
      <c r="N1499" s="1">
        <v>10.395000000000001</v>
      </c>
      <c r="O1499" s="1">
        <v>13.723500000000001</v>
      </c>
      <c r="P1499" s="37">
        <v>3.024</v>
      </c>
      <c r="Q1499">
        <f t="shared" si="102"/>
        <v>1.625</v>
      </c>
      <c r="R1499" t="s">
        <v>1949</v>
      </c>
    </row>
    <row r="1500" spans="1:18">
      <c r="A1500" s="38">
        <v>11079</v>
      </c>
      <c r="B1500" t="s">
        <v>826</v>
      </c>
      <c r="D1500" s="38">
        <v>11079</v>
      </c>
      <c r="E1500" t="s">
        <v>39</v>
      </c>
      <c r="G1500" t="s">
        <v>26</v>
      </c>
      <c r="H1500" s="39" t="s">
        <v>729</v>
      </c>
      <c r="I1500" s="39" t="s">
        <v>814</v>
      </c>
      <c r="J1500" t="s">
        <v>38</v>
      </c>
      <c r="L1500">
        <v>110</v>
      </c>
      <c r="M1500" s="1">
        <v>6.5730000000000004</v>
      </c>
      <c r="N1500" s="1">
        <v>12.358499999999999</v>
      </c>
      <c r="O1500" s="1">
        <v>16.086000000000002</v>
      </c>
      <c r="P1500" s="37">
        <v>3.6120000000000001</v>
      </c>
      <c r="Q1500">
        <f t="shared" si="102"/>
        <v>2.125</v>
      </c>
      <c r="R1500" t="s">
        <v>1949</v>
      </c>
    </row>
    <row r="1501" spans="1:18">
      <c r="A1501" s="38">
        <v>11080</v>
      </c>
      <c r="B1501" t="s">
        <v>827</v>
      </c>
      <c r="D1501" s="38">
        <v>11080</v>
      </c>
      <c r="E1501" t="s">
        <v>39</v>
      </c>
      <c r="G1501" t="s">
        <v>26</v>
      </c>
      <c r="H1501" s="39" t="s">
        <v>828</v>
      </c>
      <c r="I1501" s="39" t="s">
        <v>150</v>
      </c>
      <c r="J1501" t="s">
        <v>12</v>
      </c>
      <c r="L1501">
        <v>270</v>
      </c>
      <c r="M1501" s="1">
        <v>3.2760000000000002</v>
      </c>
      <c r="N1501" s="1">
        <v>6.5205000000000002</v>
      </c>
      <c r="O1501" s="1">
        <v>8.8935000000000013</v>
      </c>
      <c r="P1501" s="37">
        <v>1.806</v>
      </c>
      <c r="Q1501">
        <f t="shared" si="102"/>
        <v>0.75</v>
      </c>
      <c r="R1501" t="s">
        <v>1949</v>
      </c>
    </row>
    <row r="1502" spans="1:18">
      <c r="A1502" s="38">
        <v>11082</v>
      </c>
      <c r="B1502" t="s">
        <v>829</v>
      </c>
      <c r="D1502" s="38">
        <v>11082</v>
      </c>
      <c r="E1502" t="s">
        <v>39</v>
      </c>
      <c r="G1502" t="s">
        <v>29</v>
      </c>
      <c r="H1502" s="39" t="s">
        <v>725</v>
      </c>
      <c r="I1502" s="39" t="s">
        <v>156</v>
      </c>
      <c r="J1502" t="s">
        <v>12</v>
      </c>
      <c r="L1502">
        <v>320</v>
      </c>
      <c r="M1502" s="1">
        <v>2.7404999999999999</v>
      </c>
      <c r="N1502" s="1">
        <v>5.88</v>
      </c>
      <c r="O1502" s="1">
        <v>8.1479999999999997</v>
      </c>
      <c r="P1502" s="37">
        <v>1.512</v>
      </c>
      <c r="Q1502">
        <f t="shared" si="102"/>
        <v>0.875</v>
      </c>
      <c r="R1502" t="s">
        <v>1949</v>
      </c>
    </row>
    <row r="1503" spans="1:18">
      <c r="A1503" s="38">
        <v>11083</v>
      </c>
      <c r="B1503" t="s">
        <v>830</v>
      </c>
      <c r="D1503" s="38">
        <v>11083</v>
      </c>
      <c r="E1503" t="s">
        <v>39</v>
      </c>
      <c r="G1503" t="s">
        <v>26</v>
      </c>
      <c r="H1503" s="39" t="s">
        <v>725</v>
      </c>
      <c r="I1503" s="39" t="s">
        <v>158</v>
      </c>
      <c r="J1503" t="s">
        <v>41</v>
      </c>
      <c r="L1503">
        <v>155</v>
      </c>
      <c r="M1503" s="1">
        <v>7.7490000000000006</v>
      </c>
      <c r="N1503" s="1">
        <v>13.660500000000001</v>
      </c>
      <c r="O1503" s="1">
        <v>17.913</v>
      </c>
      <c r="P1503" s="37">
        <v>4.2629999999999999</v>
      </c>
      <c r="Q1503">
        <f t="shared" si="102"/>
        <v>2.5</v>
      </c>
      <c r="R1503" t="s">
        <v>1949</v>
      </c>
    </row>
    <row r="1504" spans="1:18">
      <c r="A1504" s="38">
        <v>11084</v>
      </c>
      <c r="B1504" t="s">
        <v>831</v>
      </c>
      <c r="D1504" s="38">
        <v>11084</v>
      </c>
      <c r="E1504" t="s">
        <v>39</v>
      </c>
      <c r="G1504" t="s">
        <v>29</v>
      </c>
      <c r="H1504" s="39" t="s">
        <v>725</v>
      </c>
      <c r="I1504" s="39" t="s">
        <v>158</v>
      </c>
      <c r="J1504" t="s">
        <v>41</v>
      </c>
      <c r="L1504">
        <v>160</v>
      </c>
      <c r="M1504" s="1">
        <v>7.7490000000000006</v>
      </c>
      <c r="N1504" s="1">
        <v>13.660500000000001</v>
      </c>
      <c r="O1504" s="1">
        <v>17.913</v>
      </c>
      <c r="P1504" s="37">
        <v>4.2629999999999999</v>
      </c>
      <c r="Q1504">
        <f t="shared" si="102"/>
        <v>2.5</v>
      </c>
      <c r="R1504" t="s">
        <v>1949</v>
      </c>
    </row>
    <row r="1505" spans="1:18">
      <c r="A1505" s="38">
        <v>11085</v>
      </c>
      <c r="B1505" t="s">
        <v>832</v>
      </c>
      <c r="D1505" s="38">
        <v>11085</v>
      </c>
      <c r="E1505" t="s">
        <v>39</v>
      </c>
      <c r="G1505" t="s">
        <v>26</v>
      </c>
      <c r="H1505" s="39" t="s">
        <v>833</v>
      </c>
      <c r="I1505" s="39" t="s">
        <v>150</v>
      </c>
      <c r="J1505" t="s">
        <v>12</v>
      </c>
      <c r="L1505">
        <v>190</v>
      </c>
      <c r="M1505" s="1">
        <v>3.4755000000000003</v>
      </c>
      <c r="N1505" s="1">
        <v>6.7620000000000005</v>
      </c>
      <c r="O1505" s="1">
        <v>9.1035000000000004</v>
      </c>
      <c r="P1505" s="37">
        <v>1.9110000000000003</v>
      </c>
      <c r="Q1505">
        <f t="shared" si="102"/>
        <v>0.75</v>
      </c>
      <c r="R1505" t="s">
        <v>1949</v>
      </c>
    </row>
    <row r="1506" spans="1:18">
      <c r="A1506" s="38">
        <v>11086</v>
      </c>
      <c r="B1506" t="s">
        <v>834</v>
      </c>
      <c r="D1506" s="38">
        <v>11086</v>
      </c>
      <c r="E1506" t="s">
        <v>39</v>
      </c>
      <c r="G1506" t="s">
        <v>29</v>
      </c>
      <c r="H1506" s="39" t="s">
        <v>833</v>
      </c>
      <c r="I1506" s="39" t="s">
        <v>150</v>
      </c>
      <c r="J1506" t="s">
        <v>12</v>
      </c>
      <c r="L1506">
        <v>200</v>
      </c>
      <c r="M1506" s="1">
        <v>3.4755000000000003</v>
      </c>
      <c r="N1506" s="1">
        <v>6.7620000000000005</v>
      </c>
      <c r="O1506" s="1">
        <v>9.1035000000000004</v>
      </c>
      <c r="P1506" s="37">
        <v>1.9110000000000003</v>
      </c>
      <c r="Q1506">
        <f t="shared" si="102"/>
        <v>0.75</v>
      </c>
      <c r="R1506" t="s">
        <v>1949</v>
      </c>
    </row>
    <row r="1507" spans="1:18">
      <c r="A1507" s="38">
        <v>11087</v>
      </c>
      <c r="B1507" t="s">
        <v>835</v>
      </c>
      <c r="D1507" s="38">
        <v>11087</v>
      </c>
      <c r="E1507" t="s">
        <v>39</v>
      </c>
      <c r="G1507" t="s">
        <v>22</v>
      </c>
      <c r="H1507" s="39" t="s">
        <v>828</v>
      </c>
      <c r="I1507" s="39" t="s">
        <v>145</v>
      </c>
      <c r="J1507" t="s">
        <v>12</v>
      </c>
      <c r="L1507">
        <v>735</v>
      </c>
      <c r="M1507" s="1">
        <v>2.8560000000000003</v>
      </c>
      <c r="N1507" s="1">
        <v>6.1530000000000005</v>
      </c>
      <c r="O1507" s="1">
        <v>8.463000000000001</v>
      </c>
      <c r="P1507" s="37">
        <v>1.5750000000000002</v>
      </c>
      <c r="Q1507">
        <f t="shared" si="102"/>
        <v>0.5</v>
      </c>
      <c r="R1507" t="s">
        <v>1949</v>
      </c>
    </row>
    <row r="1508" spans="1:18">
      <c r="A1508" s="38">
        <v>11088</v>
      </c>
      <c r="B1508" t="s">
        <v>836</v>
      </c>
      <c r="D1508" s="38">
        <v>11088</v>
      </c>
      <c r="E1508" t="s">
        <v>39</v>
      </c>
      <c r="G1508" t="s">
        <v>22</v>
      </c>
      <c r="H1508" s="39" t="s">
        <v>733</v>
      </c>
      <c r="I1508" s="39" t="s">
        <v>24</v>
      </c>
      <c r="J1508" t="s">
        <v>12</v>
      </c>
      <c r="L1508">
        <v>170</v>
      </c>
      <c r="M1508" s="1">
        <v>6.3000000000000007</v>
      </c>
      <c r="N1508" s="1">
        <v>12.18</v>
      </c>
      <c r="O1508" s="1">
        <v>16.170000000000002</v>
      </c>
      <c r="P1508" s="37">
        <v>3.4649999999999999</v>
      </c>
      <c r="Q1508">
        <f t="shared" si="102"/>
        <v>0.8125</v>
      </c>
      <c r="R1508" t="s">
        <v>1949</v>
      </c>
    </row>
    <row r="1509" spans="1:18">
      <c r="A1509" s="38">
        <v>11089</v>
      </c>
      <c r="B1509" t="s">
        <v>837</v>
      </c>
      <c r="D1509" s="38">
        <v>11089</v>
      </c>
      <c r="E1509" t="s">
        <v>39</v>
      </c>
      <c r="G1509" t="s">
        <v>22</v>
      </c>
      <c r="H1509" s="39" t="s">
        <v>742</v>
      </c>
      <c r="I1509" s="39" t="s">
        <v>147</v>
      </c>
      <c r="J1509" t="s">
        <v>12</v>
      </c>
      <c r="L1509">
        <v>95</v>
      </c>
      <c r="M1509" s="1">
        <v>9.870000000000001</v>
      </c>
      <c r="N1509" s="1">
        <v>18.238500000000002</v>
      </c>
      <c r="O1509" s="1">
        <v>23.667000000000002</v>
      </c>
      <c r="P1509" s="37">
        <v>5.4285000000000005</v>
      </c>
      <c r="Q1509">
        <f t="shared" si="102"/>
        <v>0.625</v>
      </c>
      <c r="R1509" t="s">
        <v>1949</v>
      </c>
    </row>
    <row r="1510" spans="1:18">
      <c r="A1510" s="38">
        <v>11092</v>
      </c>
      <c r="B1510" t="s">
        <v>838</v>
      </c>
      <c r="D1510" s="38">
        <v>11092</v>
      </c>
      <c r="E1510" t="s">
        <v>10</v>
      </c>
      <c r="G1510" t="s">
        <v>11</v>
      </c>
      <c r="H1510" s="39" t="s">
        <v>839</v>
      </c>
      <c r="I1510" s="39" t="s">
        <v>156</v>
      </c>
      <c r="J1510" t="s">
        <v>12</v>
      </c>
      <c r="L1510">
        <v>310</v>
      </c>
      <c r="M1510" s="1" t="e">
        <v>#N/A</v>
      </c>
      <c r="N1510" s="1" t="e">
        <v>#N/A</v>
      </c>
      <c r="O1510" s="1" t="e">
        <v>#N/A</v>
      </c>
      <c r="P1510" s="37" t="e">
        <v>#N/A</v>
      </c>
      <c r="Q1510">
        <f t="shared" si="102"/>
        <v>0.875</v>
      </c>
      <c r="R1510" t="s">
        <v>1949</v>
      </c>
    </row>
    <row r="1511" spans="1:18">
      <c r="A1511" s="38">
        <v>11093</v>
      </c>
      <c r="B1511" t="s">
        <v>840</v>
      </c>
      <c r="D1511" s="38">
        <v>11093</v>
      </c>
      <c r="E1511" t="s">
        <v>10</v>
      </c>
      <c r="G1511" t="s">
        <v>22</v>
      </c>
      <c r="H1511" s="39" t="s">
        <v>839</v>
      </c>
      <c r="I1511" s="39" t="s">
        <v>156</v>
      </c>
      <c r="J1511" t="s">
        <v>12</v>
      </c>
      <c r="L1511">
        <v>340</v>
      </c>
      <c r="M1511" s="1" t="e">
        <v>#N/A</v>
      </c>
      <c r="N1511" s="1" t="e">
        <v>#N/A</v>
      </c>
      <c r="O1511" s="1" t="e">
        <v>#N/A</v>
      </c>
      <c r="P1511" s="37" t="e">
        <v>#N/A</v>
      </c>
      <c r="Q1511">
        <f t="shared" si="102"/>
        <v>0.875</v>
      </c>
      <c r="R1511" t="s">
        <v>1949</v>
      </c>
    </row>
    <row r="1512" spans="1:18">
      <c r="A1512" s="38">
        <v>11094</v>
      </c>
      <c r="B1512" t="s">
        <v>841</v>
      </c>
      <c r="D1512" s="38">
        <v>11094</v>
      </c>
      <c r="E1512" t="s">
        <v>82</v>
      </c>
      <c r="G1512" t="s">
        <v>47</v>
      </c>
      <c r="H1512" s="39" t="s">
        <v>756</v>
      </c>
      <c r="I1512" s="39" t="s">
        <v>149</v>
      </c>
      <c r="J1512" t="s">
        <v>12</v>
      </c>
      <c r="L1512">
        <v>305</v>
      </c>
      <c r="M1512" s="1">
        <v>3.7590000000000003</v>
      </c>
      <c r="N1512" s="1">
        <v>7.7910000000000004</v>
      </c>
      <c r="O1512" s="1">
        <v>10.657500000000001</v>
      </c>
      <c r="P1512" s="37">
        <v>2.0685000000000002</v>
      </c>
      <c r="Q1512">
        <f t="shared" si="102"/>
        <v>0.375</v>
      </c>
      <c r="R1512" t="s">
        <v>1949</v>
      </c>
    </row>
    <row r="1513" spans="1:18">
      <c r="A1513" s="38">
        <v>11096</v>
      </c>
      <c r="B1513" t="s">
        <v>842</v>
      </c>
      <c r="D1513" s="38">
        <v>11096</v>
      </c>
      <c r="E1513" t="s">
        <v>10</v>
      </c>
      <c r="G1513" t="s">
        <v>22</v>
      </c>
      <c r="H1513" s="39" t="s">
        <v>843</v>
      </c>
      <c r="I1513" s="39" t="s">
        <v>154</v>
      </c>
      <c r="J1513" t="s">
        <v>12</v>
      </c>
      <c r="L1513">
        <v>360</v>
      </c>
      <c r="M1513" s="1">
        <v>4.0845000000000002</v>
      </c>
      <c r="N1513" s="1">
        <v>7.6965000000000003</v>
      </c>
      <c r="O1513" s="1">
        <v>10.311</v>
      </c>
      <c r="P1513" s="37">
        <v>2.2470000000000003</v>
      </c>
      <c r="Q1513">
        <f t="shared" si="102"/>
        <v>1</v>
      </c>
      <c r="R1513" t="s">
        <v>1949</v>
      </c>
    </row>
    <row r="1514" spans="1:18">
      <c r="A1514" s="38">
        <v>11097</v>
      </c>
      <c r="B1514" t="s">
        <v>844</v>
      </c>
      <c r="D1514" s="38">
        <v>11097</v>
      </c>
      <c r="E1514" t="s">
        <v>39</v>
      </c>
      <c r="G1514" t="s">
        <v>11</v>
      </c>
      <c r="H1514" s="39" t="s">
        <v>725</v>
      </c>
      <c r="I1514" s="39" t="s">
        <v>50</v>
      </c>
      <c r="J1514" t="s">
        <v>12</v>
      </c>
      <c r="L1514">
        <v>500</v>
      </c>
      <c r="M1514" s="1" t="e">
        <v>#N/A</v>
      </c>
      <c r="N1514" s="1" t="e">
        <v>#N/A</v>
      </c>
      <c r="O1514" s="1" t="e">
        <v>#N/A</v>
      </c>
      <c r="P1514" s="37" t="e">
        <v>#N/A</v>
      </c>
      <c r="Q1514">
        <f t="shared" si="102"/>
        <v>0.9375</v>
      </c>
      <c r="R1514" t="s">
        <v>1949</v>
      </c>
    </row>
    <row r="1515" spans="1:18">
      <c r="A1515" s="38">
        <v>11098</v>
      </c>
      <c r="B1515" t="s">
        <v>845</v>
      </c>
      <c r="D1515" s="38">
        <v>11098</v>
      </c>
      <c r="E1515" t="s">
        <v>39</v>
      </c>
      <c r="G1515" t="s">
        <v>22</v>
      </c>
      <c r="H1515" s="39" t="s">
        <v>792</v>
      </c>
      <c r="I1515" s="39" t="s">
        <v>147</v>
      </c>
      <c r="J1515" t="s">
        <v>12</v>
      </c>
      <c r="L1515">
        <v>605</v>
      </c>
      <c r="M1515" s="1">
        <v>3.1920000000000002</v>
      </c>
      <c r="N1515" s="1">
        <v>6.7410000000000005</v>
      </c>
      <c r="O1515" s="1">
        <v>9.5130000000000017</v>
      </c>
      <c r="P1515" s="37">
        <v>1.7535000000000001</v>
      </c>
      <c r="Q1515">
        <f t="shared" si="102"/>
        <v>0.625</v>
      </c>
      <c r="R1515" t="s">
        <v>1949</v>
      </c>
    </row>
    <row r="1516" spans="1:18">
      <c r="A1516" s="38">
        <v>11099</v>
      </c>
      <c r="B1516" t="s">
        <v>846</v>
      </c>
      <c r="D1516" s="38">
        <v>11099</v>
      </c>
      <c r="E1516" t="s">
        <v>39</v>
      </c>
      <c r="G1516" t="s">
        <v>22</v>
      </c>
      <c r="H1516" s="39" t="s">
        <v>792</v>
      </c>
      <c r="I1516" s="39" t="s">
        <v>154</v>
      </c>
      <c r="J1516" t="s">
        <v>12</v>
      </c>
      <c r="L1516">
        <v>455</v>
      </c>
      <c r="M1516" s="1">
        <v>3.6015000000000001</v>
      </c>
      <c r="N1516" s="1">
        <v>7.6754999999999995</v>
      </c>
      <c r="O1516" s="1">
        <v>10.636500000000002</v>
      </c>
      <c r="P1516" s="37">
        <v>1.9844999999999999</v>
      </c>
      <c r="Q1516">
        <f t="shared" si="102"/>
        <v>1</v>
      </c>
      <c r="R1516" t="s">
        <v>1949</v>
      </c>
    </row>
    <row r="1517" spans="1:18">
      <c r="A1517" s="38">
        <v>11100</v>
      </c>
      <c r="B1517" t="s">
        <v>847</v>
      </c>
      <c r="D1517" s="38">
        <v>11100</v>
      </c>
      <c r="E1517" t="s">
        <v>39</v>
      </c>
      <c r="G1517" t="s">
        <v>22</v>
      </c>
      <c r="H1517" s="39" t="s">
        <v>833</v>
      </c>
      <c r="I1517" s="39" t="s">
        <v>144</v>
      </c>
      <c r="J1517" t="s">
        <v>12</v>
      </c>
      <c r="L1517">
        <v>430</v>
      </c>
      <c r="M1517" s="1" t="e">
        <v>#N/A</v>
      </c>
      <c r="N1517" s="1" t="e">
        <v>#N/A</v>
      </c>
      <c r="O1517" s="1" t="e">
        <v>#N/A</v>
      </c>
      <c r="P1517" s="37" t="e">
        <v>#N/A</v>
      </c>
      <c r="Q1517">
        <f t="shared" si="102"/>
        <v>0.5625</v>
      </c>
      <c r="R1517" t="s">
        <v>1949</v>
      </c>
    </row>
    <row r="1518" spans="1:18">
      <c r="A1518" s="38">
        <v>11101</v>
      </c>
      <c r="B1518" t="s">
        <v>848</v>
      </c>
      <c r="D1518" s="38">
        <v>11101</v>
      </c>
      <c r="E1518" t="s">
        <v>39</v>
      </c>
      <c r="G1518" t="s">
        <v>11</v>
      </c>
      <c r="H1518" s="39" t="s">
        <v>833</v>
      </c>
      <c r="I1518" s="39" t="s">
        <v>144</v>
      </c>
      <c r="J1518" t="s">
        <v>12</v>
      </c>
      <c r="L1518">
        <v>400</v>
      </c>
      <c r="M1518" s="1" t="e">
        <v>#N/A</v>
      </c>
      <c r="N1518" s="1" t="e">
        <v>#N/A</v>
      </c>
      <c r="O1518" s="1" t="e">
        <v>#N/A</v>
      </c>
      <c r="P1518" s="37" t="e">
        <v>#N/A</v>
      </c>
      <c r="Q1518">
        <f t="shared" si="102"/>
        <v>0.5625</v>
      </c>
      <c r="R1518" t="s">
        <v>1949</v>
      </c>
    </row>
    <row r="1519" spans="1:18">
      <c r="A1519" s="38">
        <v>11102</v>
      </c>
      <c r="B1519" t="s">
        <v>849</v>
      </c>
      <c r="D1519" s="38">
        <v>11102</v>
      </c>
      <c r="E1519" t="s">
        <v>39</v>
      </c>
      <c r="G1519" t="s">
        <v>28</v>
      </c>
      <c r="H1519" s="39" t="s">
        <v>833</v>
      </c>
      <c r="I1519" s="39" t="s">
        <v>144</v>
      </c>
      <c r="J1519" t="s">
        <v>12</v>
      </c>
      <c r="L1519">
        <v>400</v>
      </c>
      <c r="M1519" s="1" t="e">
        <v>#N/A</v>
      </c>
      <c r="N1519" s="1" t="e">
        <v>#N/A</v>
      </c>
      <c r="O1519" s="1" t="e">
        <v>#N/A</v>
      </c>
      <c r="P1519" s="37" t="e">
        <v>#N/A</v>
      </c>
      <c r="Q1519">
        <f t="shared" si="102"/>
        <v>0.5625</v>
      </c>
      <c r="R1519" t="s">
        <v>1949</v>
      </c>
    </row>
    <row r="1520" spans="1:18">
      <c r="A1520" s="38">
        <v>11103</v>
      </c>
      <c r="B1520" t="s">
        <v>850</v>
      </c>
      <c r="D1520" s="38">
        <v>11103</v>
      </c>
      <c r="E1520" t="s">
        <v>39</v>
      </c>
      <c r="G1520" t="s">
        <v>26</v>
      </c>
      <c r="H1520" s="39" t="s">
        <v>833</v>
      </c>
      <c r="I1520" s="39" t="s">
        <v>144</v>
      </c>
      <c r="J1520" t="s">
        <v>12</v>
      </c>
      <c r="L1520">
        <v>425</v>
      </c>
      <c r="M1520" s="1">
        <v>3.1080000000000001</v>
      </c>
      <c r="N1520" s="1">
        <v>6.2895000000000003</v>
      </c>
      <c r="O1520" s="1">
        <v>8.6310000000000002</v>
      </c>
      <c r="P1520" s="37">
        <v>1.7115</v>
      </c>
      <c r="Q1520">
        <f t="shared" si="102"/>
        <v>0.5625</v>
      </c>
      <c r="R1520" t="s">
        <v>1949</v>
      </c>
    </row>
    <row r="1521" spans="1:18">
      <c r="A1521" s="38">
        <v>11104</v>
      </c>
      <c r="B1521" t="s">
        <v>851</v>
      </c>
      <c r="D1521" s="38">
        <v>11104</v>
      </c>
      <c r="E1521" t="s">
        <v>39</v>
      </c>
      <c r="G1521" t="s">
        <v>29</v>
      </c>
      <c r="H1521" s="39" t="s">
        <v>833</v>
      </c>
      <c r="I1521" s="39" t="s">
        <v>144</v>
      </c>
      <c r="J1521" t="s">
        <v>12</v>
      </c>
      <c r="L1521">
        <v>400</v>
      </c>
      <c r="M1521" s="1" t="e">
        <v>#N/A</v>
      </c>
      <c r="N1521" s="1" t="e">
        <v>#N/A</v>
      </c>
      <c r="O1521" s="1" t="e">
        <v>#N/A</v>
      </c>
      <c r="P1521" s="37" t="e">
        <v>#N/A</v>
      </c>
      <c r="Q1521">
        <f t="shared" si="102"/>
        <v>0.5625</v>
      </c>
      <c r="R1521" t="s">
        <v>1949</v>
      </c>
    </row>
    <row r="1522" spans="1:18">
      <c r="A1522" s="38">
        <v>11105</v>
      </c>
      <c r="B1522" t="s">
        <v>852</v>
      </c>
      <c r="D1522" s="38">
        <v>11105</v>
      </c>
      <c r="E1522" t="s">
        <v>10</v>
      </c>
      <c r="G1522" t="s">
        <v>11</v>
      </c>
      <c r="H1522" s="39" t="s">
        <v>843</v>
      </c>
      <c r="I1522" s="39" t="s">
        <v>154</v>
      </c>
      <c r="J1522" t="s">
        <v>12</v>
      </c>
      <c r="L1522">
        <v>340</v>
      </c>
      <c r="M1522" s="1">
        <v>3.9795000000000003</v>
      </c>
      <c r="N1522" s="1">
        <v>7.5389999999999997</v>
      </c>
      <c r="O1522" s="1">
        <v>10.100999999999999</v>
      </c>
      <c r="P1522" s="37">
        <v>2.1840000000000002</v>
      </c>
      <c r="Q1522">
        <f t="shared" si="102"/>
        <v>1</v>
      </c>
      <c r="R1522" t="s">
        <v>1949</v>
      </c>
    </row>
    <row r="1523" spans="1:18">
      <c r="A1523" s="38">
        <v>11106</v>
      </c>
      <c r="B1523" t="s">
        <v>853</v>
      </c>
      <c r="D1523" s="38">
        <v>11106</v>
      </c>
      <c r="E1523" t="s">
        <v>61</v>
      </c>
      <c r="G1523" t="s">
        <v>11</v>
      </c>
      <c r="H1523" s="39" t="s">
        <v>792</v>
      </c>
      <c r="I1523" s="39" t="s">
        <v>147</v>
      </c>
      <c r="J1523" t="s">
        <v>61</v>
      </c>
      <c r="L1523">
        <v>605</v>
      </c>
      <c r="M1523" s="1">
        <v>3.1920000000000002</v>
      </c>
      <c r="N1523" s="1">
        <v>6.7410000000000005</v>
      </c>
      <c r="O1523" s="1">
        <v>9.5130000000000017</v>
      </c>
      <c r="P1523" s="37">
        <v>1.7535000000000001</v>
      </c>
      <c r="Q1523">
        <f t="shared" si="102"/>
        <v>0.625</v>
      </c>
      <c r="R1523" t="s">
        <v>1949</v>
      </c>
    </row>
    <row r="1524" spans="1:18">
      <c r="A1524" s="38">
        <v>11107</v>
      </c>
      <c r="B1524" t="s">
        <v>854</v>
      </c>
      <c r="D1524" s="38">
        <v>11107</v>
      </c>
      <c r="E1524" t="s">
        <v>61</v>
      </c>
      <c r="G1524" t="s">
        <v>11</v>
      </c>
      <c r="H1524" s="39" t="s">
        <v>792</v>
      </c>
      <c r="I1524" s="39" t="s">
        <v>154</v>
      </c>
      <c r="J1524" t="s">
        <v>61</v>
      </c>
      <c r="L1524">
        <v>455</v>
      </c>
      <c r="M1524" s="1">
        <v>3.6015000000000001</v>
      </c>
      <c r="N1524" s="1">
        <v>7.6754999999999995</v>
      </c>
      <c r="O1524" s="1">
        <v>10.636500000000002</v>
      </c>
      <c r="P1524" s="37">
        <v>1.9844999999999999</v>
      </c>
      <c r="Q1524">
        <f t="shared" si="102"/>
        <v>1</v>
      </c>
      <c r="R1524" t="s">
        <v>1949</v>
      </c>
    </row>
    <row r="1525" spans="1:18">
      <c r="A1525" s="38">
        <v>11108</v>
      </c>
      <c r="B1525" t="s">
        <v>855</v>
      </c>
      <c r="D1525" s="38">
        <v>11108</v>
      </c>
      <c r="E1525" t="s">
        <v>39</v>
      </c>
      <c r="G1525" t="s">
        <v>22</v>
      </c>
      <c r="H1525" s="39" t="s">
        <v>792</v>
      </c>
      <c r="I1525" s="39" t="s">
        <v>147</v>
      </c>
      <c r="J1525" t="s">
        <v>12</v>
      </c>
      <c r="L1525">
        <v>530</v>
      </c>
      <c r="M1525" s="1">
        <v>3.2130000000000001</v>
      </c>
      <c r="N1525" s="1">
        <v>6.1215000000000002</v>
      </c>
      <c r="O1525" s="1">
        <v>8.5680000000000014</v>
      </c>
      <c r="P1525" s="37">
        <v>1.764</v>
      </c>
      <c r="Q1525">
        <f t="shared" si="102"/>
        <v>0.625</v>
      </c>
      <c r="R1525" t="s">
        <v>1949</v>
      </c>
    </row>
    <row r="1526" spans="1:18">
      <c r="A1526" s="38">
        <v>11109</v>
      </c>
      <c r="B1526" t="s">
        <v>856</v>
      </c>
      <c r="D1526" s="38">
        <v>11109</v>
      </c>
      <c r="E1526" t="s">
        <v>39</v>
      </c>
      <c r="G1526" t="s">
        <v>11</v>
      </c>
      <c r="H1526" s="39" t="s">
        <v>792</v>
      </c>
      <c r="I1526" s="39" t="s">
        <v>147</v>
      </c>
      <c r="J1526" t="s">
        <v>12</v>
      </c>
      <c r="L1526">
        <v>420</v>
      </c>
      <c r="M1526" s="1">
        <v>3.2130000000000001</v>
      </c>
      <c r="N1526" s="1">
        <v>6.1215000000000002</v>
      </c>
      <c r="O1526" s="1">
        <v>8.5680000000000014</v>
      </c>
      <c r="P1526" s="37">
        <v>1.764</v>
      </c>
      <c r="Q1526">
        <f t="shared" si="102"/>
        <v>0.625</v>
      </c>
      <c r="R1526" t="s">
        <v>1949</v>
      </c>
    </row>
    <row r="1527" spans="1:18">
      <c r="A1527" s="38">
        <v>11110</v>
      </c>
      <c r="B1527" t="s">
        <v>857</v>
      </c>
      <c r="D1527" s="38">
        <v>11110</v>
      </c>
      <c r="E1527" t="s">
        <v>39</v>
      </c>
      <c r="G1527" t="s">
        <v>22</v>
      </c>
      <c r="H1527" s="39" t="s">
        <v>725</v>
      </c>
      <c r="I1527" s="39" t="s">
        <v>158</v>
      </c>
      <c r="J1527" t="s">
        <v>12</v>
      </c>
      <c r="L1527">
        <v>140</v>
      </c>
      <c r="M1527" s="1">
        <v>6.3209999999999997</v>
      </c>
      <c r="N1527" s="1">
        <v>11.770500000000002</v>
      </c>
      <c r="O1527" s="1">
        <v>15.3405</v>
      </c>
      <c r="P1527" s="37">
        <v>3.4755000000000003</v>
      </c>
      <c r="Q1527">
        <f t="shared" si="102"/>
        <v>2.5</v>
      </c>
      <c r="R1527" t="s">
        <v>1949</v>
      </c>
    </row>
    <row r="1528" spans="1:18">
      <c r="A1528" s="38">
        <v>11111</v>
      </c>
      <c r="B1528" t="s">
        <v>858</v>
      </c>
      <c r="D1528" s="38">
        <v>11111</v>
      </c>
      <c r="E1528" t="s">
        <v>39</v>
      </c>
      <c r="G1528" t="s">
        <v>22</v>
      </c>
      <c r="H1528" s="39" t="s">
        <v>805</v>
      </c>
      <c r="I1528" s="39" t="s">
        <v>154</v>
      </c>
      <c r="J1528" t="s">
        <v>12</v>
      </c>
      <c r="L1528">
        <v>190</v>
      </c>
      <c r="M1528" s="1">
        <v>4.4940000000000007</v>
      </c>
      <c r="N1528" s="1">
        <v>8.7150000000000016</v>
      </c>
      <c r="O1528" s="1">
        <v>11.76</v>
      </c>
      <c r="P1528" s="37">
        <v>2.4675000000000002</v>
      </c>
      <c r="Q1528">
        <f t="shared" si="102"/>
        <v>1</v>
      </c>
      <c r="R1528" t="s">
        <v>1949</v>
      </c>
    </row>
    <row r="1529" spans="1:18">
      <c r="A1529" s="38">
        <v>11112</v>
      </c>
      <c r="B1529" t="s">
        <v>859</v>
      </c>
      <c r="D1529" s="38">
        <v>11112</v>
      </c>
      <c r="E1529" t="s">
        <v>39</v>
      </c>
      <c r="G1529" t="s">
        <v>22</v>
      </c>
      <c r="H1529" s="39" t="s">
        <v>779</v>
      </c>
      <c r="I1529" s="39" t="s">
        <v>164</v>
      </c>
      <c r="J1529" t="s">
        <v>41</v>
      </c>
      <c r="L1529">
        <v>285</v>
      </c>
      <c r="M1529" s="1">
        <v>3.7380000000000004</v>
      </c>
      <c r="N1529" s="1">
        <v>7.3185000000000002</v>
      </c>
      <c r="O1529" s="1">
        <v>9.911999999999999</v>
      </c>
      <c r="P1529" s="37">
        <v>2.0579999999999998</v>
      </c>
      <c r="Q1529">
        <f t="shared" ref="Q1529:Q1592" si="103">IFERROR(+IF(I1529&lt;40000,I1529,+((TRIM(+MID(I1529,1,+FIND("/",I1529,1)-1)))/(+TRIM(+MID(I1529,+FIND("/",I1529,1)+1,2))))),I1529*1)</f>
        <v>1.5</v>
      </c>
      <c r="R1529" t="s">
        <v>1949</v>
      </c>
    </row>
    <row r="1530" spans="1:18">
      <c r="A1530" s="38">
        <v>11113</v>
      </c>
      <c r="B1530" t="s">
        <v>860</v>
      </c>
      <c r="D1530" s="38">
        <v>11113</v>
      </c>
      <c r="E1530" t="s">
        <v>39</v>
      </c>
      <c r="G1530" t="s">
        <v>11</v>
      </c>
      <c r="H1530" s="39" t="s">
        <v>779</v>
      </c>
      <c r="I1530" s="39" t="s">
        <v>164</v>
      </c>
      <c r="J1530" t="s">
        <v>41</v>
      </c>
      <c r="L1530">
        <v>300</v>
      </c>
      <c r="M1530" s="1">
        <v>3.7590000000000003</v>
      </c>
      <c r="N1530" s="1">
        <v>7.5389999999999997</v>
      </c>
      <c r="O1530" s="1">
        <v>10.342499999999999</v>
      </c>
      <c r="P1530" s="37">
        <v>2.0685000000000002</v>
      </c>
      <c r="Q1530">
        <f t="shared" si="103"/>
        <v>1.5</v>
      </c>
      <c r="R1530" t="s">
        <v>1949</v>
      </c>
    </row>
    <row r="1531" spans="1:18">
      <c r="A1531" s="38">
        <v>11114</v>
      </c>
      <c r="B1531" t="s">
        <v>861</v>
      </c>
      <c r="D1531" s="38">
        <v>11114</v>
      </c>
      <c r="E1531" t="s">
        <v>39</v>
      </c>
      <c r="G1531" t="s">
        <v>22</v>
      </c>
      <c r="H1531" s="39" t="s">
        <v>725</v>
      </c>
      <c r="I1531" s="39" t="s">
        <v>151</v>
      </c>
      <c r="J1531" t="s">
        <v>41</v>
      </c>
      <c r="L1531">
        <v>190</v>
      </c>
      <c r="M1531" s="1">
        <v>4.7145000000000001</v>
      </c>
      <c r="N1531" s="1">
        <v>8.7044999999999995</v>
      </c>
      <c r="O1531" s="1">
        <v>11.8125</v>
      </c>
      <c r="P1531" s="37">
        <v>2.5935000000000001</v>
      </c>
      <c r="Q1531">
        <f t="shared" si="103"/>
        <v>2</v>
      </c>
      <c r="R1531" t="s">
        <v>1949</v>
      </c>
    </row>
    <row r="1532" spans="1:18">
      <c r="A1532" s="38">
        <v>11115</v>
      </c>
      <c r="B1532" t="s">
        <v>862</v>
      </c>
      <c r="D1532" s="38">
        <v>11115</v>
      </c>
      <c r="E1532" t="s">
        <v>39</v>
      </c>
      <c r="G1532" t="s">
        <v>11</v>
      </c>
      <c r="H1532" s="39" t="s">
        <v>725</v>
      </c>
      <c r="I1532" s="39" t="s">
        <v>151</v>
      </c>
      <c r="J1532" t="s">
        <v>41</v>
      </c>
      <c r="L1532">
        <v>225</v>
      </c>
      <c r="M1532" s="1">
        <v>4.7145000000000001</v>
      </c>
      <c r="N1532" s="1">
        <v>8.7044999999999995</v>
      </c>
      <c r="O1532" s="1">
        <v>11.8125</v>
      </c>
      <c r="P1532" s="37">
        <v>2.5935000000000001</v>
      </c>
      <c r="Q1532">
        <f t="shared" si="103"/>
        <v>2</v>
      </c>
      <c r="R1532" t="s">
        <v>1949</v>
      </c>
    </row>
    <row r="1533" spans="1:18">
      <c r="A1533" s="38">
        <v>11117</v>
      </c>
      <c r="B1533" t="s">
        <v>863</v>
      </c>
      <c r="D1533" s="38">
        <v>11117</v>
      </c>
      <c r="E1533" t="s">
        <v>10</v>
      </c>
      <c r="G1533" t="s">
        <v>26</v>
      </c>
      <c r="H1533" s="39" t="s">
        <v>735</v>
      </c>
      <c r="I1533" s="39" t="s">
        <v>148</v>
      </c>
      <c r="J1533" t="s">
        <v>12</v>
      </c>
      <c r="L1533">
        <v>330</v>
      </c>
      <c r="M1533" s="1">
        <v>3.8850000000000002</v>
      </c>
      <c r="N1533" s="1">
        <v>8.1375000000000011</v>
      </c>
      <c r="O1533" s="1">
        <v>11.140499999999999</v>
      </c>
      <c r="P1533" s="37">
        <v>2.1420000000000003</v>
      </c>
      <c r="Q1533">
        <f t="shared" si="103"/>
        <v>0.4375</v>
      </c>
      <c r="R1533" t="s">
        <v>1949</v>
      </c>
    </row>
    <row r="1534" spans="1:18">
      <c r="A1534" s="38">
        <v>11118</v>
      </c>
      <c r="B1534" t="s">
        <v>864</v>
      </c>
      <c r="D1534" s="38">
        <v>11118</v>
      </c>
      <c r="E1534" t="s">
        <v>10</v>
      </c>
      <c r="G1534" t="s">
        <v>23</v>
      </c>
      <c r="H1534" s="39" t="s">
        <v>735</v>
      </c>
      <c r="I1534" s="39" t="s">
        <v>148</v>
      </c>
      <c r="J1534" t="s">
        <v>12</v>
      </c>
      <c r="L1534">
        <v>330</v>
      </c>
      <c r="M1534" s="1" t="e">
        <v>#N/A</v>
      </c>
      <c r="N1534" s="1" t="e">
        <v>#N/A</v>
      </c>
      <c r="O1534" s="1" t="e">
        <v>#N/A</v>
      </c>
      <c r="P1534" s="37" t="e">
        <v>#N/A</v>
      </c>
      <c r="Q1534">
        <f t="shared" si="103"/>
        <v>0.4375</v>
      </c>
      <c r="R1534" t="s">
        <v>1949</v>
      </c>
    </row>
    <row r="1535" spans="1:18">
      <c r="A1535" s="38">
        <v>11119</v>
      </c>
      <c r="B1535" t="s">
        <v>865</v>
      </c>
      <c r="D1535" s="38">
        <v>11119</v>
      </c>
      <c r="E1535" t="s">
        <v>10</v>
      </c>
      <c r="G1535" t="s">
        <v>26</v>
      </c>
      <c r="H1535" s="39" t="s">
        <v>735</v>
      </c>
      <c r="I1535" s="39" t="s">
        <v>148</v>
      </c>
      <c r="J1535" t="s">
        <v>12</v>
      </c>
      <c r="L1535">
        <v>330</v>
      </c>
      <c r="M1535" s="1">
        <v>3.8850000000000002</v>
      </c>
      <c r="N1535" s="1">
        <v>8.1375000000000011</v>
      </c>
      <c r="O1535" s="1">
        <v>11.140499999999999</v>
      </c>
      <c r="P1535" s="37">
        <v>2.1420000000000003</v>
      </c>
      <c r="Q1535">
        <f t="shared" si="103"/>
        <v>0.4375</v>
      </c>
      <c r="R1535" t="s">
        <v>1949</v>
      </c>
    </row>
    <row r="1536" spans="1:18">
      <c r="A1536" s="38">
        <v>11121</v>
      </c>
      <c r="B1536" t="s">
        <v>866</v>
      </c>
      <c r="D1536" s="38">
        <v>11121</v>
      </c>
      <c r="E1536" t="s">
        <v>10</v>
      </c>
      <c r="G1536" t="s">
        <v>26</v>
      </c>
      <c r="H1536" s="39" t="s">
        <v>735</v>
      </c>
      <c r="I1536" s="39" t="s">
        <v>154</v>
      </c>
      <c r="J1536" t="s">
        <v>12</v>
      </c>
      <c r="L1536">
        <v>225</v>
      </c>
      <c r="M1536" s="1">
        <v>5.04</v>
      </c>
      <c r="N1536" s="1">
        <v>10.1745</v>
      </c>
      <c r="O1536" s="1">
        <v>13.86</v>
      </c>
      <c r="P1536" s="37">
        <v>2.7720000000000002</v>
      </c>
      <c r="Q1536">
        <f t="shared" si="103"/>
        <v>1</v>
      </c>
      <c r="R1536" t="s">
        <v>1949</v>
      </c>
    </row>
    <row r="1537" spans="1:18">
      <c r="A1537" s="38">
        <v>11122</v>
      </c>
      <c r="B1537" t="s">
        <v>867</v>
      </c>
      <c r="D1537" s="38">
        <v>11122</v>
      </c>
      <c r="E1537" t="s">
        <v>10</v>
      </c>
      <c r="G1537" t="s">
        <v>23</v>
      </c>
      <c r="H1537" s="39" t="s">
        <v>735</v>
      </c>
      <c r="I1537" s="39" t="s">
        <v>154</v>
      </c>
      <c r="J1537" t="s">
        <v>12</v>
      </c>
      <c r="L1537">
        <v>225</v>
      </c>
      <c r="M1537" s="1">
        <v>5.04</v>
      </c>
      <c r="N1537" s="1">
        <v>10.1745</v>
      </c>
      <c r="O1537" s="1">
        <v>13.86</v>
      </c>
      <c r="P1537" s="37">
        <v>2.7720000000000002</v>
      </c>
      <c r="Q1537">
        <f t="shared" si="103"/>
        <v>1</v>
      </c>
      <c r="R1537" t="s">
        <v>1949</v>
      </c>
    </row>
    <row r="1538" spans="1:18">
      <c r="A1538" s="38">
        <v>11123</v>
      </c>
      <c r="B1538" t="s">
        <v>868</v>
      </c>
      <c r="D1538" s="38">
        <v>11123</v>
      </c>
      <c r="E1538" t="s">
        <v>10</v>
      </c>
      <c r="G1538" t="s">
        <v>26</v>
      </c>
      <c r="H1538" s="39" t="s">
        <v>735</v>
      </c>
      <c r="I1538" s="39" t="s">
        <v>154</v>
      </c>
      <c r="J1538" t="s">
        <v>12</v>
      </c>
      <c r="L1538">
        <v>225</v>
      </c>
      <c r="M1538" s="1">
        <v>5.04</v>
      </c>
      <c r="N1538" s="1">
        <v>10.1745</v>
      </c>
      <c r="O1538" s="1">
        <v>13.86</v>
      </c>
      <c r="P1538" s="37">
        <v>2.7720000000000002</v>
      </c>
      <c r="Q1538">
        <f t="shared" si="103"/>
        <v>1</v>
      </c>
      <c r="R1538" t="s">
        <v>1949</v>
      </c>
    </row>
    <row r="1539" spans="1:18">
      <c r="A1539" s="38">
        <v>11125</v>
      </c>
      <c r="B1539" t="s">
        <v>869</v>
      </c>
      <c r="D1539" s="38">
        <v>11125</v>
      </c>
      <c r="E1539" t="s">
        <v>10</v>
      </c>
      <c r="G1539" t="s">
        <v>26</v>
      </c>
      <c r="H1539" s="39" t="s">
        <v>870</v>
      </c>
      <c r="I1539" s="39" t="s">
        <v>150</v>
      </c>
      <c r="J1539" t="s">
        <v>12</v>
      </c>
      <c r="L1539">
        <v>190</v>
      </c>
      <c r="M1539" s="1">
        <v>5.7015000000000002</v>
      </c>
      <c r="N1539" s="1">
        <v>11.3925</v>
      </c>
      <c r="O1539" s="1">
        <v>15.172499999999999</v>
      </c>
      <c r="P1539" s="37">
        <v>3.1395000000000004</v>
      </c>
      <c r="Q1539">
        <f t="shared" si="103"/>
        <v>0.75</v>
      </c>
      <c r="R1539" t="s">
        <v>1949</v>
      </c>
    </row>
    <row r="1540" spans="1:18">
      <c r="A1540" s="38">
        <v>11126</v>
      </c>
      <c r="B1540" t="s">
        <v>871</v>
      </c>
      <c r="D1540" s="38">
        <v>11126</v>
      </c>
      <c r="E1540" t="s">
        <v>10</v>
      </c>
      <c r="G1540" t="s">
        <v>23</v>
      </c>
      <c r="H1540" s="39" t="s">
        <v>870</v>
      </c>
      <c r="I1540" s="39" t="s">
        <v>150</v>
      </c>
      <c r="J1540" t="s">
        <v>12</v>
      </c>
      <c r="L1540">
        <v>190</v>
      </c>
      <c r="M1540" s="1">
        <v>5.7015000000000002</v>
      </c>
      <c r="N1540" s="1">
        <v>11.3925</v>
      </c>
      <c r="O1540" s="1">
        <v>15.172499999999999</v>
      </c>
      <c r="P1540" s="37">
        <v>3.1395000000000004</v>
      </c>
      <c r="Q1540">
        <f t="shared" si="103"/>
        <v>0.75</v>
      </c>
      <c r="R1540" t="s">
        <v>1949</v>
      </c>
    </row>
    <row r="1541" spans="1:18">
      <c r="A1541" s="38">
        <v>11127</v>
      </c>
      <c r="B1541" t="s">
        <v>872</v>
      </c>
      <c r="D1541" s="38">
        <v>11127</v>
      </c>
      <c r="E1541" t="s">
        <v>10</v>
      </c>
      <c r="G1541" t="s">
        <v>26</v>
      </c>
      <c r="H1541" s="39" t="s">
        <v>870</v>
      </c>
      <c r="I1541" s="39" t="s">
        <v>150</v>
      </c>
      <c r="J1541" t="s">
        <v>12</v>
      </c>
      <c r="L1541">
        <v>170</v>
      </c>
      <c r="M1541" s="1">
        <v>5.7015000000000002</v>
      </c>
      <c r="N1541" s="1">
        <v>11.3925</v>
      </c>
      <c r="O1541" s="1">
        <v>15.172499999999999</v>
      </c>
      <c r="P1541" s="37">
        <v>3.1395000000000004</v>
      </c>
      <c r="Q1541">
        <f t="shared" si="103"/>
        <v>0.75</v>
      </c>
      <c r="R1541" t="s">
        <v>1949</v>
      </c>
    </row>
    <row r="1542" spans="1:18">
      <c r="A1542" s="38">
        <v>11128</v>
      </c>
      <c r="B1542" t="s">
        <v>873</v>
      </c>
      <c r="D1542" s="38">
        <v>11128</v>
      </c>
      <c r="E1542" t="s">
        <v>76</v>
      </c>
      <c r="G1542" t="s">
        <v>44</v>
      </c>
      <c r="H1542" s="39" t="s">
        <v>733</v>
      </c>
      <c r="I1542" s="39" t="s">
        <v>165</v>
      </c>
      <c r="J1542" t="s">
        <v>76</v>
      </c>
      <c r="L1542">
        <v>215</v>
      </c>
      <c r="M1542" s="1">
        <v>2.94</v>
      </c>
      <c r="N1542" s="1">
        <v>6.4785000000000004</v>
      </c>
      <c r="O1542" s="1">
        <v>9.0090000000000003</v>
      </c>
      <c r="P1542" s="37">
        <v>1.6170000000000002</v>
      </c>
      <c r="Q1542">
        <f t="shared" si="103"/>
        <v>1.4375</v>
      </c>
      <c r="R1542" t="s">
        <v>1949</v>
      </c>
    </row>
    <row r="1543" spans="1:18">
      <c r="A1543" s="38">
        <v>11129</v>
      </c>
      <c r="B1543" t="s">
        <v>874</v>
      </c>
      <c r="D1543" s="38">
        <v>11129</v>
      </c>
      <c r="E1543" t="s">
        <v>39</v>
      </c>
      <c r="G1543" t="s">
        <v>26</v>
      </c>
      <c r="H1543" s="39" t="s">
        <v>792</v>
      </c>
      <c r="I1543" s="39" t="s">
        <v>147</v>
      </c>
      <c r="J1543" t="s">
        <v>12</v>
      </c>
      <c r="L1543">
        <v>530</v>
      </c>
      <c r="M1543" s="1">
        <v>2.8875000000000002</v>
      </c>
      <c r="N1543" s="1">
        <v>5.5754999999999999</v>
      </c>
      <c r="O1543" s="1">
        <v>7.9799999999999995</v>
      </c>
      <c r="P1543" s="37">
        <v>1.5855000000000001</v>
      </c>
      <c r="Q1543">
        <f t="shared" si="103"/>
        <v>0.625</v>
      </c>
      <c r="R1543" t="s">
        <v>1949</v>
      </c>
    </row>
    <row r="1544" spans="1:18">
      <c r="A1544" s="38">
        <v>11130</v>
      </c>
      <c r="B1544" t="s">
        <v>875</v>
      </c>
      <c r="D1544" s="38">
        <v>11130</v>
      </c>
      <c r="E1544" t="s">
        <v>74</v>
      </c>
      <c r="G1544" t="s">
        <v>29</v>
      </c>
      <c r="H1544" s="39" t="s">
        <v>805</v>
      </c>
      <c r="I1544" s="39" t="s">
        <v>149</v>
      </c>
      <c r="J1544" t="s">
        <v>12</v>
      </c>
      <c r="L1544">
        <v>190</v>
      </c>
      <c r="M1544" s="1">
        <v>4.4415000000000004</v>
      </c>
      <c r="N1544" s="1">
        <v>8.2004999999999999</v>
      </c>
      <c r="O1544" s="1">
        <v>10.941000000000001</v>
      </c>
      <c r="P1544" s="37">
        <v>2.4465000000000003</v>
      </c>
      <c r="Q1544">
        <f t="shared" si="103"/>
        <v>0.375</v>
      </c>
      <c r="R1544" t="s">
        <v>1949</v>
      </c>
    </row>
    <row r="1545" spans="1:18">
      <c r="A1545" s="38">
        <v>11131</v>
      </c>
      <c r="B1545" t="s">
        <v>876</v>
      </c>
      <c r="D1545" s="38">
        <v>11131</v>
      </c>
      <c r="E1545" t="s">
        <v>46</v>
      </c>
      <c r="G1545" t="s">
        <v>23</v>
      </c>
      <c r="H1545" s="39" t="s">
        <v>805</v>
      </c>
      <c r="I1545" s="39" t="s">
        <v>149</v>
      </c>
      <c r="J1545" t="s">
        <v>12</v>
      </c>
      <c r="L1545">
        <v>180</v>
      </c>
      <c r="M1545" s="1">
        <v>4.4415000000000004</v>
      </c>
      <c r="N1545" s="1">
        <v>8.2004999999999999</v>
      </c>
      <c r="O1545" s="1">
        <v>10.941000000000001</v>
      </c>
      <c r="P1545" s="37">
        <v>2.4465000000000003</v>
      </c>
      <c r="Q1545">
        <f t="shared" si="103"/>
        <v>0.375</v>
      </c>
      <c r="R1545" t="s">
        <v>1949</v>
      </c>
    </row>
    <row r="1546" spans="1:18">
      <c r="A1546" s="38">
        <v>11133</v>
      </c>
      <c r="B1546" t="s">
        <v>877</v>
      </c>
      <c r="D1546" s="38">
        <v>11133</v>
      </c>
      <c r="E1546" t="s">
        <v>39</v>
      </c>
      <c r="G1546" t="s">
        <v>11</v>
      </c>
      <c r="H1546" s="39" t="s">
        <v>805</v>
      </c>
      <c r="I1546" s="39" t="s">
        <v>154</v>
      </c>
      <c r="J1546" t="s">
        <v>12</v>
      </c>
      <c r="L1546">
        <v>190</v>
      </c>
      <c r="M1546" s="1">
        <v>5.3655000000000008</v>
      </c>
      <c r="N1546" s="1">
        <v>10.7835</v>
      </c>
      <c r="O1546" s="1">
        <v>14.553000000000001</v>
      </c>
      <c r="P1546" s="37">
        <v>2.9505000000000003</v>
      </c>
      <c r="Q1546">
        <f t="shared" si="103"/>
        <v>1</v>
      </c>
      <c r="R1546" t="s">
        <v>1949</v>
      </c>
    </row>
    <row r="1547" spans="1:18">
      <c r="A1547" s="38">
        <v>11134</v>
      </c>
      <c r="B1547" t="s">
        <v>878</v>
      </c>
      <c r="D1547" s="38">
        <v>11134</v>
      </c>
      <c r="E1547" t="s">
        <v>39</v>
      </c>
      <c r="G1547" t="s">
        <v>11</v>
      </c>
      <c r="H1547" s="39" t="s">
        <v>725</v>
      </c>
      <c r="I1547" s="39" t="s">
        <v>158</v>
      </c>
      <c r="J1547" t="s">
        <v>12</v>
      </c>
      <c r="L1547">
        <v>140</v>
      </c>
      <c r="M1547" s="1">
        <v>6.8354999999999997</v>
      </c>
      <c r="N1547" s="1">
        <v>12.81</v>
      </c>
      <c r="O1547" s="1">
        <v>16.642500000000002</v>
      </c>
      <c r="P1547" s="37">
        <v>3.7590000000000003</v>
      </c>
      <c r="Q1547">
        <f t="shared" si="103"/>
        <v>2.5</v>
      </c>
      <c r="R1547" t="s">
        <v>1949</v>
      </c>
    </row>
    <row r="1548" spans="1:18">
      <c r="A1548" s="38">
        <v>11135</v>
      </c>
      <c r="B1548" t="s">
        <v>879</v>
      </c>
      <c r="D1548" s="38">
        <v>11135</v>
      </c>
      <c r="E1548" t="s">
        <v>39</v>
      </c>
      <c r="G1548" t="s">
        <v>26</v>
      </c>
      <c r="H1548" s="39" t="s">
        <v>792</v>
      </c>
      <c r="I1548" s="39" t="s">
        <v>153</v>
      </c>
      <c r="J1548" t="s">
        <v>12</v>
      </c>
      <c r="L1548">
        <v>440</v>
      </c>
      <c r="M1548" s="1" t="e">
        <v>#N/A</v>
      </c>
      <c r="N1548" s="1" t="e">
        <v>#N/A</v>
      </c>
      <c r="O1548" s="1" t="e">
        <v>#N/A</v>
      </c>
      <c r="P1548" s="37" t="e">
        <v>#N/A</v>
      </c>
      <c r="Q1548">
        <f t="shared" si="103"/>
        <v>1.25</v>
      </c>
      <c r="R1548" t="s">
        <v>1949</v>
      </c>
    </row>
    <row r="1549" spans="1:18">
      <c r="A1549" s="38">
        <v>11136</v>
      </c>
      <c r="B1549" t="s">
        <v>880</v>
      </c>
      <c r="D1549" s="38">
        <v>11136</v>
      </c>
      <c r="E1549" t="s">
        <v>82</v>
      </c>
      <c r="G1549" t="s">
        <v>29</v>
      </c>
      <c r="H1549" s="39" t="s">
        <v>735</v>
      </c>
      <c r="I1549" s="39" t="s">
        <v>148</v>
      </c>
      <c r="J1549" t="s">
        <v>12</v>
      </c>
      <c r="L1549">
        <v>440</v>
      </c>
      <c r="M1549" s="1">
        <v>2.3414999999999999</v>
      </c>
      <c r="N1549" s="1">
        <v>5.0819999999999999</v>
      </c>
      <c r="O1549" s="1">
        <v>7.0350000000000001</v>
      </c>
      <c r="P1549" s="37">
        <v>1.2915000000000001</v>
      </c>
      <c r="Q1549">
        <f t="shared" si="103"/>
        <v>0.4375</v>
      </c>
      <c r="R1549" t="s">
        <v>1949</v>
      </c>
    </row>
    <row r="1550" spans="1:18">
      <c r="A1550" s="38">
        <v>11137</v>
      </c>
      <c r="B1550" t="s">
        <v>881</v>
      </c>
      <c r="D1550" s="38">
        <v>11137</v>
      </c>
      <c r="E1550" t="s">
        <v>82</v>
      </c>
      <c r="G1550" t="s">
        <v>29</v>
      </c>
      <c r="H1550" s="39" t="s">
        <v>792</v>
      </c>
      <c r="I1550" s="39" t="s">
        <v>160</v>
      </c>
      <c r="J1550" t="s">
        <v>12</v>
      </c>
      <c r="L1550">
        <v>440</v>
      </c>
      <c r="M1550" s="1">
        <v>2.6985000000000001</v>
      </c>
      <c r="N1550" s="1">
        <v>5.8065000000000007</v>
      </c>
      <c r="O1550" s="1">
        <v>8.0640000000000001</v>
      </c>
      <c r="P1550" s="37">
        <v>1.4804999999999999</v>
      </c>
      <c r="Q1550">
        <f t="shared" si="103"/>
        <v>1.125</v>
      </c>
      <c r="R1550" t="s">
        <v>1949</v>
      </c>
    </row>
    <row r="1551" spans="1:18">
      <c r="A1551" s="38">
        <v>11138</v>
      </c>
      <c r="B1551" t="s">
        <v>882</v>
      </c>
      <c r="D1551" s="38">
        <v>11138</v>
      </c>
      <c r="E1551" t="s">
        <v>82</v>
      </c>
      <c r="G1551" t="s">
        <v>44</v>
      </c>
      <c r="H1551" s="39" t="s">
        <v>729</v>
      </c>
      <c r="I1551" s="39" t="s">
        <v>144</v>
      </c>
      <c r="J1551" t="s">
        <v>12</v>
      </c>
      <c r="L1551">
        <v>250</v>
      </c>
      <c r="M1551" s="1">
        <v>3.6960000000000002</v>
      </c>
      <c r="N1551" s="1">
        <v>7.0455000000000005</v>
      </c>
      <c r="O1551" s="1">
        <v>9.4919999999999991</v>
      </c>
      <c r="P1551" s="37">
        <v>2.0369999999999999</v>
      </c>
      <c r="Q1551">
        <f t="shared" si="103"/>
        <v>0.5625</v>
      </c>
      <c r="R1551" t="s">
        <v>1949</v>
      </c>
    </row>
    <row r="1552" spans="1:18">
      <c r="A1552" s="38">
        <v>11139</v>
      </c>
      <c r="B1552" t="s">
        <v>883</v>
      </c>
      <c r="D1552" s="38">
        <v>11139</v>
      </c>
      <c r="E1552" t="s">
        <v>82</v>
      </c>
      <c r="G1552" t="s">
        <v>27</v>
      </c>
      <c r="H1552" s="39" t="s">
        <v>735</v>
      </c>
      <c r="I1552" s="39" t="s">
        <v>148</v>
      </c>
      <c r="J1552" t="s">
        <v>12</v>
      </c>
      <c r="L1552">
        <v>485</v>
      </c>
      <c r="M1552" s="1">
        <v>2.3414999999999999</v>
      </c>
      <c r="N1552" s="1">
        <v>5.0819999999999999</v>
      </c>
      <c r="O1552" s="1">
        <v>7.0350000000000001</v>
      </c>
      <c r="P1552" s="37">
        <v>1.2915000000000001</v>
      </c>
      <c r="Q1552">
        <f t="shared" si="103"/>
        <v>0.4375</v>
      </c>
      <c r="R1552" t="s">
        <v>1949</v>
      </c>
    </row>
    <row r="1553" spans="1:18">
      <c r="A1553" s="38">
        <v>11140</v>
      </c>
      <c r="B1553" t="s">
        <v>884</v>
      </c>
      <c r="D1553" s="38">
        <v>11140</v>
      </c>
      <c r="E1553" t="s">
        <v>82</v>
      </c>
      <c r="G1553" t="s">
        <v>26</v>
      </c>
      <c r="H1553" s="39" t="s">
        <v>792</v>
      </c>
      <c r="I1553" s="39" t="s">
        <v>160</v>
      </c>
      <c r="J1553" t="s">
        <v>12</v>
      </c>
      <c r="L1553">
        <v>390</v>
      </c>
      <c r="M1553" s="1">
        <v>2.6985000000000001</v>
      </c>
      <c r="N1553" s="1">
        <v>5.8065000000000007</v>
      </c>
      <c r="O1553" s="1">
        <v>8.0640000000000001</v>
      </c>
      <c r="P1553" s="37">
        <v>1.4804999999999999</v>
      </c>
      <c r="Q1553">
        <f t="shared" si="103"/>
        <v>1.125</v>
      </c>
      <c r="R1553" t="s">
        <v>1949</v>
      </c>
    </row>
    <row r="1554" spans="1:18">
      <c r="A1554" s="38">
        <v>11141</v>
      </c>
      <c r="B1554" t="s">
        <v>885</v>
      </c>
      <c r="D1554" s="38">
        <v>11141</v>
      </c>
      <c r="E1554" t="s">
        <v>82</v>
      </c>
      <c r="G1554" t="s">
        <v>44</v>
      </c>
      <c r="H1554" s="39" t="s">
        <v>729</v>
      </c>
      <c r="I1554" s="39" t="s">
        <v>144</v>
      </c>
      <c r="J1554" t="s">
        <v>12</v>
      </c>
      <c r="L1554">
        <v>220</v>
      </c>
      <c r="M1554" s="1">
        <v>3.6960000000000002</v>
      </c>
      <c r="N1554" s="1">
        <v>7.0455000000000005</v>
      </c>
      <c r="O1554" s="1">
        <v>9.4919999999999991</v>
      </c>
      <c r="P1554" s="37">
        <v>2.0369999999999999</v>
      </c>
      <c r="Q1554">
        <f t="shared" si="103"/>
        <v>0.5625</v>
      </c>
      <c r="R1554" t="s">
        <v>1949</v>
      </c>
    </row>
    <row r="1555" spans="1:18">
      <c r="A1555" s="38">
        <v>11145</v>
      </c>
      <c r="B1555" t="s">
        <v>886</v>
      </c>
      <c r="D1555" s="38">
        <v>11145</v>
      </c>
      <c r="E1555" t="s">
        <v>10</v>
      </c>
      <c r="G1555" t="s">
        <v>25</v>
      </c>
      <c r="H1555" s="39" t="s">
        <v>729</v>
      </c>
      <c r="I1555" s="39" t="s">
        <v>148</v>
      </c>
      <c r="J1555" t="s">
        <v>12</v>
      </c>
      <c r="L1555">
        <v>290</v>
      </c>
      <c r="M1555" s="1">
        <v>3.6015000000000001</v>
      </c>
      <c r="N1555" s="1">
        <v>6.8460000000000001</v>
      </c>
      <c r="O1555" s="1">
        <v>9.3134999999999994</v>
      </c>
      <c r="P1555" s="37">
        <v>1.9844999999999999</v>
      </c>
      <c r="Q1555">
        <f t="shared" si="103"/>
        <v>0.4375</v>
      </c>
      <c r="R1555" t="s">
        <v>1949</v>
      </c>
    </row>
    <row r="1556" spans="1:18">
      <c r="A1556" s="38">
        <v>11146</v>
      </c>
      <c r="B1556" t="s">
        <v>887</v>
      </c>
      <c r="D1556" s="38">
        <v>11146</v>
      </c>
      <c r="E1556" t="s">
        <v>10</v>
      </c>
      <c r="G1556" t="s">
        <v>23</v>
      </c>
      <c r="H1556" s="39" t="s">
        <v>729</v>
      </c>
      <c r="I1556" s="39" t="s">
        <v>148</v>
      </c>
      <c r="J1556" t="s">
        <v>12</v>
      </c>
      <c r="L1556">
        <v>310</v>
      </c>
      <c r="M1556" s="1">
        <v>3.6015000000000001</v>
      </c>
      <c r="N1556" s="1">
        <v>6.8460000000000001</v>
      </c>
      <c r="O1556" s="1">
        <v>9.3134999999999994</v>
      </c>
      <c r="P1556" s="37">
        <v>1.9844999999999999</v>
      </c>
      <c r="Q1556">
        <f t="shared" si="103"/>
        <v>0.4375</v>
      </c>
      <c r="R1556" t="s">
        <v>1949</v>
      </c>
    </row>
    <row r="1557" spans="1:18">
      <c r="A1557" s="38">
        <v>11147</v>
      </c>
      <c r="B1557" t="s">
        <v>888</v>
      </c>
      <c r="D1557" s="38">
        <v>11147</v>
      </c>
      <c r="E1557" t="s">
        <v>10</v>
      </c>
      <c r="G1557" t="s">
        <v>25</v>
      </c>
      <c r="H1557" s="39" t="s">
        <v>729</v>
      </c>
      <c r="I1557" s="39" t="s">
        <v>148</v>
      </c>
      <c r="J1557" t="s">
        <v>12</v>
      </c>
      <c r="L1557">
        <v>300</v>
      </c>
      <c r="M1557" s="1">
        <v>3.6015000000000001</v>
      </c>
      <c r="N1557" s="1">
        <v>6.8460000000000001</v>
      </c>
      <c r="O1557" s="1">
        <v>9.3134999999999994</v>
      </c>
      <c r="P1557" s="37">
        <v>1.9844999999999999</v>
      </c>
      <c r="Q1557">
        <f t="shared" si="103"/>
        <v>0.4375</v>
      </c>
      <c r="R1557" t="s">
        <v>1949</v>
      </c>
    </row>
    <row r="1558" spans="1:18">
      <c r="A1558" s="38">
        <v>11148</v>
      </c>
      <c r="B1558" t="s">
        <v>889</v>
      </c>
      <c r="D1558" s="38">
        <v>11148</v>
      </c>
      <c r="E1558" t="s">
        <v>10</v>
      </c>
      <c r="G1558" t="s">
        <v>26</v>
      </c>
      <c r="H1558" s="39" t="s">
        <v>729</v>
      </c>
      <c r="I1558" s="39" t="s">
        <v>148</v>
      </c>
      <c r="J1558" t="s">
        <v>12</v>
      </c>
      <c r="L1558">
        <v>290</v>
      </c>
      <c r="M1558" s="1">
        <v>3.6015000000000001</v>
      </c>
      <c r="N1558" s="1">
        <v>6.8460000000000001</v>
      </c>
      <c r="O1558" s="1">
        <v>9.3134999999999994</v>
      </c>
      <c r="P1558" s="37">
        <v>1.9844999999999999</v>
      </c>
      <c r="Q1558">
        <f t="shared" si="103"/>
        <v>0.4375</v>
      </c>
      <c r="R1558" t="s">
        <v>1949</v>
      </c>
    </row>
    <row r="1559" spans="1:18">
      <c r="A1559" s="38">
        <v>11149</v>
      </c>
      <c r="B1559" t="s">
        <v>890</v>
      </c>
      <c r="D1559" s="38">
        <v>11149</v>
      </c>
      <c r="E1559" t="s">
        <v>10</v>
      </c>
      <c r="G1559" t="s">
        <v>26</v>
      </c>
      <c r="H1559" s="39" t="s">
        <v>729</v>
      </c>
      <c r="I1559" s="39" t="s">
        <v>148</v>
      </c>
      <c r="J1559" t="s">
        <v>12</v>
      </c>
      <c r="L1559">
        <v>270</v>
      </c>
      <c r="M1559" s="1">
        <v>3.6015000000000001</v>
      </c>
      <c r="N1559" s="1">
        <v>6.8460000000000001</v>
      </c>
      <c r="O1559" s="1">
        <v>9.3134999999999994</v>
      </c>
      <c r="P1559" s="37">
        <v>1.9844999999999999</v>
      </c>
      <c r="Q1559">
        <f t="shared" si="103"/>
        <v>0.4375</v>
      </c>
      <c r="R1559" t="s">
        <v>1949</v>
      </c>
    </row>
    <row r="1560" spans="1:18">
      <c r="A1560" s="38">
        <v>11150</v>
      </c>
      <c r="B1560" t="s">
        <v>891</v>
      </c>
      <c r="D1560" s="38">
        <v>11150</v>
      </c>
      <c r="E1560" t="s">
        <v>10</v>
      </c>
      <c r="G1560" t="s">
        <v>26</v>
      </c>
      <c r="H1560" s="39" t="s">
        <v>729</v>
      </c>
      <c r="I1560" s="39" t="s">
        <v>148</v>
      </c>
      <c r="J1560" t="s">
        <v>12</v>
      </c>
      <c r="L1560">
        <v>290</v>
      </c>
      <c r="M1560" s="1">
        <v>3.6015000000000001</v>
      </c>
      <c r="N1560" s="1">
        <v>6.8460000000000001</v>
      </c>
      <c r="O1560" s="1">
        <v>9.3134999999999994</v>
      </c>
      <c r="P1560" s="37">
        <v>1.9844999999999999</v>
      </c>
      <c r="Q1560">
        <f t="shared" si="103"/>
        <v>0.4375</v>
      </c>
      <c r="R1560" t="s">
        <v>1949</v>
      </c>
    </row>
    <row r="1561" spans="1:18">
      <c r="A1561" s="38">
        <v>11151</v>
      </c>
      <c r="B1561" t="s">
        <v>892</v>
      </c>
      <c r="D1561" s="38">
        <v>11151</v>
      </c>
      <c r="E1561" t="s">
        <v>39</v>
      </c>
      <c r="G1561" t="s">
        <v>32</v>
      </c>
      <c r="H1561" s="39" t="s">
        <v>893</v>
      </c>
      <c r="I1561" s="39" t="s">
        <v>147</v>
      </c>
      <c r="J1561" t="s">
        <v>12</v>
      </c>
      <c r="L1561">
        <v>360</v>
      </c>
      <c r="M1561" s="1">
        <v>2.2890000000000001</v>
      </c>
      <c r="N1561" s="1">
        <v>5.0819999999999999</v>
      </c>
      <c r="O1561" s="1">
        <v>6.9510000000000005</v>
      </c>
      <c r="P1561" s="37">
        <v>1.26</v>
      </c>
      <c r="Q1561">
        <f t="shared" si="103"/>
        <v>0.625</v>
      </c>
      <c r="R1561" t="s">
        <v>1949</v>
      </c>
    </row>
    <row r="1562" spans="1:18">
      <c r="A1562" s="38">
        <v>11152</v>
      </c>
      <c r="B1562" t="s">
        <v>894</v>
      </c>
      <c r="D1562" s="38">
        <v>11152</v>
      </c>
      <c r="E1562" t="s">
        <v>39</v>
      </c>
      <c r="G1562" t="s">
        <v>32</v>
      </c>
      <c r="H1562" s="39" t="s">
        <v>763</v>
      </c>
      <c r="I1562" s="39" t="s">
        <v>147</v>
      </c>
      <c r="J1562" t="s">
        <v>12</v>
      </c>
      <c r="L1562">
        <v>190</v>
      </c>
      <c r="M1562" s="1">
        <v>3.7694999999999999</v>
      </c>
      <c r="N1562" s="1">
        <v>7.3920000000000003</v>
      </c>
      <c r="O1562" s="1">
        <v>9.964500000000001</v>
      </c>
      <c r="P1562" s="37">
        <v>2.0685000000000002</v>
      </c>
      <c r="Q1562">
        <f t="shared" si="103"/>
        <v>0.625</v>
      </c>
      <c r="R1562" t="s">
        <v>1949</v>
      </c>
    </row>
    <row r="1563" spans="1:18">
      <c r="A1563" s="38">
        <v>11153</v>
      </c>
      <c r="B1563" t="s">
        <v>895</v>
      </c>
      <c r="D1563" s="38">
        <v>11153</v>
      </c>
      <c r="E1563" t="s">
        <v>39</v>
      </c>
      <c r="G1563" t="s">
        <v>13</v>
      </c>
      <c r="H1563" s="39" t="s">
        <v>893</v>
      </c>
      <c r="I1563" s="39" t="s">
        <v>147</v>
      </c>
      <c r="J1563" t="s">
        <v>12</v>
      </c>
      <c r="L1563">
        <v>400</v>
      </c>
      <c r="M1563" s="1">
        <v>2.2890000000000001</v>
      </c>
      <c r="N1563" s="1">
        <v>5.0819999999999999</v>
      </c>
      <c r="O1563" s="1">
        <v>6.9510000000000005</v>
      </c>
      <c r="P1563" s="37">
        <v>1.26</v>
      </c>
      <c r="Q1563">
        <f t="shared" si="103"/>
        <v>0.625</v>
      </c>
      <c r="R1563" t="s">
        <v>1949</v>
      </c>
    </row>
    <row r="1564" spans="1:18">
      <c r="A1564" s="38">
        <v>11154</v>
      </c>
      <c r="B1564" t="s">
        <v>896</v>
      </c>
      <c r="D1564" s="38">
        <v>11154</v>
      </c>
      <c r="E1564" t="s">
        <v>39</v>
      </c>
      <c r="G1564" t="s">
        <v>13</v>
      </c>
      <c r="H1564" s="39" t="s">
        <v>763</v>
      </c>
      <c r="I1564" s="39" t="s">
        <v>147</v>
      </c>
      <c r="J1564" t="s">
        <v>12</v>
      </c>
      <c r="L1564">
        <v>215</v>
      </c>
      <c r="M1564" s="1">
        <v>3.7694999999999999</v>
      </c>
      <c r="N1564" s="1">
        <v>7.3920000000000003</v>
      </c>
      <c r="O1564" s="1">
        <v>9.964500000000001</v>
      </c>
      <c r="P1564" s="37">
        <v>2.0685000000000002</v>
      </c>
      <c r="Q1564">
        <f t="shared" si="103"/>
        <v>0.625</v>
      </c>
      <c r="R1564" t="s">
        <v>1949</v>
      </c>
    </row>
    <row r="1565" spans="1:18">
      <c r="A1565" s="38">
        <v>11155</v>
      </c>
      <c r="B1565" t="s">
        <v>897</v>
      </c>
      <c r="D1565" s="38">
        <v>11155</v>
      </c>
      <c r="E1565" t="s">
        <v>39</v>
      </c>
      <c r="G1565" t="s">
        <v>30</v>
      </c>
      <c r="H1565" s="39" t="s">
        <v>893</v>
      </c>
      <c r="I1565" s="39" t="s">
        <v>147</v>
      </c>
      <c r="J1565" t="s">
        <v>12</v>
      </c>
      <c r="L1565">
        <v>430</v>
      </c>
      <c r="M1565" s="1">
        <v>2.2890000000000001</v>
      </c>
      <c r="N1565" s="1">
        <v>5.0819999999999999</v>
      </c>
      <c r="O1565" s="1">
        <v>6.9510000000000005</v>
      </c>
      <c r="P1565" s="37">
        <v>1.26</v>
      </c>
      <c r="Q1565">
        <f t="shared" si="103"/>
        <v>0.625</v>
      </c>
      <c r="R1565" t="s">
        <v>1949</v>
      </c>
    </row>
    <row r="1566" spans="1:18">
      <c r="A1566" s="38">
        <v>11156</v>
      </c>
      <c r="B1566" t="s">
        <v>898</v>
      </c>
      <c r="D1566" s="38">
        <v>11156</v>
      </c>
      <c r="E1566" t="s">
        <v>39</v>
      </c>
      <c r="G1566" t="s">
        <v>30</v>
      </c>
      <c r="H1566" s="39" t="s">
        <v>763</v>
      </c>
      <c r="I1566" s="39" t="s">
        <v>147</v>
      </c>
      <c r="J1566" t="s">
        <v>12</v>
      </c>
      <c r="L1566">
        <v>160</v>
      </c>
      <c r="M1566" s="1">
        <v>3.7694999999999999</v>
      </c>
      <c r="N1566" s="1">
        <v>7.3920000000000003</v>
      </c>
      <c r="O1566" s="1">
        <v>9.964500000000001</v>
      </c>
      <c r="P1566" s="37">
        <v>2.0685000000000002</v>
      </c>
      <c r="Q1566">
        <f t="shared" si="103"/>
        <v>0.625</v>
      </c>
      <c r="R1566" t="s">
        <v>1949</v>
      </c>
    </row>
    <row r="1567" spans="1:18">
      <c r="A1567" s="38">
        <v>11157</v>
      </c>
      <c r="B1567" t="s">
        <v>899</v>
      </c>
      <c r="D1567" s="38">
        <v>11157</v>
      </c>
      <c r="E1567" t="s">
        <v>39</v>
      </c>
      <c r="G1567" t="s">
        <v>22</v>
      </c>
      <c r="H1567" s="39" t="s">
        <v>792</v>
      </c>
      <c r="I1567" s="39" t="s">
        <v>160</v>
      </c>
      <c r="J1567" t="s">
        <v>12</v>
      </c>
      <c r="L1567">
        <v>450</v>
      </c>
      <c r="M1567" s="1">
        <v>2.5515000000000003</v>
      </c>
      <c r="N1567" s="1">
        <v>5.4705000000000004</v>
      </c>
      <c r="O1567" s="1">
        <v>7.5600000000000005</v>
      </c>
      <c r="P1567" s="37">
        <v>1.4070000000000003</v>
      </c>
      <c r="Q1567">
        <f t="shared" si="103"/>
        <v>1.125</v>
      </c>
      <c r="R1567" t="s">
        <v>1949</v>
      </c>
    </row>
    <row r="1568" spans="1:18">
      <c r="A1568" s="38">
        <v>11158</v>
      </c>
      <c r="B1568" t="s">
        <v>900</v>
      </c>
      <c r="D1568" s="38">
        <v>11158</v>
      </c>
      <c r="E1568" t="s">
        <v>39</v>
      </c>
      <c r="G1568" t="s">
        <v>30</v>
      </c>
      <c r="H1568" s="39" t="s">
        <v>792</v>
      </c>
      <c r="I1568" s="39" t="s">
        <v>160</v>
      </c>
      <c r="J1568" t="s">
        <v>12</v>
      </c>
      <c r="L1568">
        <v>420</v>
      </c>
      <c r="M1568" s="1" t="e">
        <v>#N/A</v>
      </c>
      <c r="N1568" s="1" t="e">
        <v>#N/A</v>
      </c>
      <c r="O1568" s="1" t="e">
        <v>#N/A</v>
      </c>
      <c r="P1568" s="37" t="e">
        <v>#N/A</v>
      </c>
      <c r="Q1568">
        <f t="shared" si="103"/>
        <v>1.125</v>
      </c>
      <c r="R1568" t="s">
        <v>1949</v>
      </c>
    </row>
    <row r="1569" spans="1:18">
      <c r="A1569" s="38">
        <v>11159</v>
      </c>
      <c r="B1569" t="s">
        <v>901</v>
      </c>
      <c r="D1569" s="38">
        <v>11159</v>
      </c>
      <c r="E1569" t="s">
        <v>39</v>
      </c>
      <c r="G1569" t="s">
        <v>28</v>
      </c>
      <c r="H1569" s="39" t="s">
        <v>792</v>
      </c>
      <c r="I1569" s="39" t="s">
        <v>160</v>
      </c>
      <c r="J1569" t="s">
        <v>12</v>
      </c>
      <c r="L1569">
        <v>460</v>
      </c>
      <c r="M1569" s="1">
        <v>2.5515000000000003</v>
      </c>
      <c r="N1569" s="1">
        <v>5.4705000000000004</v>
      </c>
      <c r="O1569" s="1">
        <v>7.5600000000000005</v>
      </c>
      <c r="P1569" s="37">
        <v>1.4070000000000003</v>
      </c>
      <c r="Q1569">
        <f t="shared" si="103"/>
        <v>1.125</v>
      </c>
      <c r="R1569" t="s">
        <v>1949</v>
      </c>
    </row>
    <row r="1570" spans="1:18">
      <c r="A1570" s="38">
        <v>11160</v>
      </c>
      <c r="B1570" t="s">
        <v>902</v>
      </c>
      <c r="D1570" s="38">
        <v>11160</v>
      </c>
      <c r="E1570" t="s">
        <v>39</v>
      </c>
      <c r="G1570" t="s">
        <v>22</v>
      </c>
      <c r="H1570" s="39" t="s">
        <v>729</v>
      </c>
      <c r="I1570" s="39" t="s">
        <v>148</v>
      </c>
      <c r="J1570" t="s">
        <v>12</v>
      </c>
      <c r="L1570">
        <v>250</v>
      </c>
      <c r="M1570" s="1">
        <v>3.3390000000000004</v>
      </c>
      <c r="N1570" s="1">
        <v>6.5625</v>
      </c>
      <c r="O1570" s="1">
        <v>8.8935000000000013</v>
      </c>
      <c r="P1570" s="37">
        <v>1.8375000000000001</v>
      </c>
      <c r="Q1570">
        <f t="shared" si="103"/>
        <v>0.4375</v>
      </c>
      <c r="R1570" t="s">
        <v>1949</v>
      </c>
    </row>
    <row r="1571" spans="1:18">
      <c r="A1571" s="38">
        <v>11161</v>
      </c>
      <c r="B1571" t="s">
        <v>903</v>
      </c>
      <c r="D1571" s="38">
        <v>11161</v>
      </c>
      <c r="E1571" t="s">
        <v>39</v>
      </c>
      <c r="G1571" t="s">
        <v>11</v>
      </c>
      <c r="H1571" s="39" t="s">
        <v>729</v>
      </c>
      <c r="I1571" s="39" t="s">
        <v>148</v>
      </c>
      <c r="J1571" t="s">
        <v>12</v>
      </c>
      <c r="L1571">
        <v>250</v>
      </c>
      <c r="M1571" s="1">
        <v>3.3390000000000004</v>
      </c>
      <c r="N1571" s="1">
        <v>6.5625</v>
      </c>
      <c r="O1571" s="1">
        <v>8.8935000000000013</v>
      </c>
      <c r="P1571" s="37">
        <v>1.8375000000000001</v>
      </c>
      <c r="Q1571">
        <f t="shared" si="103"/>
        <v>0.4375</v>
      </c>
      <c r="R1571" t="s">
        <v>1949</v>
      </c>
    </row>
    <row r="1572" spans="1:18">
      <c r="A1572" s="38">
        <v>11162</v>
      </c>
      <c r="B1572" t="s">
        <v>904</v>
      </c>
      <c r="D1572" s="38">
        <v>11162</v>
      </c>
      <c r="E1572" t="s">
        <v>39</v>
      </c>
      <c r="G1572" t="s">
        <v>11</v>
      </c>
      <c r="H1572" s="39" t="s">
        <v>839</v>
      </c>
      <c r="I1572" s="39" t="s">
        <v>156</v>
      </c>
      <c r="J1572" t="s">
        <v>12</v>
      </c>
      <c r="L1572">
        <v>310</v>
      </c>
      <c r="M1572" s="1" t="e">
        <v>#N/A</v>
      </c>
      <c r="N1572" s="1" t="e">
        <v>#N/A</v>
      </c>
      <c r="O1572" s="1" t="e">
        <v>#N/A</v>
      </c>
      <c r="P1572" s="37" t="e">
        <v>#N/A</v>
      </c>
      <c r="Q1572">
        <f t="shared" si="103"/>
        <v>0.875</v>
      </c>
      <c r="R1572" t="s">
        <v>1949</v>
      </c>
    </row>
    <row r="1573" spans="1:18">
      <c r="A1573" s="38">
        <v>11163</v>
      </c>
      <c r="B1573" t="s">
        <v>905</v>
      </c>
      <c r="D1573" s="38">
        <v>11163</v>
      </c>
      <c r="E1573" t="s">
        <v>39</v>
      </c>
      <c r="G1573" t="s">
        <v>22</v>
      </c>
      <c r="H1573" s="39" t="s">
        <v>839</v>
      </c>
      <c r="I1573" s="39" t="s">
        <v>156</v>
      </c>
      <c r="J1573" t="s">
        <v>12</v>
      </c>
      <c r="L1573">
        <v>340</v>
      </c>
      <c r="M1573" s="1" t="e">
        <v>#N/A</v>
      </c>
      <c r="N1573" s="1" t="e">
        <v>#N/A</v>
      </c>
      <c r="O1573" s="1" t="e">
        <v>#N/A</v>
      </c>
      <c r="P1573" s="37" t="e">
        <v>#N/A</v>
      </c>
      <c r="Q1573">
        <f t="shared" si="103"/>
        <v>0.875</v>
      </c>
      <c r="R1573" t="s">
        <v>1949</v>
      </c>
    </row>
    <row r="1574" spans="1:18">
      <c r="A1574" s="38">
        <v>11164</v>
      </c>
      <c r="B1574" t="s">
        <v>906</v>
      </c>
      <c r="D1574" s="38">
        <v>11164</v>
      </c>
      <c r="E1574" t="s">
        <v>39</v>
      </c>
      <c r="G1574" t="s">
        <v>22</v>
      </c>
      <c r="H1574" s="39" t="s">
        <v>839</v>
      </c>
      <c r="I1574" s="39" t="s">
        <v>156</v>
      </c>
      <c r="J1574" t="s">
        <v>12</v>
      </c>
      <c r="L1574">
        <v>310</v>
      </c>
      <c r="M1574" s="1">
        <v>3.3390000000000004</v>
      </c>
      <c r="N1574" s="1">
        <v>6.5625</v>
      </c>
      <c r="O1574" s="1">
        <v>8.8935000000000013</v>
      </c>
      <c r="P1574" s="37">
        <v>1.8375000000000001</v>
      </c>
      <c r="Q1574">
        <f t="shared" si="103"/>
        <v>0.875</v>
      </c>
      <c r="R1574" t="s">
        <v>1949</v>
      </c>
    </row>
    <row r="1575" spans="1:18">
      <c r="A1575" s="38">
        <v>11165</v>
      </c>
      <c r="B1575" t="s">
        <v>907</v>
      </c>
      <c r="D1575" s="38">
        <v>11165</v>
      </c>
      <c r="E1575" t="s">
        <v>39</v>
      </c>
      <c r="G1575" t="s">
        <v>26</v>
      </c>
      <c r="H1575" s="39" t="s">
        <v>908</v>
      </c>
      <c r="I1575" s="39" t="s">
        <v>24</v>
      </c>
      <c r="J1575" t="s">
        <v>12</v>
      </c>
      <c r="L1575">
        <v>345</v>
      </c>
      <c r="M1575" s="1">
        <v>2.0579999999999998</v>
      </c>
      <c r="N1575" s="1">
        <v>4.5255000000000001</v>
      </c>
      <c r="O1575" s="1">
        <v>6.657</v>
      </c>
      <c r="P1575" s="37">
        <v>1.1340000000000001</v>
      </c>
      <c r="Q1575">
        <f t="shared" si="103"/>
        <v>0.8125</v>
      </c>
      <c r="R1575" t="s">
        <v>1949</v>
      </c>
    </row>
    <row r="1576" spans="1:18">
      <c r="A1576" s="38">
        <v>11166</v>
      </c>
      <c r="B1576" t="s">
        <v>909</v>
      </c>
      <c r="D1576" s="38">
        <v>11166</v>
      </c>
      <c r="E1576" t="s">
        <v>39</v>
      </c>
      <c r="G1576" t="s">
        <v>22</v>
      </c>
      <c r="H1576" s="39" t="s">
        <v>908</v>
      </c>
      <c r="I1576" s="39" t="s">
        <v>24</v>
      </c>
      <c r="J1576" t="s">
        <v>12</v>
      </c>
      <c r="L1576">
        <v>345</v>
      </c>
      <c r="M1576" s="1" t="e">
        <v>#N/A</v>
      </c>
      <c r="N1576" s="1" t="e">
        <v>#N/A</v>
      </c>
      <c r="O1576" s="1" t="e">
        <v>#N/A</v>
      </c>
      <c r="P1576" s="37" t="e">
        <v>#N/A</v>
      </c>
      <c r="Q1576">
        <f t="shared" si="103"/>
        <v>0.8125</v>
      </c>
      <c r="R1576" t="s">
        <v>1949</v>
      </c>
    </row>
    <row r="1577" spans="1:18">
      <c r="A1577" s="38">
        <v>11167</v>
      </c>
      <c r="B1577" t="s">
        <v>910</v>
      </c>
      <c r="D1577" s="38">
        <v>11167</v>
      </c>
      <c r="E1577" t="s">
        <v>39</v>
      </c>
      <c r="G1577" t="s">
        <v>22</v>
      </c>
      <c r="H1577" s="39" t="s">
        <v>792</v>
      </c>
      <c r="I1577" s="39" t="s">
        <v>150</v>
      </c>
      <c r="J1577" t="s">
        <v>12</v>
      </c>
      <c r="L1577">
        <v>400</v>
      </c>
      <c r="M1577" s="1">
        <v>3.1395000000000004</v>
      </c>
      <c r="N1577" s="1">
        <v>6.3525</v>
      </c>
      <c r="O1577" s="1">
        <v>8.7255000000000003</v>
      </c>
      <c r="P1577" s="37">
        <v>1.722</v>
      </c>
      <c r="Q1577">
        <f t="shared" si="103"/>
        <v>0.75</v>
      </c>
      <c r="R1577" t="s">
        <v>1949</v>
      </c>
    </row>
    <row r="1578" spans="1:18">
      <c r="A1578" s="38">
        <v>11168</v>
      </c>
      <c r="B1578" t="s">
        <v>911</v>
      </c>
      <c r="D1578" s="38">
        <v>11168</v>
      </c>
      <c r="E1578" t="s">
        <v>39</v>
      </c>
      <c r="G1578" t="s">
        <v>22</v>
      </c>
      <c r="H1578" s="39" t="s">
        <v>792</v>
      </c>
      <c r="I1578" s="39" t="s">
        <v>150</v>
      </c>
      <c r="J1578" t="s">
        <v>12</v>
      </c>
      <c r="L1578">
        <v>325</v>
      </c>
      <c r="M1578" s="1">
        <v>3.1395000000000004</v>
      </c>
      <c r="N1578" s="1">
        <v>6.3525</v>
      </c>
      <c r="O1578" s="1">
        <v>8.7255000000000003</v>
      </c>
      <c r="P1578" s="37">
        <v>1.722</v>
      </c>
      <c r="Q1578">
        <f t="shared" si="103"/>
        <v>0.75</v>
      </c>
      <c r="R1578" t="s">
        <v>1949</v>
      </c>
    </row>
    <row r="1579" spans="1:18">
      <c r="A1579" s="38">
        <v>11169</v>
      </c>
      <c r="B1579" t="s">
        <v>912</v>
      </c>
      <c r="D1579" s="38">
        <v>11169</v>
      </c>
      <c r="E1579" t="s">
        <v>39</v>
      </c>
      <c r="G1579" t="s">
        <v>11</v>
      </c>
      <c r="H1579" s="39" t="s">
        <v>792</v>
      </c>
      <c r="I1579" s="39" t="s">
        <v>150</v>
      </c>
      <c r="J1579" t="s">
        <v>12</v>
      </c>
      <c r="L1579">
        <v>360</v>
      </c>
      <c r="M1579" s="1">
        <v>3.1395000000000004</v>
      </c>
      <c r="N1579" s="1">
        <v>6.3525</v>
      </c>
      <c r="O1579" s="1">
        <v>8.7255000000000003</v>
      </c>
      <c r="P1579" s="37">
        <v>1.722</v>
      </c>
      <c r="Q1579">
        <f t="shared" si="103"/>
        <v>0.75</v>
      </c>
      <c r="R1579" t="s">
        <v>1949</v>
      </c>
    </row>
    <row r="1580" spans="1:18">
      <c r="A1580" s="38">
        <v>11170</v>
      </c>
      <c r="B1580" t="s">
        <v>913</v>
      </c>
      <c r="D1580" s="38">
        <v>11170</v>
      </c>
      <c r="E1580" t="s">
        <v>39</v>
      </c>
      <c r="G1580" t="s">
        <v>22</v>
      </c>
      <c r="H1580" s="39" t="s">
        <v>792</v>
      </c>
      <c r="I1580" s="39" t="s">
        <v>157</v>
      </c>
      <c r="J1580" t="s">
        <v>12</v>
      </c>
      <c r="L1580">
        <v>260</v>
      </c>
      <c r="M1580" s="1">
        <v>4.641</v>
      </c>
      <c r="N1580" s="1">
        <v>8.7044999999999995</v>
      </c>
      <c r="O1580" s="1">
        <v>11.781000000000001</v>
      </c>
      <c r="P1580" s="37">
        <v>2.5515000000000003</v>
      </c>
      <c r="Q1580">
        <f t="shared" si="103"/>
        <v>1.375</v>
      </c>
      <c r="R1580" t="s">
        <v>1949</v>
      </c>
    </row>
    <row r="1581" spans="1:18">
      <c r="A1581" s="38">
        <v>11171</v>
      </c>
      <c r="B1581" t="s">
        <v>914</v>
      </c>
      <c r="D1581" s="38">
        <v>11171</v>
      </c>
      <c r="E1581" t="s">
        <v>39</v>
      </c>
      <c r="G1581" t="s">
        <v>22</v>
      </c>
      <c r="H1581" s="39" t="s">
        <v>792</v>
      </c>
      <c r="I1581" s="39" t="s">
        <v>157</v>
      </c>
      <c r="J1581" t="s">
        <v>12</v>
      </c>
      <c r="L1581">
        <v>280</v>
      </c>
      <c r="M1581" s="1">
        <v>4.641</v>
      </c>
      <c r="N1581" s="1">
        <v>8.7044999999999995</v>
      </c>
      <c r="O1581" s="1">
        <v>11.781000000000001</v>
      </c>
      <c r="P1581" s="37">
        <v>2.5515000000000003</v>
      </c>
      <c r="Q1581">
        <f t="shared" si="103"/>
        <v>1.375</v>
      </c>
      <c r="R1581" t="s">
        <v>1949</v>
      </c>
    </row>
    <row r="1582" spans="1:18">
      <c r="A1582" s="38">
        <v>11172</v>
      </c>
      <c r="B1582" t="s">
        <v>915</v>
      </c>
      <c r="D1582" s="38">
        <v>11172</v>
      </c>
      <c r="E1582" t="s">
        <v>39</v>
      </c>
      <c r="G1582" t="s">
        <v>11</v>
      </c>
      <c r="H1582" s="39" t="s">
        <v>792</v>
      </c>
      <c r="I1582" s="39" t="s">
        <v>157</v>
      </c>
      <c r="J1582" t="s">
        <v>12</v>
      </c>
      <c r="L1582">
        <v>300</v>
      </c>
      <c r="M1582" s="1">
        <v>4.641</v>
      </c>
      <c r="N1582" s="1">
        <v>8.7044999999999995</v>
      </c>
      <c r="O1582" s="1">
        <v>11.781000000000001</v>
      </c>
      <c r="P1582" s="37">
        <v>2.5515000000000003</v>
      </c>
      <c r="Q1582">
        <f t="shared" si="103"/>
        <v>1.375</v>
      </c>
      <c r="R1582" t="s">
        <v>1949</v>
      </c>
    </row>
    <row r="1583" spans="1:18">
      <c r="A1583" s="38">
        <v>11173</v>
      </c>
      <c r="B1583" t="s">
        <v>916</v>
      </c>
      <c r="D1583" s="38">
        <v>11173</v>
      </c>
      <c r="E1583" t="s">
        <v>39</v>
      </c>
      <c r="G1583" t="s">
        <v>26</v>
      </c>
      <c r="H1583" s="39" t="s">
        <v>756</v>
      </c>
      <c r="I1583" s="39" t="s">
        <v>170</v>
      </c>
      <c r="J1583" t="s">
        <v>38</v>
      </c>
      <c r="L1583">
        <v>125</v>
      </c>
      <c r="M1583" s="1">
        <v>5.8485000000000005</v>
      </c>
      <c r="N1583" s="1">
        <v>10.8675</v>
      </c>
      <c r="O1583" s="1">
        <v>14.143500000000001</v>
      </c>
      <c r="P1583" s="37">
        <v>3.2130000000000001</v>
      </c>
      <c r="Q1583">
        <f t="shared" si="103"/>
        <v>1.5625</v>
      </c>
      <c r="R1583" t="s">
        <v>1949</v>
      </c>
    </row>
    <row r="1584" spans="1:18">
      <c r="A1584" s="38">
        <v>11174</v>
      </c>
      <c r="B1584" t="s">
        <v>917</v>
      </c>
      <c r="D1584" s="38">
        <v>11174</v>
      </c>
      <c r="E1584" t="s">
        <v>39</v>
      </c>
      <c r="G1584" t="s">
        <v>29</v>
      </c>
      <c r="H1584" s="39" t="s">
        <v>756</v>
      </c>
      <c r="I1584" s="39" t="s">
        <v>170</v>
      </c>
      <c r="J1584" t="s">
        <v>38</v>
      </c>
      <c r="L1584">
        <v>125</v>
      </c>
      <c r="M1584" s="1">
        <v>5.8485000000000005</v>
      </c>
      <c r="N1584" s="1">
        <v>10.8675</v>
      </c>
      <c r="O1584" s="1">
        <v>14.143500000000001</v>
      </c>
      <c r="P1584" s="37">
        <v>3.2130000000000001</v>
      </c>
      <c r="Q1584">
        <f t="shared" si="103"/>
        <v>1.5625</v>
      </c>
      <c r="R1584" t="s">
        <v>1949</v>
      </c>
    </row>
    <row r="1585" spans="1:18">
      <c r="A1585" s="38">
        <v>11175</v>
      </c>
      <c r="B1585" t="s">
        <v>918</v>
      </c>
      <c r="D1585" s="38">
        <v>11175</v>
      </c>
      <c r="E1585" t="s">
        <v>39</v>
      </c>
      <c r="G1585" t="s">
        <v>26</v>
      </c>
      <c r="H1585" s="39" t="s">
        <v>756</v>
      </c>
      <c r="I1585" s="39" t="s">
        <v>170</v>
      </c>
      <c r="J1585" t="s">
        <v>38</v>
      </c>
      <c r="L1585">
        <v>140</v>
      </c>
      <c r="M1585" s="1">
        <v>5.8485000000000005</v>
      </c>
      <c r="N1585" s="1">
        <v>10.899000000000001</v>
      </c>
      <c r="O1585" s="1">
        <v>13.86</v>
      </c>
      <c r="P1585" s="37">
        <v>3.2130000000000001</v>
      </c>
      <c r="Q1585">
        <f t="shared" si="103"/>
        <v>1.5625</v>
      </c>
      <c r="R1585" t="s">
        <v>1949</v>
      </c>
    </row>
    <row r="1586" spans="1:18">
      <c r="A1586" s="38">
        <v>11176</v>
      </c>
      <c r="B1586" t="s">
        <v>919</v>
      </c>
      <c r="D1586" s="38">
        <v>11176</v>
      </c>
      <c r="E1586" t="s">
        <v>39</v>
      </c>
      <c r="G1586" t="s">
        <v>22</v>
      </c>
      <c r="H1586" s="39" t="s">
        <v>729</v>
      </c>
      <c r="I1586" s="39" t="s">
        <v>145</v>
      </c>
      <c r="J1586" t="s">
        <v>12</v>
      </c>
      <c r="L1586">
        <v>270</v>
      </c>
      <c r="M1586" s="1">
        <v>4.5465</v>
      </c>
      <c r="N1586" s="1">
        <v>8.5680000000000014</v>
      </c>
      <c r="O1586" s="1">
        <v>11.466000000000001</v>
      </c>
      <c r="P1586" s="37">
        <v>2.4990000000000001</v>
      </c>
      <c r="Q1586">
        <f t="shared" si="103"/>
        <v>0.5</v>
      </c>
      <c r="R1586" t="s">
        <v>1949</v>
      </c>
    </row>
    <row r="1587" spans="1:18">
      <c r="A1587" s="38">
        <v>11177</v>
      </c>
      <c r="B1587" t="s">
        <v>920</v>
      </c>
      <c r="D1587" s="38">
        <v>11177</v>
      </c>
      <c r="E1587" t="s">
        <v>39</v>
      </c>
      <c r="G1587" t="s">
        <v>33</v>
      </c>
      <c r="H1587" s="39" t="s">
        <v>729</v>
      </c>
      <c r="I1587" s="39" t="s">
        <v>145</v>
      </c>
      <c r="J1587" t="s">
        <v>12</v>
      </c>
      <c r="L1587">
        <v>270</v>
      </c>
      <c r="M1587" s="1">
        <v>4.5465</v>
      </c>
      <c r="N1587" s="1">
        <v>8.5680000000000014</v>
      </c>
      <c r="O1587" s="1">
        <v>11.466000000000001</v>
      </c>
      <c r="P1587" s="37">
        <v>2.4990000000000001</v>
      </c>
      <c r="Q1587">
        <f t="shared" si="103"/>
        <v>0.5</v>
      </c>
      <c r="R1587" t="s">
        <v>1949</v>
      </c>
    </row>
    <row r="1588" spans="1:18">
      <c r="A1588" s="38">
        <v>11178</v>
      </c>
      <c r="B1588" t="s">
        <v>921</v>
      </c>
      <c r="D1588" s="38">
        <v>11178</v>
      </c>
      <c r="E1588" t="s">
        <v>39</v>
      </c>
      <c r="G1588" t="s">
        <v>22</v>
      </c>
      <c r="H1588" s="39" t="s">
        <v>763</v>
      </c>
      <c r="I1588" s="39" t="s">
        <v>147</v>
      </c>
      <c r="J1588" t="s">
        <v>12</v>
      </c>
      <c r="L1588">
        <v>180</v>
      </c>
      <c r="M1588" s="1">
        <v>6.5625</v>
      </c>
      <c r="N1588" s="1">
        <v>11.97</v>
      </c>
      <c r="O1588" s="1">
        <v>15.487500000000001</v>
      </c>
      <c r="P1588" s="37">
        <v>3.6120000000000001</v>
      </c>
      <c r="Q1588">
        <f t="shared" si="103"/>
        <v>0.625</v>
      </c>
      <c r="R1588" t="s">
        <v>1949</v>
      </c>
    </row>
    <row r="1589" spans="1:18">
      <c r="A1589" s="38">
        <v>11179</v>
      </c>
      <c r="B1589" t="s">
        <v>922</v>
      </c>
      <c r="D1589" s="38">
        <v>11179</v>
      </c>
      <c r="E1589" t="s">
        <v>39</v>
      </c>
      <c r="G1589" t="s">
        <v>33</v>
      </c>
      <c r="H1589" s="39" t="s">
        <v>763</v>
      </c>
      <c r="I1589" s="39" t="s">
        <v>147</v>
      </c>
      <c r="J1589" t="s">
        <v>12</v>
      </c>
      <c r="L1589">
        <v>180</v>
      </c>
      <c r="M1589" s="1">
        <v>6.5625</v>
      </c>
      <c r="N1589" s="1">
        <v>11.97</v>
      </c>
      <c r="O1589" s="1">
        <v>15.487500000000001</v>
      </c>
      <c r="P1589" s="37">
        <v>3.6120000000000001</v>
      </c>
      <c r="Q1589">
        <f t="shared" si="103"/>
        <v>0.625</v>
      </c>
      <c r="R1589" t="s">
        <v>1949</v>
      </c>
    </row>
    <row r="1590" spans="1:18">
      <c r="A1590" s="38">
        <v>11191</v>
      </c>
      <c r="B1590" t="s">
        <v>923</v>
      </c>
      <c r="D1590" s="38">
        <v>11191</v>
      </c>
      <c r="E1590" t="s">
        <v>39</v>
      </c>
      <c r="G1590" t="s">
        <v>22</v>
      </c>
      <c r="H1590" s="39" t="s">
        <v>792</v>
      </c>
      <c r="I1590" s="39" t="s">
        <v>150</v>
      </c>
      <c r="J1590" t="s">
        <v>12</v>
      </c>
      <c r="L1590">
        <v>420</v>
      </c>
      <c r="M1590" s="1">
        <v>3.1080000000000001</v>
      </c>
      <c r="N1590" s="1">
        <v>6.2895000000000003</v>
      </c>
      <c r="O1590" s="1">
        <v>8.6624999999999996</v>
      </c>
      <c r="P1590" s="37">
        <v>1.7115</v>
      </c>
      <c r="Q1590">
        <f t="shared" si="103"/>
        <v>0.75</v>
      </c>
      <c r="R1590" t="s">
        <v>1949</v>
      </c>
    </row>
    <row r="1591" spans="1:18">
      <c r="A1591" s="38">
        <v>11192</v>
      </c>
      <c r="B1591" t="s">
        <v>924</v>
      </c>
      <c r="D1591" s="38">
        <v>11192</v>
      </c>
      <c r="E1591" t="s">
        <v>39</v>
      </c>
      <c r="G1591" t="s">
        <v>11</v>
      </c>
      <c r="H1591" s="39" t="s">
        <v>792</v>
      </c>
      <c r="I1591" s="39" t="s">
        <v>150</v>
      </c>
      <c r="J1591" t="s">
        <v>12</v>
      </c>
      <c r="L1591">
        <v>420</v>
      </c>
      <c r="M1591" s="1">
        <v>3.1080000000000001</v>
      </c>
      <c r="N1591" s="1">
        <v>6.2895000000000003</v>
      </c>
      <c r="O1591" s="1">
        <v>8.6624999999999996</v>
      </c>
      <c r="P1591" s="37">
        <v>1.7115</v>
      </c>
      <c r="Q1591">
        <f t="shared" si="103"/>
        <v>0.75</v>
      </c>
      <c r="R1591" t="s">
        <v>1949</v>
      </c>
    </row>
    <row r="1592" spans="1:18">
      <c r="A1592" s="38">
        <v>11193</v>
      </c>
      <c r="B1592" t="s">
        <v>925</v>
      </c>
      <c r="D1592" s="38">
        <v>11193</v>
      </c>
      <c r="E1592" t="s">
        <v>39</v>
      </c>
      <c r="G1592" t="s">
        <v>30</v>
      </c>
      <c r="H1592" s="39" t="s">
        <v>792</v>
      </c>
      <c r="I1592" s="39" t="s">
        <v>150</v>
      </c>
      <c r="J1592" t="s">
        <v>12</v>
      </c>
      <c r="L1592">
        <v>510</v>
      </c>
      <c r="M1592" s="1">
        <v>3.1080000000000001</v>
      </c>
      <c r="N1592" s="1">
        <v>6.2895000000000003</v>
      </c>
      <c r="O1592" s="1">
        <v>8.6624999999999996</v>
      </c>
      <c r="P1592" s="37">
        <v>1.7115</v>
      </c>
      <c r="Q1592">
        <f t="shared" si="103"/>
        <v>0.75</v>
      </c>
      <c r="R1592" t="s">
        <v>1949</v>
      </c>
    </row>
    <row r="1593" spans="1:18">
      <c r="A1593" s="38">
        <v>11194</v>
      </c>
      <c r="B1593" t="s">
        <v>926</v>
      </c>
      <c r="D1593" s="38">
        <v>11194</v>
      </c>
      <c r="E1593" t="s">
        <v>39</v>
      </c>
      <c r="G1593" t="s">
        <v>61</v>
      </c>
      <c r="H1593" s="39" t="s">
        <v>792</v>
      </c>
      <c r="I1593" s="39" t="s">
        <v>150</v>
      </c>
      <c r="J1593" t="s">
        <v>12</v>
      </c>
      <c r="L1593">
        <v>310</v>
      </c>
      <c r="M1593" s="1">
        <v>3.1080000000000001</v>
      </c>
      <c r="N1593" s="1">
        <v>6.2895000000000003</v>
      </c>
      <c r="O1593" s="1">
        <v>8.6624999999999996</v>
      </c>
      <c r="P1593" s="37">
        <v>1.7115</v>
      </c>
      <c r="Q1593">
        <f t="shared" ref="Q1593:Q1641" si="104">IFERROR(+IF(I1593&lt;40000,I1593,+((TRIM(+MID(I1593,1,+FIND("/",I1593,1)-1)))/(+TRIM(+MID(I1593,+FIND("/",I1593,1)+1,2))))),I1593*1)</f>
        <v>0.75</v>
      </c>
      <c r="R1593" t="s">
        <v>1949</v>
      </c>
    </row>
    <row r="1594" spans="1:18">
      <c r="A1594" s="38">
        <v>11195</v>
      </c>
      <c r="B1594" t="s">
        <v>927</v>
      </c>
      <c r="D1594" s="38">
        <v>11195</v>
      </c>
      <c r="E1594" t="s">
        <v>39</v>
      </c>
      <c r="G1594" t="s">
        <v>22</v>
      </c>
      <c r="H1594" s="39" t="s">
        <v>792</v>
      </c>
      <c r="I1594" s="39" t="s">
        <v>150</v>
      </c>
      <c r="J1594" t="s">
        <v>12</v>
      </c>
      <c r="L1594">
        <v>400</v>
      </c>
      <c r="M1594" s="1">
        <v>3.1080000000000001</v>
      </c>
      <c r="N1594" s="1">
        <v>6.2895000000000003</v>
      </c>
      <c r="O1594" s="1">
        <v>8.6624999999999996</v>
      </c>
      <c r="P1594" s="37">
        <v>1.7115</v>
      </c>
      <c r="Q1594">
        <f t="shared" si="104"/>
        <v>0.75</v>
      </c>
      <c r="R1594" t="s">
        <v>1949</v>
      </c>
    </row>
    <row r="1595" spans="1:18">
      <c r="A1595" s="38">
        <v>11196</v>
      </c>
      <c r="B1595" t="s">
        <v>928</v>
      </c>
      <c r="D1595" s="38">
        <v>11196</v>
      </c>
      <c r="E1595" t="s">
        <v>39</v>
      </c>
      <c r="G1595" t="s">
        <v>11</v>
      </c>
      <c r="H1595" s="39" t="s">
        <v>792</v>
      </c>
      <c r="I1595" s="39" t="s">
        <v>150</v>
      </c>
      <c r="J1595" t="s">
        <v>12</v>
      </c>
      <c r="L1595">
        <v>470</v>
      </c>
      <c r="M1595" s="1">
        <v>3.1080000000000001</v>
      </c>
      <c r="N1595" s="1">
        <v>6.2895000000000003</v>
      </c>
      <c r="O1595" s="1">
        <v>8.6624999999999996</v>
      </c>
      <c r="P1595" s="37">
        <v>1.7115</v>
      </c>
      <c r="Q1595">
        <f t="shared" si="104"/>
        <v>0.75</v>
      </c>
      <c r="R1595" t="s">
        <v>1949</v>
      </c>
    </row>
    <row r="1596" spans="1:18">
      <c r="A1596" s="38">
        <v>11197</v>
      </c>
      <c r="B1596" t="s">
        <v>929</v>
      </c>
      <c r="D1596" s="38">
        <v>11197</v>
      </c>
      <c r="E1596" t="s">
        <v>39</v>
      </c>
      <c r="G1596" t="s">
        <v>47</v>
      </c>
      <c r="H1596" s="39" t="s">
        <v>792</v>
      </c>
      <c r="I1596" s="39" t="s">
        <v>150</v>
      </c>
      <c r="J1596" t="s">
        <v>12</v>
      </c>
      <c r="L1596">
        <v>420</v>
      </c>
      <c r="M1596" s="1">
        <v>3.1080000000000001</v>
      </c>
      <c r="N1596" s="1">
        <v>6.2895000000000003</v>
      </c>
      <c r="O1596" s="1">
        <v>8.6624999999999996</v>
      </c>
      <c r="P1596" s="37">
        <v>1.7115</v>
      </c>
      <c r="Q1596">
        <f t="shared" si="104"/>
        <v>0.75</v>
      </c>
      <c r="R1596" t="s">
        <v>1949</v>
      </c>
    </row>
    <row r="1597" spans="1:18">
      <c r="A1597" s="38">
        <v>11198</v>
      </c>
      <c r="B1597" t="s">
        <v>930</v>
      </c>
      <c r="D1597" s="38">
        <v>11198</v>
      </c>
      <c r="E1597" t="s">
        <v>39</v>
      </c>
      <c r="G1597" t="s">
        <v>22</v>
      </c>
      <c r="H1597" s="39" t="s">
        <v>792</v>
      </c>
      <c r="I1597" s="39" t="s">
        <v>150</v>
      </c>
      <c r="J1597" t="s">
        <v>12</v>
      </c>
      <c r="L1597">
        <v>500</v>
      </c>
      <c r="M1597" s="1">
        <v>3.1080000000000001</v>
      </c>
      <c r="N1597" s="1">
        <v>6.2895000000000003</v>
      </c>
      <c r="O1597" s="1">
        <v>8.6624999999999996</v>
      </c>
      <c r="P1597" s="37">
        <v>1.7115</v>
      </c>
      <c r="Q1597">
        <f t="shared" si="104"/>
        <v>0.75</v>
      </c>
      <c r="R1597" t="s">
        <v>1949</v>
      </c>
    </row>
    <row r="1598" spans="1:18">
      <c r="A1598" s="38">
        <v>11199</v>
      </c>
      <c r="B1598" t="s">
        <v>931</v>
      </c>
      <c r="D1598" s="38">
        <v>11199</v>
      </c>
      <c r="E1598" t="s">
        <v>74</v>
      </c>
      <c r="H1598" s="39" t="s">
        <v>805</v>
      </c>
      <c r="I1598" s="39" t="s">
        <v>149</v>
      </c>
      <c r="J1598" t="s">
        <v>12</v>
      </c>
      <c r="L1598">
        <v>190</v>
      </c>
      <c r="M1598" s="1">
        <v>4.4415000000000004</v>
      </c>
      <c r="N1598" s="1">
        <v>8.2004999999999999</v>
      </c>
      <c r="O1598" s="1">
        <v>10.941000000000001</v>
      </c>
      <c r="P1598" s="37">
        <v>2.4465000000000003</v>
      </c>
      <c r="Q1598">
        <f t="shared" si="104"/>
        <v>0.375</v>
      </c>
      <c r="R1598" t="s">
        <v>1949</v>
      </c>
    </row>
    <row r="1599" spans="1:18">
      <c r="A1599" s="38">
        <v>11200</v>
      </c>
      <c r="B1599" t="s">
        <v>932</v>
      </c>
      <c r="D1599" s="38">
        <v>11200</v>
      </c>
      <c r="E1599" t="s">
        <v>74</v>
      </c>
      <c r="H1599" s="39" t="s">
        <v>805</v>
      </c>
      <c r="I1599" s="39" t="s">
        <v>149</v>
      </c>
      <c r="J1599" t="s">
        <v>12</v>
      </c>
      <c r="L1599">
        <v>160</v>
      </c>
      <c r="M1599" s="1">
        <v>4.4415000000000004</v>
      </c>
      <c r="N1599" s="1">
        <v>8.2004999999999999</v>
      </c>
      <c r="O1599" s="1">
        <v>10.941000000000001</v>
      </c>
      <c r="P1599" s="37">
        <v>2.4465000000000003</v>
      </c>
      <c r="Q1599">
        <f t="shared" si="104"/>
        <v>0.375</v>
      </c>
      <c r="R1599" t="s">
        <v>1949</v>
      </c>
    </row>
    <row r="1600" spans="1:18">
      <c r="A1600" s="38">
        <v>11201</v>
      </c>
      <c r="B1600" t="s">
        <v>933</v>
      </c>
      <c r="D1600" s="38">
        <v>11201</v>
      </c>
      <c r="E1600" t="s">
        <v>74</v>
      </c>
      <c r="H1600" s="39" t="s">
        <v>805</v>
      </c>
      <c r="I1600" s="39" t="s">
        <v>149</v>
      </c>
      <c r="J1600" t="s">
        <v>12</v>
      </c>
      <c r="L1600">
        <v>160</v>
      </c>
      <c r="M1600" s="1">
        <v>4.4415000000000004</v>
      </c>
      <c r="N1600" s="1">
        <v>8.2004999999999999</v>
      </c>
      <c r="O1600" s="1">
        <v>10.941000000000001</v>
      </c>
      <c r="P1600" s="37">
        <v>2.4465000000000003</v>
      </c>
      <c r="Q1600">
        <f t="shared" si="104"/>
        <v>0.375</v>
      </c>
      <c r="R1600" t="s">
        <v>1949</v>
      </c>
    </row>
    <row r="1601" spans="1:18">
      <c r="A1601" s="38">
        <v>11202</v>
      </c>
      <c r="B1601" t="s">
        <v>934</v>
      </c>
      <c r="D1601" s="38">
        <v>11202</v>
      </c>
      <c r="E1601" t="s">
        <v>74</v>
      </c>
      <c r="G1601" t="s">
        <v>27</v>
      </c>
      <c r="H1601" s="39" t="s">
        <v>805</v>
      </c>
      <c r="I1601" s="39" t="s">
        <v>149</v>
      </c>
      <c r="J1601" t="s">
        <v>12</v>
      </c>
      <c r="L1601">
        <v>190</v>
      </c>
      <c r="M1601" s="1">
        <v>4.4415000000000004</v>
      </c>
      <c r="N1601" s="1">
        <v>8.2004999999999999</v>
      </c>
      <c r="O1601" s="1">
        <v>10.941000000000001</v>
      </c>
      <c r="P1601" s="37">
        <v>2.4465000000000003</v>
      </c>
      <c r="Q1601">
        <f t="shared" si="104"/>
        <v>0.375</v>
      </c>
      <c r="R1601" t="s">
        <v>1949</v>
      </c>
    </row>
    <row r="1602" spans="1:18">
      <c r="A1602" s="38">
        <v>11203</v>
      </c>
      <c r="B1602" t="s">
        <v>935</v>
      </c>
      <c r="D1602" s="38">
        <v>11203</v>
      </c>
      <c r="E1602" t="s">
        <v>74</v>
      </c>
      <c r="G1602" t="s">
        <v>23</v>
      </c>
      <c r="H1602" s="39" t="s">
        <v>805</v>
      </c>
      <c r="I1602" s="39" t="s">
        <v>149</v>
      </c>
      <c r="J1602" t="s">
        <v>12</v>
      </c>
      <c r="L1602">
        <v>190</v>
      </c>
      <c r="M1602" s="1">
        <v>4.4415000000000004</v>
      </c>
      <c r="N1602" s="1">
        <v>8.2004999999999999</v>
      </c>
      <c r="O1602" s="1">
        <v>10.941000000000001</v>
      </c>
      <c r="P1602" s="37">
        <v>2.4465000000000003</v>
      </c>
      <c r="Q1602">
        <f t="shared" si="104"/>
        <v>0.375</v>
      </c>
      <c r="R1602" t="s">
        <v>1949</v>
      </c>
    </row>
    <row r="1603" spans="1:18">
      <c r="A1603" s="38">
        <v>11204</v>
      </c>
      <c r="B1603" t="s">
        <v>936</v>
      </c>
      <c r="D1603" s="38">
        <v>11204</v>
      </c>
      <c r="E1603" t="s">
        <v>10</v>
      </c>
      <c r="G1603" t="s">
        <v>26</v>
      </c>
      <c r="H1603" s="39" t="s">
        <v>729</v>
      </c>
      <c r="I1603" s="39" t="s">
        <v>144</v>
      </c>
      <c r="J1603" t="s">
        <v>12</v>
      </c>
      <c r="L1603">
        <v>320</v>
      </c>
      <c r="M1603" s="1">
        <v>4.620000000000001</v>
      </c>
      <c r="N1603" s="1">
        <v>8.7465000000000011</v>
      </c>
      <c r="O1603" s="1">
        <v>11.843999999999999</v>
      </c>
      <c r="P1603" s="37">
        <v>2.5409999999999999</v>
      </c>
      <c r="Q1603">
        <f t="shared" si="104"/>
        <v>0.5625</v>
      </c>
      <c r="R1603" t="s">
        <v>1949</v>
      </c>
    </row>
    <row r="1604" spans="1:18">
      <c r="A1604" s="38">
        <v>11205</v>
      </c>
      <c r="B1604" t="s">
        <v>937</v>
      </c>
      <c r="D1604" s="38">
        <v>11205</v>
      </c>
      <c r="E1604" t="s">
        <v>10</v>
      </c>
      <c r="G1604" t="s">
        <v>26</v>
      </c>
      <c r="H1604" s="39" t="s">
        <v>729</v>
      </c>
      <c r="I1604" s="39" t="s">
        <v>144</v>
      </c>
      <c r="J1604" t="s">
        <v>12</v>
      </c>
      <c r="L1604">
        <v>320</v>
      </c>
      <c r="M1604" s="1">
        <v>4.620000000000001</v>
      </c>
      <c r="N1604" s="1">
        <v>8.7465000000000011</v>
      </c>
      <c r="O1604" s="1">
        <v>11.843999999999999</v>
      </c>
      <c r="P1604" s="37">
        <v>2.5409999999999999</v>
      </c>
      <c r="Q1604">
        <f t="shared" si="104"/>
        <v>0.5625</v>
      </c>
      <c r="R1604" t="s">
        <v>1949</v>
      </c>
    </row>
    <row r="1605" spans="1:18">
      <c r="A1605" s="38">
        <v>11206</v>
      </c>
      <c r="B1605" t="s">
        <v>938</v>
      </c>
      <c r="D1605" s="38">
        <v>11206</v>
      </c>
      <c r="E1605" t="s">
        <v>10</v>
      </c>
      <c r="G1605" t="s">
        <v>27</v>
      </c>
      <c r="H1605" s="39" t="s">
        <v>729</v>
      </c>
      <c r="I1605" s="39" t="s">
        <v>144</v>
      </c>
      <c r="J1605" t="s">
        <v>12</v>
      </c>
      <c r="L1605">
        <v>250</v>
      </c>
      <c r="M1605" s="1">
        <v>4.620000000000001</v>
      </c>
      <c r="N1605" s="1">
        <v>8.7465000000000011</v>
      </c>
      <c r="O1605" s="1">
        <v>11.843999999999999</v>
      </c>
      <c r="P1605" s="37">
        <v>2.5409999999999999</v>
      </c>
      <c r="Q1605">
        <f t="shared" si="104"/>
        <v>0.5625</v>
      </c>
      <c r="R1605" t="s">
        <v>1949</v>
      </c>
    </row>
    <row r="1606" spans="1:18">
      <c r="A1606" s="38">
        <v>11207</v>
      </c>
      <c r="B1606" t="s">
        <v>939</v>
      </c>
      <c r="D1606" s="38">
        <v>11207</v>
      </c>
      <c r="E1606" t="s">
        <v>10</v>
      </c>
      <c r="G1606" t="s">
        <v>29</v>
      </c>
      <c r="H1606" s="39" t="s">
        <v>729</v>
      </c>
      <c r="I1606" s="39" t="s">
        <v>144</v>
      </c>
      <c r="J1606" t="s">
        <v>12</v>
      </c>
      <c r="L1606">
        <v>260</v>
      </c>
      <c r="M1606" s="1">
        <v>4.620000000000001</v>
      </c>
      <c r="N1606" s="1">
        <v>8.7465000000000011</v>
      </c>
      <c r="O1606" s="1">
        <v>11.843999999999999</v>
      </c>
      <c r="P1606" s="37">
        <v>2.5409999999999999</v>
      </c>
      <c r="Q1606">
        <f t="shared" si="104"/>
        <v>0.5625</v>
      </c>
      <c r="R1606" t="s">
        <v>1949</v>
      </c>
    </row>
    <row r="1607" spans="1:18">
      <c r="A1607" s="38">
        <v>11208</v>
      </c>
      <c r="B1607" t="s">
        <v>940</v>
      </c>
      <c r="D1607" s="38">
        <v>11208</v>
      </c>
      <c r="E1607" t="s">
        <v>10</v>
      </c>
      <c r="G1607" t="s">
        <v>26</v>
      </c>
      <c r="H1607" s="39" t="s">
        <v>941</v>
      </c>
      <c r="I1607" s="39" t="s">
        <v>148</v>
      </c>
      <c r="J1607" t="s">
        <v>12</v>
      </c>
      <c r="L1607">
        <v>180</v>
      </c>
      <c r="M1607" s="1">
        <v>6.9825000000000008</v>
      </c>
      <c r="N1607" s="1">
        <v>12.778500000000001</v>
      </c>
      <c r="O1607" s="1">
        <v>16.568999999999999</v>
      </c>
      <c r="P1607" s="37">
        <v>3.8430000000000004</v>
      </c>
      <c r="Q1607">
        <f t="shared" si="104"/>
        <v>0.4375</v>
      </c>
      <c r="R1607" t="s">
        <v>1949</v>
      </c>
    </row>
    <row r="1608" spans="1:18">
      <c r="A1608" s="38">
        <v>11209</v>
      </c>
      <c r="B1608" t="s">
        <v>942</v>
      </c>
      <c r="D1608" s="38">
        <v>11209</v>
      </c>
      <c r="E1608" t="s">
        <v>10</v>
      </c>
      <c r="G1608" t="s">
        <v>11</v>
      </c>
      <c r="H1608" s="39" t="s">
        <v>941</v>
      </c>
      <c r="I1608" s="39" t="s">
        <v>148</v>
      </c>
      <c r="J1608" t="s">
        <v>12</v>
      </c>
      <c r="L1608">
        <v>180</v>
      </c>
      <c r="M1608" s="1">
        <v>6.9825000000000008</v>
      </c>
      <c r="N1608" s="1">
        <v>12.778500000000001</v>
      </c>
      <c r="O1608" s="1">
        <v>16.568999999999999</v>
      </c>
      <c r="P1608" s="37">
        <v>3.8430000000000004</v>
      </c>
      <c r="Q1608">
        <f t="shared" si="104"/>
        <v>0.4375</v>
      </c>
      <c r="R1608" t="s">
        <v>1949</v>
      </c>
    </row>
    <row r="1609" spans="1:18">
      <c r="A1609" s="38">
        <v>11210</v>
      </c>
      <c r="B1609" t="s">
        <v>943</v>
      </c>
      <c r="D1609" s="38">
        <v>11210</v>
      </c>
      <c r="E1609" t="s">
        <v>10</v>
      </c>
      <c r="G1609" t="s">
        <v>27</v>
      </c>
      <c r="H1609" s="39" t="s">
        <v>941</v>
      </c>
      <c r="I1609" s="39" t="s">
        <v>148</v>
      </c>
      <c r="J1609" t="s">
        <v>12</v>
      </c>
      <c r="L1609">
        <v>215</v>
      </c>
      <c r="M1609" s="1">
        <v>6.9825000000000008</v>
      </c>
      <c r="N1609" s="1">
        <v>12.778500000000001</v>
      </c>
      <c r="O1609" s="1">
        <v>16.568999999999999</v>
      </c>
      <c r="P1609" s="37">
        <v>3.8430000000000004</v>
      </c>
      <c r="Q1609">
        <f t="shared" si="104"/>
        <v>0.4375</v>
      </c>
      <c r="R1609" t="s">
        <v>1949</v>
      </c>
    </row>
    <row r="1610" spans="1:18">
      <c r="A1610" s="38">
        <v>11211</v>
      </c>
      <c r="B1610" t="s">
        <v>944</v>
      </c>
      <c r="D1610" s="38">
        <v>11211</v>
      </c>
      <c r="E1610" t="s">
        <v>10</v>
      </c>
      <c r="G1610" t="s">
        <v>29</v>
      </c>
      <c r="H1610" s="39" t="s">
        <v>941</v>
      </c>
      <c r="I1610" s="39" t="s">
        <v>148</v>
      </c>
      <c r="J1610" t="s">
        <v>12</v>
      </c>
      <c r="L1610">
        <v>180</v>
      </c>
      <c r="M1610" s="1" t="e">
        <v>#N/A</v>
      </c>
      <c r="N1610" s="1" t="e">
        <v>#N/A</v>
      </c>
      <c r="O1610" s="1" t="e">
        <v>#N/A</v>
      </c>
      <c r="P1610" s="37" t="e">
        <v>#N/A</v>
      </c>
      <c r="Q1610">
        <f t="shared" si="104"/>
        <v>0.4375</v>
      </c>
      <c r="R1610" t="s">
        <v>1949</v>
      </c>
    </row>
    <row r="1611" spans="1:18">
      <c r="A1611" s="38">
        <v>11212</v>
      </c>
      <c r="B1611" t="s">
        <v>945</v>
      </c>
      <c r="D1611" s="38">
        <v>11212</v>
      </c>
      <c r="E1611" t="s">
        <v>39</v>
      </c>
      <c r="G1611" t="s">
        <v>11</v>
      </c>
      <c r="H1611" s="39" t="s">
        <v>792</v>
      </c>
      <c r="I1611" s="39" t="s">
        <v>150</v>
      </c>
      <c r="J1611" t="s">
        <v>12</v>
      </c>
      <c r="L1611">
        <v>485</v>
      </c>
      <c r="M1611" s="1">
        <v>3.1395000000000004</v>
      </c>
      <c r="N1611" s="1">
        <v>6.3525</v>
      </c>
      <c r="O1611" s="1">
        <v>8.7255000000000003</v>
      </c>
      <c r="P1611" s="37">
        <v>1.722</v>
      </c>
      <c r="Q1611">
        <f t="shared" si="104"/>
        <v>0.75</v>
      </c>
      <c r="R1611" t="s">
        <v>1949</v>
      </c>
    </row>
    <row r="1612" spans="1:18">
      <c r="A1612" s="38">
        <v>11213</v>
      </c>
      <c r="B1612" t="s">
        <v>946</v>
      </c>
      <c r="D1612" s="38">
        <v>11213</v>
      </c>
      <c r="E1612" t="s">
        <v>39</v>
      </c>
      <c r="G1612" t="s">
        <v>11</v>
      </c>
      <c r="H1612" s="39" t="s">
        <v>792</v>
      </c>
      <c r="I1612" s="39" t="s">
        <v>157</v>
      </c>
      <c r="J1612" t="s">
        <v>12</v>
      </c>
      <c r="L1612">
        <v>340</v>
      </c>
      <c r="M1612" s="1">
        <v>4.641</v>
      </c>
      <c r="N1612" s="1">
        <v>8.7044999999999995</v>
      </c>
      <c r="O1612" s="1">
        <v>11.781000000000001</v>
      </c>
      <c r="P1612" s="37">
        <v>2.5515000000000003</v>
      </c>
      <c r="Q1612">
        <f t="shared" si="104"/>
        <v>1.375</v>
      </c>
      <c r="R1612" t="s">
        <v>1949</v>
      </c>
    </row>
    <row r="1613" spans="1:18">
      <c r="A1613" s="38">
        <v>11214</v>
      </c>
      <c r="B1613" t="s">
        <v>947</v>
      </c>
      <c r="D1613" s="38">
        <v>11214</v>
      </c>
      <c r="E1613" t="s">
        <v>39</v>
      </c>
      <c r="G1613" t="s">
        <v>29</v>
      </c>
      <c r="H1613" s="39" t="s">
        <v>756</v>
      </c>
      <c r="I1613" s="39" t="s">
        <v>170</v>
      </c>
      <c r="J1613" t="s">
        <v>38</v>
      </c>
      <c r="L1613">
        <v>180</v>
      </c>
      <c r="M1613" s="1">
        <v>5.8485000000000005</v>
      </c>
      <c r="N1613" s="1">
        <v>10.8675</v>
      </c>
      <c r="O1613" s="1">
        <v>14.143500000000001</v>
      </c>
      <c r="P1613" s="37">
        <v>3.2130000000000001</v>
      </c>
      <c r="Q1613">
        <f t="shared" si="104"/>
        <v>1.5625</v>
      </c>
      <c r="R1613" t="s">
        <v>1949</v>
      </c>
    </row>
    <row r="1614" spans="1:18">
      <c r="A1614" s="38">
        <v>11215</v>
      </c>
      <c r="B1614" t="s">
        <v>948</v>
      </c>
      <c r="D1614" s="38">
        <v>11215</v>
      </c>
      <c r="E1614" t="s">
        <v>39</v>
      </c>
      <c r="G1614" t="s">
        <v>27</v>
      </c>
      <c r="H1614" s="39" t="s">
        <v>735</v>
      </c>
      <c r="I1614" s="39" t="s">
        <v>146</v>
      </c>
      <c r="J1614" t="s">
        <v>12</v>
      </c>
      <c r="L1614">
        <v>400</v>
      </c>
      <c r="M1614" s="1">
        <v>4.3784999999999998</v>
      </c>
      <c r="N1614" s="1">
        <v>8.3160000000000007</v>
      </c>
      <c r="O1614" s="1">
        <v>10.9305</v>
      </c>
      <c r="P1614" s="37">
        <v>2.4045000000000001</v>
      </c>
      <c r="Q1614">
        <f t="shared" si="104"/>
        <v>0.6875</v>
      </c>
      <c r="R1614" t="s">
        <v>1949</v>
      </c>
    </row>
    <row r="1615" spans="1:18">
      <c r="A1615" s="38">
        <v>11216</v>
      </c>
      <c r="B1615" t="s">
        <v>949</v>
      </c>
      <c r="D1615" s="38">
        <v>11216</v>
      </c>
      <c r="E1615" t="s">
        <v>39</v>
      </c>
      <c r="G1615" t="s">
        <v>27</v>
      </c>
      <c r="H1615" s="39" t="s">
        <v>733</v>
      </c>
      <c r="I1615" s="39" t="s">
        <v>146</v>
      </c>
      <c r="J1615" t="s">
        <v>12</v>
      </c>
      <c r="L1615">
        <v>240</v>
      </c>
      <c r="M1615" s="1">
        <v>6.3944999999999999</v>
      </c>
      <c r="N1615" s="1">
        <v>12.1905</v>
      </c>
      <c r="O1615" s="1">
        <v>15.970500000000001</v>
      </c>
      <c r="P1615" s="37">
        <v>3.5175000000000001</v>
      </c>
      <c r="Q1615">
        <f t="shared" si="104"/>
        <v>0.6875</v>
      </c>
      <c r="R1615" t="s">
        <v>1949</v>
      </c>
    </row>
    <row r="1616" spans="1:18">
      <c r="A1616" s="38">
        <v>11217</v>
      </c>
      <c r="B1616" t="s">
        <v>950</v>
      </c>
      <c r="D1616" s="38">
        <v>11217</v>
      </c>
      <c r="E1616" t="s">
        <v>39</v>
      </c>
      <c r="G1616" t="s">
        <v>27</v>
      </c>
      <c r="H1616" s="39" t="s">
        <v>735</v>
      </c>
      <c r="I1616" s="39" t="s">
        <v>146</v>
      </c>
      <c r="J1616" t="s">
        <v>12</v>
      </c>
      <c r="L1616">
        <v>400</v>
      </c>
      <c r="M1616" s="1">
        <v>4.3784999999999998</v>
      </c>
      <c r="N1616" s="1">
        <v>8.3160000000000007</v>
      </c>
      <c r="O1616" s="1">
        <v>10.9305</v>
      </c>
      <c r="P1616" s="37">
        <v>2.4045000000000001</v>
      </c>
      <c r="Q1616">
        <f t="shared" si="104"/>
        <v>0.6875</v>
      </c>
      <c r="R1616" t="s">
        <v>1949</v>
      </c>
    </row>
    <row r="1617" spans="1:18">
      <c r="A1617" s="38">
        <v>11218</v>
      </c>
      <c r="B1617" t="s">
        <v>951</v>
      </c>
      <c r="D1617" s="38">
        <v>11218</v>
      </c>
      <c r="E1617" t="s">
        <v>39</v>
      </c>
      <c r="G1617" t="s">
        <v>27</v>
      </c>
      <c r="H1617" s="39" t="s">
        <v>733</v>
      </c>
      <c r="I1617" s="39" t="s">
        <v>146</v>
      </c>
      <c r="J1617" t="s">
        <v>12</v>
      </c>
      <c r="L1617">
        <v>260</v>
      </c>
      <c r="M1617" s="1">
        <v>6.3944999999999999</v>
      </c>
      <c r="N1617" s="1">
        <v>12.127500000000001</v>
      </c>
      <c r="O1617" s="1">
        <v>15.886500000000002</v>
      </c>
      <c r="P1617" s="37">
        <v>3.5175000000000001</v>
      </c>
      <c r="Q1617">
        <f t="shared" si="104"/>
        <v>0.6875</v>
      </c>
      <c r="R1617" t="s">
        <v>1949</v>
      </c>
    </row>
    <row r="1618" spans="1:18">
      <c r="A1618" s="38">
        <v>11219</v>
      </c>
      <c r="B1618" t="s">
        <v>952</v>
      </c>
      <c r="D1618" s="38">
        <v>11219</v>
      </c>
      <c r="E1618" t="s">
        <v>39</v>
      </c>
      <c r="G1618" t="s">
        <v>29</v>
      </c>
      <c r="H1618" s="39" t="s">
        <v>735</v>
      </c>
      <c r="I1618" s="39" t="s">
        <v>146</v>
      </c>
      <c r="J1618" t="s">
        <v>12</v>
      </c>
      <c r="L1618">
        <v>330</v>
      </c>
      <c r="M1618" s="1">
        <v>4.3784999999999998</v>
      </c>
      <c r="N1618" s="1">
        <v>8.3160000000000007</v>
      </c>
      <c r="O1618" s="1">
        <v>10.9305</v>
      </c>
      <c r="P1618" s="37">
        <v>2.4045000000000001</v>
      </c>
      <c r="Q1618">
        <f t="shared" si="104"/>
        <v>0.6875</v>
      </c>
      <c r="R1618" t="s">
        <v>1949</v>
      </c>
    </row>
    <row r="1619" spans="1:18">
      <c r="A1619" s="38">
        <v>11220</v>
      </c>
      <c r="B1619" t="s">
        <v>953</v>
      </c>
      <c r="D1619" s="38">
        <v>11220</v>
      </c>
      <c r="E1619" t="s">
        <v>39</v>
      </c>
      <c r="G1619" t="s">
        <v>29</v>
      </c>
      <c r="H1619" s="39" t="s">
        <v>733</v>
      </c>
      <c r="I1619" s="39" t="s">
        <v>146</v>
      </c>
      <c r="J1619" t="s">
        <v>12</v>
      </c>
      <c r="L1619">
        <v>220</v>
      </c>
      <c r="M1619" s="1">
        <v>6.3944999999999999</v>
      </c>
      <c r="N1619" s="1">
        <v>12.127500000000001</v>
      </c>
      <c r="O1619" s="1">
        <v>15.886500000000002</v>
      </c>
      <c r="P1619" s="37">
        <v>3.5175000000000001</v>
      </c>
      <c r="Q1619">
        <f t="shared" si="104"/>
        <v>0.6875</v>
      </c>
      <c r="R1619" t="s">
        <v>1949</v>
      </c>
    </row>
    <row r="1620" spans="1:18">
      <c r="A1620" s="38">
        <v>11221</v>
      </c>
      <c r="B1620" t="s">
        <v>954</v>
      </c>
      <c r="D1620" s="38">
        <v>11221</v>
      </c>
      <c r="E1620" t="s">
        <v>39</v>
      </c>
      <c r="G1620" t="s">
        <v>23</v>
      </c>
      <c r="H1620" s="39" t="s">
        <v>735</v>
      </c>
      <c r="I1620" s="39" t="s">
        <v>146</v>
      </c>
      <c r="J1620" t="s">
        <v>12</v>
      </c>
      <c r="L1620">
        <v>400</v>
      </c>
      <c r="M1620" s="1">
        <v>4.3784999999999998</v>
      </c>
      <c r="N1620" s="1">
        <v>8.3160000000000007</v>
      </c>
      <c r="O1620" s="1">
        <v>10.9305</v>
      </c>
      <c r="P1620" s="37">
        <v>2.4045000000000001</v>
      </c>
      <c r="Q1620">
        <f t="shared" si="104"/>
        <v>0.6875</v>
      </c>
      <c r="R1620" t="s">
        <v>1949</v>
      </c>
    </row>
    <row r="1621" spans="1:18">
      <c r="A1621" s="38">
        <v>11222</v>
      </c>
      <c r="B1621" t="s">
        <v>955</v>
      </c>
      <c r="D1621" s="38">
        <v>11222</v>
      </c>
      <c r="E1621" t="s">
        <v>39</v>
      </c>
      <c r="G1621" t="s">
        <v>23</v>
      </c>
      <c r="H1621" s="39" t="s">
        <v>733</v>
      </c>
      <c r="I1621" s="39" t="s">
        <v>146</v>
      </c>
      <c r="J1621" t="s">
        <v>12</v>
      </c>
      <c r="L1621">
        <v>240</v>
      </c>
      <c r="M1621" s="1">
        <v>6.3944999999999999</v>
      </c>
      <c r="N1621" s="1">
        <v>12.127500000000001</v>
      </c>
      <c r="O1621" s="1">
        <v>15.886500000000002</v>
      </c>
      <c r="P1621" s="37">
        <v>3.5175000000000001</v>
      </c>
      <c r="Q1621">
        <f t="shared" si="104"/>
        <v>0.6875</v>
      </c>
      <c r="R1621" t="s">
        <v>1949</v>
      </c>
    </row>
    <row r="1622" spans="1:18">
      <c r="A1622" s="38">
        <v>11223</v>
      </c>
      <c r="B1622" t="s">
        <v>956</v>
      </c>
      <c r="D1622" s="38">
        <v>11223</v>
      </c>
      <c r="E1622" t="s">
        <v>39</v>
      </c>
      <c r="G1622" t="s">
        <v>22</v>
      </c>
      <c r="H1622" s="39" t="s">
        <v>792</v>
      </c>
      <c r="I1622" s="39" t="s">
        <v>50</v>
      </c>
      <c r="J1622" t="s">
        <v>12</v>
      </c>
      <c r="L1622">
        <v>560</v>
      </c>
      <c r="M1622" s="1">
        <v>2.94</v>
      </c>
      <c r="N1622" s="1">
        <v>6.0795000000000003</v>
      </c>
      <c r="O1622" s="1">
        <v>8.3895</v>
      </c>
      <c r="P1622" s="37">
        <v>1.6170000000000002</v>
      </c>
      <c r="Q1622">
        <f t="shared" si="104"/>
        <v>0.9375</v>
      </c>
      <c r="R1622" t="s">
        <v>1949</v>
      </c>
    </row>
    <row r="1623" spans="1:18">
      <c r="A1623" s="38">
        <v>11224</v>
      </c>
      <c r="B1623" t="s">
        <v>957</v>
      </c>
      <c r="D1623" s="38">
        <v>11224</v>
      </c>
      <c r="E1623" t="s">
        <v>39</v>
      </c>
      <c r="G1623" t="s">
        <v>33</v>
      </c>
      <c r="H1623" s="39" t="s">
        <v>792</v>
      </c>
      <c r="I1623" s="39" t="s">
        <v>50</v>
      </c>
      <c r="J1623" t="s">
        <v>12</v>
      </c>
      <c r="L1623">
        <v>560</v>
      </c>
      <c r="M1623" s="1">
        <v>2.94</v>
      </c>
      <c r="N1623" s="1">
        <v>6.0795000000000003</v>
      </c>
      <c r="O1623" s="1">
        <v>8.3895</v>
      </c>
      <c r="P1623" s="37">
        <v>1.6170000000000002</v>
      </c>
      <c r="Q1623">
        <f t="shared" si="104"/>
        <v>0.9375</v>
      </c>
      <c r="R1623" t="s">
        <v>1949</v>
      </c>
    </row>
    <row r="1624" spans="1:18">
      <c r="A1624" s="38">
        <v>11225</v>
      </c>
      <c r="B1624" t="s">
        <v>958</v>
      </c>
      <c r="D1624" s="38">
        <v>11225</v>
      </c>
      <c r="E1624" t="s">
        <v>39</v>
      </c>
      <c r="G1624" t="s">
        <v>22</v>
      </c>
      <c r="H1624" s="39" t="s">
        <v>833</v>
      </c>
      <c r="I1624" s="39" t="s">
        <v>147</v>
      </c>
      <c r="J1624" t="s">
        <v>12</v>
      </c>
      <c r="L1624">
        <v>360</v>
      </c>
      <c r="M1624" s="1">
        <v>3.2340000000000004</v>
      </c>
      <c r="N1624" s="1">
        <v>6.4785000000000004</v>
      </c>
      <c r="O1624" s="1">
        <v>8.8305000000000007</v>
      </c>
      <c r="P1624" s="37">
        <v>1.7745</v>
      </c>
      <c r="Q1624">
        <f t="shared" si="104"/>
        <v>0.625</v>
      </c>
      <c r="R1624" t="s">
        <v>1949</v>
      </c>
    </row>
    <row r="1625" spans="1:18">
      <c r="A1625" s="38">
        <v>11226</v>
      </c>
      <c r="B1625" t="s">
        <v>959</v>
      </c>
      <c r="D1625" s="38">
        <v>11226</v>
      </c>
      <c r="E1625" t="s">
        <v>39</v>
      </c>
      <c r="G1625" t="s">
        <v>33</v>
      </c>
      <c r="H1625" s="39" t="s">
        <v>833</v>
      </c>
      <c r="I1625" s="39" t="s">
        <v>147</v>
      </c>
      <c r="J1625" t="s">
        <v>12</v>
      </c>
      <c r="L1625">
        <v>360</v>
      </c>
      <c r="M1625" s="1">
        <v>3.2340000000000004</v>
      </c>
      <c r="N1625" s="1">
        <v>6.4785000000000004</v>
      </c>
      <c r="O1625" s="1">
        <v>8.8305000000000007</v>
      </c>
      <c r="P1625" s="37">
        <v>1.7745</v>
      </c>
      <c r="Q1625">
        <f t="shared" si="104"/>
        <v>0.625</v>
      </c>
      <c r="R1625" t="s">
        <v>1949</v>
      </c>
    </row>
    <row r="1626" spans="1:18">
      <c r="A1626" s="38">
        <v>11227</v>
      </c>
      <c r="B1626" t="s">
        <v>960</v>
      </c>
      <c r="D1626" s="38">
        <v>11227</v>
      </c>
      <c r="E1626" t="s">
        <v>39</v>
      </c>
      <c r="G1626" t="s">
        <v>22</v>
      </c>
      <c r="H1626" s="39" t="s">
        <v>805</v>
      </c>
      <c r="I1626" s="39" t="s">
        <v>50</v>
      </c>
      <c r="J1626" t="s">
        <v>12</v>
      </c>
      <c r="L1626">
        <v>190</v>
      </c>
      <c r="M1626" s="1">
        <v>5.3025000000000002</v>
      </c>
      <c r="N1626" s="1">
        <v>9.9435000000000002</v>
      </c>
      <c r="O1626" s="1">
        <v>13.0725</v>
      </c>
      <c r="P1626" s="37">
        <v>2.919</v>
      </c>
      <c r="Q1626">
        <f t="shared" si="104"/>
        <v>0.9375</v>
      </c>
      <c r="R1626" t="s">
        <v>1949</v>
      </c>
    </row>
    <row r="1627" spans="1:18">
      <c r="A1627" s="38">
        <v>11228</v>
      </c>
      <c r="B1627" t="s">
        <v>961</v>
      </c>
      <c r="D1627" s="38">
        <v>11228</v>
      </c>
      <c r="E1627" t="s">
        <v>39</v>
      </c>
      <c r="G1627" t="s">
        <v>33</v>
      </c>
      <c r="H1627" s="39" t="s">
        <v>805</v>
      </c>
      <c r="I1627" s="39" t="s">
        <v>50</v>
      </c>
      <c r="J1627" t="s">
        <v>12</v>
      </c>
      <c r="L1627">
        <v>190</v>
      </c>
      <c r="M1627" s="1">
        <v>5.3025000000000002</v>
      </c>
      <c r="N1627" s="1">
        <v>9.9435000000000002</v>
      </c>
      <c r="O1627" s="1">
        <v>13.0725</v>
      </c>
      <c r="P1627" s="37">
        <v>2.919</v>
      </c>
      <c r="Q1627">
        <f t="shared" si="104"/>
        <v>0.9375</v>
      </c>
      <c r="R1627" t="s">
        <v>1949</v>
      </c>
    </row>
    <row r="1628" spans="1:18">
      <c r="A1628" s="38">
        <v>11229</v>
      </c>
      <c r="B1628" t="s">
        <v>962</v>
      </c>
      <c r="D1628" s="38">
        <v>11229</v>
      </c>
      <c r="E1628" t="s">
        <v>39</v>
      </c>
      <c r="G1628" t="s">
        <v>22</v>
      </c>
      <c r="H1628" s="39" t="s">
        <v>963</v>
      </c>
      <c r="I1628" s="39" t="s">
        <v>145</v>
      </c>
      <c r="J1628" t="s">
        <v>12</v>
      </c>
      <c r="L1628">
        <v>260</v>
      </c>
      <c r="M1628" s="1">
        <v>3.6750000000000003</v>
      </c>
      <c r="N1628" s="1">
        <v>7.0140000000000002</v>
      </c>
      <c r="O1628" s="1">
        <v>9.4919999999999991</v>
      </c>
      <c r="P1628" s="37">
        <v>2.0265</v>
      </c>
      <c r="Q1628">
        <f t="shared" si="104"/>
        <v>0.5</v>
      </c>
      <c r="R1628" t="s">
        <v>1949</v>
      </c>
    </row>
    <row r="1629" spans="1:18">
      <c r="A1629" s="38">
        <v>11230</v>
      </c>
      <c r="B1629" t="s">
        <v>964</v>
      </c>
      <c r="D1629" s="38">
        <v>11230</v>
      </c>
      <c r="E1629" t="s">
        <v>39</v>
      </c>
      <c r="G1629" t="s">
        <v>33</v>
      </c>
      <c r="H1629" s="39" t="s">
        <v>963</v>
      </c>
      <c r="I1629" s="39" t="s">
        <v>145</v>
      </c>
      <c r="J1629" t="s">
        <v>12</v>
      </c>
      <c r="L1629">
        <v>360</v>
      </c>
      <c r="M1629" s="1">
        <v>3.6750000000000003</v>
      </c>
      <c r="N1629" s="1">
        <v>7.0140000000000002</v>
      </c>
      <c r="O1629" s="1">
        <v>9.4919999999999991</v>
      </c>
      <c r="P1629" s="37">
        <v>2.0265</v>
      </c>
      <c r="Q1629">
        <f t="shared" si="104"/>
        <v>0.5</v>
      </c>
      <c r="R1629" t="s">
        <v>1949</v>
      </c>
    </row>
    <row r="1630" spans="1:18">
      <c r="A1630" s="38">
        <v>11231</v>
      </c>
      <c r="B1630" t="s">
        <v>965</v>
      </c>
      <c r="D1630" s="38">
        <v>11231</v>
      </c>
      <c r="E1630" t="s">
        <v>10</v>
      </c>
      <c r="G1630" t="s">
        <v>13</v>
      </c>
      <c r="H1630" s="39" t="s">
        <v>966</v>
      </c>
      <c r="I1630" s="39" t="s">
        <v>154</v>
      </c>
      <c r="J1630" t="s">
        <v>12</v>
      </c>
      <c r="L1630">
        <v>55</v>
      </c>
      <c r="M1630" s="1" t="e">
        <v>#N/A</v>
      </c>
      <c r="N1630" s="1" t="e">
        <v>#N/A</v>
      </c>
      <c r="O1630" s="1" t="e">
        <v>#N/A</v>
      </c>
      <c r="P1630" s="37" t="e">
        <v>#N/A</v>
      </c>
      <c r="Q1630">
        <f t="shared" si="104"/>
        <v>1</v>
      </c>
      <c r="R1630" t="s">
        <v>1949</v>
      </c>
    </row>
    <row r="1631" spans="1:18">
      <c r="A1631" s="38">
        <v>11232</v>
      </c>
      <c r="B1631" t="s">
        <v>967</v>
      </c>
      <c r="D1631" s="38">
        <v>11232</v>
      </c>
      <c r="E1631" t="s">
        <v>10</v>
      </c>
      <c r="G1631" t="s">
        <v>30</v>
      </c>
      <c r="H1631" s="39" t="s">
        <v>966</v>
      </c>
      <c r="I1631" s="39" t="s">
        <v>154</v>
      </c>
      <c r="J1631" t="s">
        <v>12</v>
      </c>
      <c r="L1631">
        <v>55</v>
      </c>
      <c r="M1631" s="1" t="e">
        <v>#N/A</v>
      </c>
      <c r="N1631" s="1" t="e">
        <v>#N/A</v>
      </c>
      <c r="O1631" s="1" t="e">
        <v>#N/A</v>
      </c>
      <c r="P1631" s="37" t="e">
        <v>#N/A</v>
      </c>
      <c r="Q1631">
        <f t="shared" si="104"/>
        <v>1</v>
      </c>
      <c r="R1631" t="s">
        <v>1949</v>
      </c>
    </row>
    <row r="1632" spans="1:18">
      <c r="A1632" s="38">
        <v>11233</v>
      </c>
      <c r="B1632" t="s">
        <v>968</v>
      </c>
      <c r="D1632" s="38">
        <v>11233</v>
      </c>
      <c r="E1632" t="s">
        <v>10</v>
      </c>
      <c r="G1632" t="s">
        <v>26</v>
      </c>
      <c r="H1632" s="39" t="s">
        <v>966</v>
      </c>
      <c r="I1632" s="39" t="s">
        <v>154</v>
      </c>
      <c r="J1632" t="s">
        <v>12</v>
      </c>
      <c r="L1632">
        <v>55</v>
      </c>
      <c r="M1632" s="1" t="e">
        <v>#N/A</v>
      </c>
      <c r="N1632" s="1" t="e">
        <v>#N/A</v>
      </c>
      <c r="O1632" s="1" t="e">
        <v>#N/A</v>
      </c>
      <c r="P1632" s="37" t="e">
        <v>#N/A</v>
      </c>
      <c r="Q1632">
        <f t="shared" si="104"/>
        <v>1</v>
      </c>
      <c r="R1632" t="s">
        <v>1949</v>
      </c>
    </row>
    <row r="1633" spans="1:19">
      <c r="A1633" s="38">
        <v>11234</v>
      </c>
      <c r="B1633" t="s">
        <v>969</v>
      </c>
      <c r="D1633" s="38">
        <v>11234</v>
      </c>
      <c r="E1633" t="s">
        <v>10</v>
      </c>
      <c r="G1633" t="s">
        <v>47</v>
      </c>
      <c r="H1633" s="39" t="s">
        <v>735</v>
      </c>
      <c r="I1633" s="39" t="s">
        <v>149</v>
      </c>
      <c r="J1633" t="s">
        <v>12</v>
      </c>
      <c r="L1633">
        <v>285</v>
      </c>
      <c r="M1633" s="1">
        <v>2.94</v>
      </c>
      <c r="N1633" s="1">
        <v>6.237000000000001</v>
      </c>
      <c r="O1633" s="1">
        <v>8.599499999999999</v>
      </c>
      <c r="P1633" s="37">
        <v>1.6170000000000002</v>
      </c>
      <c r="Q1633">
        <f t="shared" si="104"/>
        <v>0.375</v>
      </c>
      <c r="R1633" t="s">
        <v>1949</v>
      </c>
      <c r="S1633" t="s">
        <v>1934</v>
      </c>
    </row>
    <row r="1634" spans="1:19">
      <c r="A1634" s="38">
        <v>11235</v>
      </c>
      <c r="B1634" t="s">
        <v>970</v>
      </c>
      <c r="D1634" s="38">
        <v>11235</v>
      </c>
      <c r="E1634" t="s">
        <v>10</v>
      </c>
      <c r="G1634" t="s">
        <v>47</v>
      </c>
      <c r="H1634" s="39" t="s">
        <v>725</v>
      </c>
      <c r="I1634" s="39" t="s">
        <v>148</v>
      </c>
      <c r="J1634" t="s">
        <v>12</v>
      </c>
      <c r="L1634">
        <v>330</v>
      </c>
      <c r="M1634" s="1">
        <v>3.7380000000000004</v>
      </c>
      <c r="N1634" s="1">
        <v>7.875</v>
      </c>
      <c r="O1634" s="1">
        <v>10.857000000000001</v>
      </c>
      <c r="P1634" s="37">
        <v>2.0579999999999998</v>
      </c>
      <c r="Q1634">
        <f t="shared" si="104"/>
        <v>0.4375</v>
      </c>
      <c r="R1634" t="s">
        <v>1949</v>
      </c>
    </row>
    <row r="1635" spans="1:19">
      <c r="A1635" s="38">
        <v>11236</v>
      </c>
      <c r="B1635" t="s">
        <v>971</v>
      </c>
      <c r="D1635" s="38">
        <v>11236</v>
      </c>
      <c r="E1635" t="s">
        <v>10</v>
      </c>
      <c r="G1635" t="s">
        <v>47</v>
      </c>
      <c r="H1635" s="39" t="s">
        <v>733</v>
      </c>
      <c r="I1635" s="39" t="s">
        <v>147</v>
      </c>
      <c r="J1635" t="s">
        <v>12</v>
      </c>
      <c r="L1635">
        <v>150</v>
      </c>
      <c r="M1635" s="1" t="e">
        <v>#N/A</v>
      </c>
      <c r="N1635" s="1" t="e">
        <v>#N/A</v>
      </c>
      <c r="O1635" s="1" t="e">
        <v>#N/A</v>
      </c>
      <c r="P1635" s="37" t="e">
        <v>#N/A</v>
      </c>
      <c r="Q1635">
        <f t="shared" si="104"/>
        <v>0.625</v>
      </c>
      <c r="R1635" t="s">
        <v>1949</v>
      </c>
    </row>
    <row r="1636" spans="1:19">
      <c r="A1636" s="38">
        <v>11237</v>
      </c>
      <c r="B1636" t="s">
        <v>972</v>
      </c>
      <c r="D1636" s="38">
        <v>11237</v>
      </c>
      <c r="E1636" t="s">
        <v>10</v>
      </c>
      <c r="G1636" t="s">
        <v>47</v>
      </c>
      <c r="H1636" s="39" t="s">
        <v>941</v>
      </c>
      <c r="I1636" s="39" t="s">
        <v>145</v>
      </c>
      <c r="J1636" t="s">
        <v>12</v>
      </c>
      <c r="L1636">
        <v>85</v>
      </c>
      <c r="M1636" s="1" t="e">
        <v>#N/A</v>
      </c>
      <c r="N1636" s="1" t="e">
        <v>#N/A</v>
      </c>
      <c r="O1636" s="1" t="e">
        <v>#N/A</v>
      </c>
      <c r="P1636" s="37" t="e">
        <v>#N/A</v>
      </c>
      <c r="Q1636">
        <f t="shared" si="104"/>
        <v>0.5</v>
      </c>
      <c r="R1636" t="s">
        <v>1949</v>
      </c>
    </row>
    <row r="1637" spans="1:19">
      <c r="A1637" s="38">
        <v>11238</v>
      </c>
      <c r="B1637" t="s">
        <v>973</v>
      </c>
      <c r="D1637" s="38">
        <v>11238</v>
      </c>
      <c r="E1637" t="s">
        <v>39</v>
      </c>
      <c r="G1637" t="s">
        <v>11</v>
      </c>
      <c r="H1637" s="39" t="s">
        <v>792</v>
      </c>
      <c r="I1637" s="39" t="s">
        <v>160</v>
      </c>
      <c r="J1637" t="s">
        <v>12</v>
      </c>
      <c r="L1637">
        <v>500</v>
      </c>
      <c r="M1637" s="1">
        <v>2.5515000000000003</v>
      </c>
      <c r="N1637" s="1">
        <v>5.4705000000000004</v>
      </c>
      <c r="O1637" s="1">
        <v>7.5600000000000005</v>
      </c>
      <c r="P1637" s="37">
        <v>1.4070000000000003</v>
      </c>
      <c r="Q1637">
        <f t="shared" si="104"/>
        <v>1.125</v>
      </c>
      <c r="R1637" t="s">
        <v>1949</v>
      </c>
    </row>
    <row r="1638" spans="1:19">
      <c r="A1638" s="38">
        <v>11239</v>
      </c>
      <c r="B1638" t="s">
        <v>974</v>
      </c>
      <c r="D1638" s="38">
        <v>11239</v>
      </c>
      <c r="E1638" t="s">
        <v>45</v>
      </c>
      <c r="G1638" t="s">
        <v>11</v>
      </c>
      <c r="H1638" s="39" t="s">
        <v>725</v>
      </c>
      <c r="I1638" s="39" t="s">
        <v>145</v>
      </c>
      <c r="J1638" t="s">
        <v>12</v>
      </c>
      <c r="L1638">
        <v>440</v>
      </c>
      <c r="M1638" s="1">
        <v>2.3625000000000003</v>
      </c>
      <c r="N1638" s="1">
        <v>5.0084999999999997</v>
      </c>
      <c r="O1638" s="1">
        <v>6.9090000000000007</v>
      </c>
      <c r="P1638" s="37">
        <v>1.302</v>
      </c>
      <c r="Q1638">
        <f t="shared" si="104"/>
        <v>0.5</v>
      </c>
      <c r="R1638" t="s">
        <v>1949</v>
      </c>
    </row>
    <row r="1639" spans="1:19">
      <c r="A1639" s="38">
        <v>11240</v>
      </c>
      <c r="B1639" t="s">
        <v>975</v>
      </c>
      <c r="D1639" s="38">
        <v>11240</v>
      </c>
      <c r="E1639" t="s">
        <v>45</v>
      </c>
      <c r="G1639" t="s">
        <v>22</v>
      </c>
      <c r="H1639" s="39" t="s">
        <v>725</v>
      </c>
      <c r="I1639" s="39" t="s">
        <v>145</v>
      </c>
      <c r="J1639" t="s">
        <v>12</v>
      </c>
      <c r="L1639">
        <v>420</v>
      </c>
      <c r="M1639" s="1">
        <v>2.3625000000000003</v>
      </c>
      <c r="N1639" s="1">
        <v>5.0084999999999997</v>
      </c>
      <c r="O1639" s="1">
        <v>6.9090000000000007</v>
      </c>
      <c r="P1639" s="37">
        <v>1.302</v>
      </c>
      <c r="Q1639">
        <f t="shared" si="104"/>
        <v>0.5</v>
      </c>
      <c r="R1639" t="s">
        <v>1949</v>
      </c>
    </row>
    <row r="1640" spans="1:19">
      <c r="A1640" s="38">
        <v>11241</v>
      </c>
      <c r="B1640" t="s">
        <v>976</v>
      </c>
      <c r="D1640" s="38">
        <v>11241</v>
      </c>
      <c r="E1640" t="s">
        <v>45</v>
      </c>
      <c r="G1640" t="s">
        <v>11</v>
      </c>
      <c r="H1640" s="39" t="s">
        <v>805</v>
      </c>
      <c r="I1640" s="39" t="s">
        <v>147</v>
      </c>
      <c r="J1640" t="s">
        <v>12</v>
      </c>
      <c r="L1640">
        <v>240</v>
      </c>
      <c r="M1640" s="1">
        <v>3.5070000000000001</v>
      </c>
      <c r="N1640" s="1">
        <v>6.8879999999999999</v>
      </c>
      <c r="O1640" s="1">
        <v>9.2714999999999996</v>
      </c>
      <c r="P1640" s="37">
        <v>1.9320000000000002</v>
      </c>
      <c r="Q1640">
        <f t="shared" si="104"/>
        <v>0.625</v>
      </c>
      <c r="R1640" t="s">
        <v>1949</v>
      </c>
    </row>
    <row r="1641" spans="1:19">
      <c r="A1641" s="38">
        <v>11242</v>
      </c>
      <c r="B1641" t="s">
        <v>977</v>
      </c>
      <c r="D1641" s="38">
        <v>11242</v>
      </c>
      <c r="E1641" t="s">
        <v>45</v>
      </c>
      <c r="G1641" t="s">
        <v>22</v>
      </c>
      <c r="H1641" s="39" t="s">
        <v>805</v>
      </c>
      <c r="I1641" s="39" t="s">
        <v>147</v>
      </c>
      <c r="J1641" t="s">
        <v>12</v>
      </c>
      <c r="L1641">
        <v>260</v>
      </c>
      <c r="M1641" s="1">
        <v>3.5070000000000001</v>
      </c>
      <c r="N1641" s="1">
        <v>6.8879999999999999</v>
      </c>
      <c r="O1641" s="1">
        <v>9.2714999999999996</v>
      </c>
      <c r="P1641" s="37">
        <v>1.9320000000000002</v>
      </c>
      <c r="Q1641">
        <f t="shared" si="104"/>
        <v>0.625</v>
      </c>
      <c r="R1641" t="s">
        <v>1949</v>
      </c>
    </row>
    <row r="1642" spans="1:19">
      <c r="A1642" s="2">
        <v>11243</v>
      </c>
      <c r="D1642" s="38"/>
      <c r="H1642" s="39"/>
      <c r="I1642" s="39"/>
      <c r="M1642" s="1">
        <v>2.7825000000000002</v>
      </c>
      <c r="N1642" s="1">
        <v>5.932500000000001</v>
      </c>
      <c r="O1642" s="1">
        <v>8.2110000000000003</v>
      </c>
      <c r="P1642" s="37">
        <v>1.5329999999999999</v>
      </c>
      <c r="R1642" t="s">
        <v>1949</v>
      </c>
    </row>
    <row r="1643" spans="1:19">
      <c r="A1643" s="2">
        <v>11244</v>
      </c>
      <c r="D1643" s="38"/>
      <c r="H1643" s="39"/>
      <c r="I1643" s="39"/>
      <c r="M1643" s="1">
        <v>2.7825000000000002</v>
      </c>
      <c r="N1643" s="1">
        <v>5.932500000000001</v>
      </c>
      <c r="O1643" s="1">
        <v>8.2110000000000003</v>
      </c>
      <c r="P1643" s="37">
        <v>1.5329999999999999</v>
      </c>
      <c r="R1643" t="s">
        <v>1949</v>
      </c>
    </row>
    <row r="1644" spans="1:19">
      <c r="A1644" s="2">
        <v>11246</v>
      </c>
      <c r="D1644" s="38"/>
      <c r="H1644" s="39"/>
      <c r="I1644" s="39"/>
      <c r="M1644" s="1">
        <v>2.7825000000000002</v>
      </c>
      <c r="N1644" s="1">
        <v>5.932500000000001</v>
      </c>
      <c r="O1644" s="1">
        <v>8.2110000000000003</v>
      </c>
      <c r="P1644" s="37">
        <v>1.5329999999999999</v>
      </c>
      <c r="R1644" t="s">
        <v>1949</v>
      </c>
    </row>
    <row r="1645" spans="1:19">
      <c r="A1645" s="2">
        <v>11247</v>
      </c>
      <c r="D1645" s="38"/>
      <c r="H1645" s="39"/>
      <c r="I1645" s="39"/>
      <c r="M1645" s="1">
        <v>2.7825000000000002</v>
      </c>
      <c r="N1645" s="1">
        <v>5.932500000000001</v>
      </c>
      <c r="O1645" s="1">
        <v>8.2110000000000003</v>
      </c>
      <c r="P1645" s="37">
        <v>1.5329999999999999</v>
      </c>
      <c r="R1645" t="s">
        <v>1949</v>
      </c>
    </row>
    <row r="1646" spans="1:19">
      <c r="A1646" s="2">
        <v>11248</v>
      </c>
      <c r="D1646" s="38"/>
      <c r="H1646" s="39"/>
      <c r="I1646" s="39"/>
      <c r="M1646" s="1">
        <v>2.7825000000000002</v>
      </c>
      <c r="N1646" s="1">
        <v>5.932500000000001</v>
      </c>
      <c r="O1646" s="1">
        <v>8.2110000000000003</v>
      </c>
      <c r="P1646" s="37">
        <v>1.5329999999999999</v>
      </c>
      <c r="R1646" t="s">
        <v>1949</v>
      </c>
    </row>
    <row r="1647" spans="1:19">
      <c r="A1647" s="2">
        <v>11249</v>
      </c>
      <c r="D1647" s="38"/>
      <c r="H1647" s="39"/>
      <c r="I1647" s="39"/>
      <c r="M1647" s="1">
        <v>2.7825000000000002</v>
      </c>
      <c r="N1647" s="1">
        <v>5.932500000000001</v>
      </c>
      <c r="O1647" s="1">
        <v>8.2110000000000003</v>
      </c>
      <c r="P1647" s="37">
        <v>1.5329999999999999</v>
      </c>
      <c r="R1647" t="s">
        <v>1949</v>
      </c>
    </row>
    <row r="1648" spans="1:19">
      <c r="A1648" s="2">
        <v>11250</v>
      </c>
      <c r="D1648" s="38"/>
      <c r="H1648" s="39"/>
      <c r="I1648" s="39"/>
      <c r="M1648" s="1">
        <v>2.5830000000000002</v>
      </c>
      <c r="N1648" s="1">
        <v>5.5125000000000002</v>
      </c>
      <c r="O1648" s="1">
        <v>7.6230000000000002</v>
      </c>
      <c r="P1648" s="37">
        <v>1.4175000000000002</v>
      </c>
      <c r="R1648" t="s">
        <v>1949</v>
      </c>
    </row>
    <row r="1649" spans="1:18">
      <c r="A1649" s="2">
        <v>11251</v>
      </c>
      <c r="D1649" s="38"/>
      <c r="H1649" s="39"/>
      <c r="I1649" s="39"/>
      <c r="M1649" s="1">
        <v>2.5830000000000002</v>
      </c>
      <c r="N1649" s="1">
        <v>5.5125000000000002</v>
      </c>
      <c r="O1649" s="1">
        <v>7.6230000000000002</v>
      </c>
      <c r="P1649" s="37">
        <v>1.4175000000000002</v>
      </c>
      <c r="R1649" t="s">
        <v>1949</v>
      </c>
    </row>
    <row r="1650" spans="1:18">
      <c r="A1650" s="2">
        <v>11252</v>
      </c>
      <c r="D1650" s="38"/>
      <c r="H1650" s="39"/>
      <c r="I1650" s="39"/>
      <c r="M1650" s="1">
        <v>2.5830000000000002</v>
      </c>
      <c r="N1650" s="1">
        <v>5.5125000000000002</v>
      </c>
      <c r="O1650" s="1">
        <v>7.6230000000000002</v>
      </c>
      <c r="P1650" s="37">
        <v>1.4175000000000002</v>
      </c>
      <c r="R1650" t="s">
        <v>1949</v>
      </c>
    </row>
    <row r="1651" spans="1:18">
      <c r="A1651" s="2">
        <v>11253</v>
      </c>
      <c r="D1651" s="38"/>
      <c r="H1651" s="39"/>
      <c r="I1651" s="39"/>
      <c r="M1651" s="1">
        <v>2.5830000000000002</v>
      </c>
      <c r="N1651" s="1">
        <v>5.5125000000000002</v>
      </c>
      <c r="O1651" s="1">
        <v>7.6230000000000002</v>
      </c>
      <c r="P1651" s="37">
        <v>1.4175000000000002</v>
      </c>
      <c r="R1651" t="s">
        <v>1949</v>
      </c>
    </row>
    <row r="1652" spans="1:18">
      <c r="A1652" s="2">
        <v>11254</v>
      </c>
      <c r="D1652" s="38"/>
      <c r="H1652" s="39"/>
      <c r="I1652" s="39"/>
      <c r="M1652" s="1">
        <v>4.0529999999999999</v>
      </c>
      <c r="N1652" s="1">
        <v>7.6230000000000002</v>
      </c>
      <c r="O1652" s="1">
        <v>10.247999999999999</v>
      </c>
      <c r="P1652" s="37">
        <v>2.2260000000000004</v>
      </c>
      <c r="R1652" t="s">
        <v>1949</v>
      </c>
    </row>
    <row r="1653" spans="1:18">
      <c r="A1653" s="2">
        <v>11255</v>
      </c>
      <c r="D1653" s="38"/>
      <c r="H1653" s="39"/>
      <c r="I1653" s="39"/>
      <c r="M1653" s="1">
        <v>4.0529999999999999</v>
      </c>
      <c r="N1653" s="1">
        <v>7.6230000000000002</v>
      </c>
      <c r="O1653" s="1">
        <v>10.247999999999999</v>
      </c>
      <c r="P1653" s="37">
        <v>2.2260000000000004</v>
      </c>
      <c r="R1653" t="s">
        <v>1949</v>
      </c>
    </row>
    <row r="1654" spans="1:18">
      <c r="A1654" s="2">
        <v>11256</v>
      </c>
      <c r="D1654" s="38"/>
      <c r="H1654" s="39"/>
      <c r="I1654" s="39"/>
      <c r="M1654" s="1">
        <v>4.0529999999999999</v>
      </c>
      <c r="N1654" s="1">
        <v>7.6230000000000002</v>
      </c>
      <c r="O1654" s="1">
        <v>10.247999999999999</v>
      </c>
      <c r="P1654" s="37">
        <v>2.2260000000000004</v>
      </c>
      <c r="R1654" t="s">
        <v>1949</v>
      </c>
    </row>
    <row r="1655" spans="1:18">
      <c r="A1655" s="2">
        <v>11257</v>
      </c>
      <c r="D1655" s="38"/>
      <c r="H1655" s="39"/>
      <c r="I1655" s="39"/>
      <c r="M1655" s="1">
        <v>4.0529999999999999</v>
      </c>
      <c r="N1655" s="1">
        <v>7.6230000000000002</v>
      </c>
      <c r="O1655" s="1">
        <v>10.247999999999999</v>
      </c>
      <c r="P1655" s="37">
        <v>2.2260000000000004</v>
      </c>
      <c r="R1655" t="s">
        <v>1949</v>
      </c>
    </row>
    <row r="1656" spans="1:18">
      <c r="A1656" s="2">
        <v>11258</v>
      </c>
      <c r="D1656" s="38"/>
      <c r="H1656" s="39"/>
      <c r="I1656" s="39"/>
      <c r="M1656" s="1">
        <v>4.0529999999999999</v>
      </c>
      <c r="N1656" s="1">
        <v>7.6230000000000002</v>
      </c>
      <c r="O1656" s="1">
        <v>10.247999999999999</v>
      </c>
      <c r="P1656" s="37">
        <v>2.2260000000000004</v>
      </c>
      <c r="R1656" t="s">
        <v>1949</v>
      </c>
    </row>
    <row r="1657" spans="1:18">
      <c r="A1657" s="2">
        <v>11259</v>
      </c>
      <c r="D1657" s="38"/>
      <c r="H1657" s="39"/>
      <c r="I1657" s="39"/>
      <c r="M1657" s="1">
        <v>2.5830000000000002</v>
      </c>
      <c r="N1657" s="1">
        <v>5.5125000000000002</v>
      </c>
      <c r="O1657" s="1">
        <v>7.6230000000000002</v>
      </c>
      <c r="P1657" s="37">
        <v>1.4175000000000002</v>
      </c>
      <c r="R1657" t="s">
        <v>1949</v>
      </c>
    </row>
    <row r="1658" spans="1:18">
      <c r="A1658" s="2">
        <v>11260</v>
      </c>
      <c r="D1658" s="38"/>
      <c r="H1658" s="39"/>
      <c r="I1658" s="39"/>
      <c r="M1658" s="1">
        <v>2.4675000000000002</v>
      </c>
      <c r="N1658" s="1">
        <v>5.4285000000000005</v>
      </c>
      <c r="O1658" s="1">
        <v>7.6334999999999997</v>
      </c>
      <c r="P1658" s="37">
        <v>1.3545</v>
      </c>
      <c r="R1658" t="s">
        <v>1949</v>
      </c>
    </row>
    <row r="1659" spans="1:18">
      <c r="A1659" s="2">
        <v>11261</v>
      </c>
      <c r="D1659" s="38"/>
      <c r="H1659" s="39"/>
      <c r="I1659" s="39"/>
      <c r="M1659" s="1">
        <v>2.4675000000000002</v>
      </c>
      <c r="N1659" s="1">
        <v>5.4285000000000005</v>
      </c>
      <c r="O1659" s="1">
        <v>7.6334999999999997</v>
      </c>
      <c r="P1659" s="37">
        <v>1.3545</v>
      </c>
      <c r="R1659" t="s">
        <v>1949</v>
      </c>
    </row>
    <row r="1660" spans="1:18">
      <c r="A1660" s="2">
        <v>11262</v>
      </c>
      <c r="D1660" s="38"/>
      <c r="H1660" s="39"/>
      <c r="I1660" s="39"/>
      <c r="M1660" s="1">
        <v>2.4675000000000002</v>
      </c>
      <c r="N1660" s="1">
        <v>5.4285000000000005</v>
      </c>
      <c r="O1660" s="1">
        <v>7.6334999999999997</v>
      </c>
      <c r="P1660" s="37">
        <v>1.3545</v>
      </c>
      <c r="R1660" t="s">
        <v>1949</v>
      </c>
    </row>
    <row r="1661" spans="1:18">
      <c r="A1661" s="2">
        <v>11263</v>
      </c>
      <c r="D1661" s="38"/>
      <c r="H1661" s="39"/>
      <c r="I1661" s="39"/>
      <c r="M1661" s="1">
        <v>2.4675000000000002</v>
      </c>
      <c r="N1661" s="1">
        <v>5.4285000000000005</v>
      </c>
      <c r="O1661" s="1">
        <v>7.6334999999999997</v>
      </c>
      <c r="P1661" s="37">
        <v>1.3545</v>
      </c>
      <c r="R1661" t="s">
        <v>1949</v>
      </c>
    </row>
    <row r="1662" spans="1:18">
      <c r="A1662" s="2">
        <v>11264</v>
      </c>
      <c r="D1662" s="38"/>
      <c r="H1662" s="39"/>
      <c r="I1662" s="39"/>
      <c r="M1662" s="1">
        <v>3.5070000000000001</v>
      </c>
      <c r="N1662" s="1">
        <v>6.9195000000000002</v>
      </c>
      <c r="O1662" s="1">
        <v>9.4395000000000007</v>
      </c>
      <c r="P1662" s="37">
        <v>1.9320000000000002</v>
      </c>
      <c r="R1662" t="s">
        <v>1949</v>
      </c>
    </row>
    <row r="1663" spans="1:18">
      <c r="A1663" s="2">
        <v>11265</v>
      </c>
      <c r="D1663" s="38"/>
      <c r="H1663" s="39"/>
      <c r="I1663" s="39"/>
      <c r="M1663" s="1">
        <v>3.5070000000000001</v>
      </c>
      <c r="N1663" s="1">
        <v>6.9195000000000002</v>
      </c>
      <c r="O1663" s="1">
        <v>9.4395000000000007</v>
      </c>
      <c r="P1663" s="37">
        <v>1.9320000000000002</v>
      </c>
      <c r="R1663" t="s">
        <v>1949</v>
      </c>
    </row>
    <row r="1664" spans="1:18">
      <c r="A1664" s="2">
        <v>11266</v>
      </c>
      <c r="D1664" s="38"/>
      <c r="H1664" s="39"/>
      <c r="I1664" s="39"/>
      <c r="M1664" s="1">
        <v>3.5070000000000001</v>
      </c>
      <c r="N1664" s="1">
        <v>6.9195000000000002</v>
      </c>
      <c r="O1664" s="1">
        <v>9.4395000000000007</v>
      </c>
      <c r="P1664" s="37">
        <v>1.9320000000000002</v>
      </c>
      <c r="R1664" t="s">
        <v>1949</v>
      </c>
    </row>
    <row r="1665" spans="1:18">
      <c r="A1665" s="2">
        <v>11267</v>
      </c>
      <c r="D1665" s="38"/>
      <c r="H1665" s="39"/>
      <c r="I1665" s="39"/>
      <c r="M1665" s="1">
        <v>3.5070000000000001</v>
      </c>
      <c r="N1665" s="1">
        <v>6.9195000000000002</v>
      </c>
      <c r="O1665" s="1">
        <v>9.4395000000000007</v>
      </c>
      <c r="P1665" s="37">
        <v>1.9320000000000002</v>
      </c>
      <c r="R1665" t="s">
        <v>1949</v>
      </c>
    </row>
    <row r="1666" spans="1:18">
      <c r="A1666" s="2">
        <v>11268</v>
      </c>
      <c r="D1666" s="38"/>
      <c r="H1666" s="39"/>
      <c r="I1666" s="39"/>
      <c r="M1666" s="1">
        <v>4.5674999999999999</v>
      </c>
      <c r="N1666" s="1">
        <v>8.9565000000000001</v>
      </c>
      <c r="O1666" s="1">
        <v>12.243</v>
      </c>
      <c r="P1666" s="37">
        <v>2.5095000000000001</v>
      </c>
      <c r="R1666" t="s">
        <v>1949</v>
      </c>
    </row>
    <row r="1667" spans="1:18">
      <c r="A1667" s="2">
        <v>11269</v>
      </c>
      <c r="D1667" s="38"/>
      <c r="H1667" s="39"/>
      <c r="I1667" s="39"/>
      <c r="M1667" s="1">
        <v>4.5674999999999999</v>
      </c>
      <c r="N1667" s="1">
        <v>8.9565000000000001</v>
      </c>
      <c r="O1667" s="1">
        <v>12.243</v>
      </c>
      <c r="P1667" s="37">
        <v>2.5095000000000001</v>
      </c>
      <c r="R1667" t="s">
        <v>1949</v>
      </c>
    </row>
    <row r="1668" spans="1:18">
      <c r="A1668" s="2">
        <v>11270</v>
      </c>
      <c r="D1668" s="38"/>
      <c r="H1668" s="39"/>
      <c r="I1668" s="39"/>
      <c r="M1668" s="1">
        <v>4.5674999999999999</v>
      </c>
      <c r="N1668" s="1">
        <v>8.9565000000000001</v>
      </c>
      <c r="O1668" s="1">
        <v>12.243</v>
      </c>
      <c r="P1668" s="37">
        <v>2.5095000000000001</v>
      </c>
      <c r="R1668" t="s">
        <v>1949</v>
      </c>
    </row>
    <row r="1669" spans="1:18">
      <c r="A1669" s="2">
        <v>11271</v>
      </c>
      <c r="D1669" s="38"/>
      <c r="H1669" s="39"/>
      <c r="I1669" s="39"/>
      <c r="M1669" s="1">
        <v>4.5674999999999999</v>
      </c>
      <c r="N1669" s="1">
        <v>8.9565000000000001</v>
      </c>
      <c r="O1669" s="1">
        <v>12.243</v>
      </c>
      <c r="P1669" s="37">
        <v>2.5095000000000001</v>
      </c>
      <c r="R1669" t="s">
        <v>1949</v>
      </c>
    </row>
    <row r="1670" spans="1:18">
      <c r="A1670" s="2">
        <v>11272</v>
      </c>
      <c r="D1670" s="38"/>
      <c r="H1670" s="39"/>
      <c r="I1670" s="39"/>
      <c r="M1670" s="1">
        <v>4.0110000000000001</v>
      </c>
      <c r="N1670" s="1">
        <v>7.7595000000000001</v>
      </c>
      <c r="O1670" s="1">
        <v>10.552500000000002</v>
      </c>
      <c r="P1670" s="37">
        <v>2.2050000000000001</v>
      </c>
      <c r="R1670" t="s">
        <v>1949</v>
      </c>
    </row>
    <row r="1671" spans="1:18">
      <c r="A1671" s="2">
        <v>11273</v>
      </c>
      <c r="D1671" s="38"/>
      <c r="H1671" s="39"/>
      <c r="I1671" s="39"/>
      <c r="M1671" s="1">
        <v>4.0110000000000001</v>
      </c>
      <c r="N1671" s="1">
        <v>7.7595000000000001</v>
      </c>
      <c r="O1671" s="1">
        <v>10.552500000000002</v>
      </c>
      <c r="P1671" s="37">
        <v>2.2050000000000001</v>
      </c>
      <c r="R1671" t="s">
        <v>1949</v>
      </c>
    </row>
    <row r="1672" spans="1:18">
      <c r="A1672" s="2">
        <v>11274</v>
      </c>
      <c r="D1672" s="38"/>
      <c r="H1672" s="39"/>
      <c r="I1672" s="39"/>
      <c r="M1672" s="1">
        <v>4.0110000000000001</v>
      </c>
      <c r="N1672" s="1">
        <v>7.7595000000000001</v>
      </c>
      <c r="O1672" s="1">
        <v>10.552500000000002</v>
      </c>
      <c r="P1672" s="37">
        <v>2.2050000000000001</v>
      </c>
      <c r="R1672" t="s">
        <v>1949</v>
      </c>
    </row>
    <row r="1673" spans="1:18">
      <c r="A1673" s="2">
        <v>11275</v>
      </c>
      <c r="D1673" s="38"/>
      <c r="H1673" s="39"/>
      <c r="I1673" s="39"/>
      <c r="M1673" s="1">
        <v>4.0110000000000001</v>
      </c>
      <c r="N1673" s="1">
        <v>7.7595000000000001</v>
      </c>
      <c r="O1673" s="1">
        <v>10.552500000000002</v>
      </c>
      <c r="P1673" s="37">
        <v>2.2050000000000001</v>
      </c>
      <c r="R1673" t="s">
        <v>1949</v>
      </c>
    </row>
    <row r="1674" spans="1:18">
      <c r="A1674" s="2">
        <v>11276</v>
      </c>
      <c r="D1674" s="38"/>
      <c r="H1674" s="39"/>
      <c r="I1674" s="39"/>
      <c r="M1674" s="1">
        <v>6.3209999999999997</v>
      </c>
      <c r="N1674" s="1">
        <v>12.096</v>
      </c>
      <c r="O1674" s="1">
        <v>15.897000000000002</v>
      </c>
      <c r="P1674" s="37">
        <v>3.4755000000000003</v>
      </c>
      <c r="R1674" t="s">
        <v>1949</v>
      </c>
    </row>
    <row r="1675" spans="1:18">
      <c r="A1675" s="2">
        <v>11277</v>
      </c>
      <c r="D1675" s="38"/>
      <c r="H1675" s="39"/>
      <c r="I1675" s="39"/>
      <c r="M1675" s="1">
        <v>6.3209999999999997</v>
      </c>
      <c r="N1675" s="1">
        <v>12.096</v>
      </c>
      <c r="O1675" s="1">
        <v>15.897000000000002</v>
      </c>
      <c r="P1675" s="37">
        <v>3.4755000000000003</v>
      </c>
      <c r="R1675" t="s">
        <v>1949</v>
      </c>
    </row>
    <row r="1676" spans="1:18">
      <c r="A1676" s="2">
        <v>11278</v>
      </c>
      <c r="D1676" s="38"/>
      <c r="H1676" s="39"/>
      <c r="I1676" s="39"/>
      <c r="M1676" s="1">
        <v>6.3209999999999997</v>
      </c>
      <c r="N1676" s="1">
        <v>12.096</v>
      </c>
      <c r="O1676" s="1">
        <v>15.897000000000002</v>
      </c>
      <c r="P1676" s="37">
        <v>3.4755000000000003</v>
      </c>
      <c r="R1676" t="s">
        <v>1949</v>
      </c>
    </row>
    <row r="1677" spans="1:18">
      <c r="A1677" s="2">
        <v>11279</v>
      </c>
      <c r="D1677" s="38"/>
      <c r="H1677" s="39"/>
      <c r="I1677" s="39"/>
      <c r="M1677" s="1">
        <v>6.3209999999999997</v>
      </c>
      <c r="N1677" s="1">
        <v>12.096</v>
      </c>
      <c r="O1677" s="1">
        <v>15.897000000000002</v>
      </c>
      <c r="P1677" s="37">
        <v>3.4755000000000003</v>
      </c>
      <c r="R1677" t="s">
        <v>1949</v>
      </c>
    </row>
    <row r="1678" spans="1:18">
      <c r="A1678" s="2">
        <v>11280</v>
      </c>
      <c r="D1678" s="38"/>
      <c r="H1678" s="39"/>
      <c r="I1678" s="39"/>
      <c r="M1678" s="1">
        <v>7.4969999999999999</v>
      </c>
      <c r="N1678" s="1">
        <v>13.891500000000001</v>
      </c>
      <c r="O1678" s="1">
        <v>18.1755</v>
      </c>
      <c r="P1678" s="37">
        <v>4.1265000000000001</v>
      </c>
      <c r="R1678" t="s">
        <v>1949</v>
      </c>
    </row>
    <row r="1679" spans="1:18">
      <c r="A1679" s="2">
        <v>11281</v>
      </c>
      <c r="D1679" s="38"/>
      <c r="H1679" s="39"/>
      <c r="I1679" s="39"/>
      <c r="M1679" s="1">
        <v>7.4969999999999999</v>
      </c>
      <c r="N1679" s="1">
        <v>13.891500000000001</v>
      </c>
      <c r="O1679" s="1">
        <v>18.1755</v>
      </c>
      <c r="P1679" s="37">
        <v>4.1265000000000001</v>
      </c>
      <c r="R1679" t="s">
        <v>1949</v>
      </c>
    </row>
    <row r="1680" spans="1:18">
      <c r="A1680" s="2">
        <v>11282</v>
      </c>
      <c r="D1680" s="38"/>
      <c r="H1680" s="39"/>
      <c r="I1680" s="39"/>
      <c r="M1680" s="1">
        <v>7.4969999999999999</v>
      </c>
      <c r="N1680" s="1">
        <v>13.891500000000001</v>
      </c>
      <c r="O1680" s="1">
        <v>18.1755</v>
      </c>
      <c r="P1680" s="37">
        <v>4.1265000000000001</v>
      </c>
      <c r="R1680" t="s">
        <v>1949</v>
      </c>
    </row>
    <row r="1681" spans="1:18">
      <c r="A1681" s="2">
        <v>11283</v>
      </c>
      <c r="D1681" s="38"/>
      <c r="H1681" s="39"/>
      <c r="I1681" s="39"/>
      <c r="M1681" s="1">
        <v>7.4969999999999999</v>
      </c>
      <c r="N1681" s="1">
        <v>13.891500000000001</v>
      </c>
      <c r="O1681" s="1">
        <v>18.1755</v>
      </c>
      <c r="P1681" s="37">
        <v>4.1265000000000001</v>
      </c>
      <c r="R1681" t="s">
        <v>1949</v>
      </c>
    </row>
    <row r="1682" spans="1:18">
      <c r="A1682" s="2">
        <v>11284</v>
      </c>
      <c r="D1682" s="38"/>
      <c r="H1682" s="39"/>
      <c r="I1682" s="39"/>
      <c r="M1682" s="1">
        <v>4.2945000000000002</v>
      </c>
      <c r="N1682" s="1">
        <v>8.1690000000000005</v>
      </c>
      <c r="O1682" s="1">
        <v>10.962</v>
      </c>
      <c r="P1682" s="37">
        <v>2.3625000000000003</v>
      </c>
      <c r="R1682" t="s">
        <v>1949</v>
      </c>
    </row>
    <row r="1683" spans="1:18">
      <c r="A1683" s="2">
        <v>11285</v>
      </c>
      <c r="D1683" s="38"/>
      <c r="H1683" s="39"/>
      <c r="I1683" s="39"/>
      <c r="M1683" s="1">
        <v>4.2945000000000002</v>
      </c>
      <c r="N1683" s="1">
        <v>8.1690000000000005</v>
      </c>
      <c r="O1683" s="1">
        <v>10.962</v>
      </c>
      <c r="P1683" s="37">
        <v>2.3625000000000003</v>
      </c>
      <c r="R1683" t="s">
        <v>1949</v>
      </c>
    </row>
    <row r="1684" spans="1:18">
      <c r="A1684" s="2">
        <v>11286</v>
      </c>
      <c r="D1684" s="38"/>
      <c r="H1684" s="39"/>
      <c r="I1684" s="39"/>
      <c r="M1684" s="1">
        <v>4.2945000000000002</v>
      </c>
      <c r="N1684" s="1">
        <v>8.1690000000000005</v>
      </c>
      <c r="O1684" s="1">
        <v>10.962</v>
      </c>
      <c r="P1684" s="37">
        <v>2.3625000000000003</v>
      </c>
      <c r="R1684" t="s">
        <v>1949</v>
      </c>
    </row>
    <row r="1685" spans="1:18">
      <c r="A1685" s="2">
        <v>11287</v>
      </c>
      <c r="D1685" s="38"/>
      <c r="H1685" s="39"/>
      <c r="I1685" s="39"/>
      <c r="M1685" s="1">
        <v>4.2945000000000002</v>
      </c>
      <c r="N1685" s="1">
        <v>8.1690000000000005</v>
      </c>
      <c r="O1685" s="1">
        <v>10.962</v>
      </c>
      <c r="P1685" s="37">
        <v>2.3625000000000003</v>
      </c>
      <c r="R1685" t="s">
        <v>1949</v>
      </c>
    </row>
    <row r="1686" spans="1:18">
      <c r="A1686" s="2">
        <v>11288</v>
      </c>
      <c r="D1686" s="38"/>
      <c r="H1686" s="39"/>
      <c r="I1686" s="39"/>
      <c r="M1686" s="1">
        <v>5.2605000000000004</v>
      </c>
      <c r="N1686" s="1">
        <v>10.1745</v>
      </c>
      <c r="O1686" s="1">
        <v>13.6395</v>
      </c>
      <c r="P1686" s="37">
        <v>2.8979999999999997</v>
      </c>
      <c r="R1686" t="s">
        <v>1949</v>
      </c>
    </row>
    <row r="1687" spans="1:18">
      <c r="A1687" s="2">
        <v>11289</v>
      </c>
      <c r="D1687" s="38"/>
      <c r="H1687" s="39"/>
      <c r="I1687" s="39"/>
      <c r="M1687" s="1">
        <v>5.2605000000000004</v>
      </c>
      <c r="N1687" s="1">
        <v>10.1745</v>
      </c>
      <c r="O1687" s="1">
        <v>13.6395</v>
      </c>
      <c r="P1687" s="37">
        <v>2.8979999999999997</v>
      </c>
      <c r="R1687" t="s">
        <v>1949</v>
      </c>
    </row>
    <row r="1688" spans="1:18">
      <c r="A1688" s="2">
        <v>11290</v>
      </c>
      <c r="D1688" s="38"/>
      <c r="H1688" s="39"/>
      <c r="I1688" s="39"/>
      <c r="M1688" s="1">
        <v>5.2605000000000004</v>
      </c>
      <c r="N1688" s="1">
        <v>10.1745</v>
      </c>
      <c r="O1688" s="1">
        <v>13.6395</v>
      </c>
      <c r="P1688" s="37">
        <v>2.8979999999999997</v>
      </c>
      <c r="R1688" t="s">
        <v>1949</v>
      </c>
    </row>
    <row r="1689" spans="1:18">
      <c r="A1689" s="2">
        <v>11291</v>
      </c>
      <c r="D1689" s="38"/>
      <c r="H1689" s="39"/>
      <c r="I1689" s="39"/>
      <c r="M1689" s="1">
        <v>5.2605000000000004</v>
      </c>
      <c r="N1689" s="1">
        <v>10.1745</v>
      </c>
      <c r="O1689" s="1">
        <v>13.6395</v>
      </c>
      <c r="P1689" s="37">
        <v>2.8979999999999997</v>
      </c>
      <c r="R1689" t="s">
        <v>1949</v>
      </c>
    </row>
    <row r="1690" spans="1:18">
      <c r="A1690" s="2">
        <v>11292</v>
      </c>
      <c r="D1690" s="38"/>
      <c r="H1690" s="39"/>
      <c r="I1690" s="39"/>
      <c r="M1690" s="1">
        <v>2.3939999999999997</v>
      </c>
      <c r="N1690" s="1">
        <v>5.2709999999999999</v>
      </c>
      <c r="O1690" s="1">
        <v>7.4130000000000003</v>
      </c>
      <c r="P1690" s="37">
        <v>1.3125</v>
      </c>
      <c r="R1690" t="s">
        <v>1949</v>
      </c>
    </row>
    <row r="1691" spans="1:18">
      <c r="A1691" s="2">
        <v>11293</v>
      </c>
      <c r="D1691" s="38"/>
      <c r="H1691" s="39"/>
      <c r="I1691" s="39"/>
      <c r="M1691" s="1">
        <v>2.3939999999999997</v>
      </c>
      <c r="N1691" s="1">
        <v>5.2709999999999999</v>
      </c>
      <c r="O1691" s="1">
        <v>7.4130000000000003</v>
      </c>
      <c r="P1691" s="37">
        <v>1.3125</v>
      </c>
      <c r="R1691" t="s">
        <v>1949</v>
      </c>
    </row>
    <row r="1692" spans="1:18">
      <c r="A1692" s="2">
        <v>11294</v>
      </c>
      <c r="D1692" s="38"/>
      <c r="H1692" s="39"/>
      <c r="I1692" s="39"/>
      <c r="M1692" s="1">
        <v>2.3939999999999997</v>
      </c>
      <c r="N1692" s="1">
        <v>5.2709999999999999</v>
      </c>
      <c r="O1692" s="1">
        <v>7.4130000000000003</v>
      </c>
      <c r="P1692" s="37">
        <v>1.3125</v>
      </c>
      <c r="R1692" t="s">
        <v>1949</v>
      </c>
    </row>
    <row r="1693" spans="1:18">
      <c r="A1693" s="2">
        <v>11299</v>
      </c>
      <c r="D1693" s="38"/>
      <c r="H1693" s="39"/>
      <c r="I1693" s="39"/>
      <c r="M1693" s="1">
        <v>3.9375</v>
      </c>
      <c r="N1693" s="1">
        <v>7.7490000000000006</v>
      </c>
      <c r="O1693" s="1">
        <v>10.5</v>
      </c>
      <c r="P1693" s="37">
        <v>2.1630000000000003</v>
      </c>
      <c r="R1693" t="s">
        <v>1949</v>
      </c>
    </row>
    <row r="1694" spans="1:18">
      <c r="A1694" s="2">
        <v>11300</v>
      </c>
      <c r="D1694" s="38"/>
      <c r="H1694" s="39"/>
      <c r="I1694" s="39"/>
      <c r="M1694" s="1">
        <v>3.9375</v>
      </c>
      <c r="N1694" s="1">
        <v>7.7490000000000006</v>
      </c>
      <c r="O1694" s="1">
        <v>10.5</v>
      </c>
      <c r="P1694" s="37">
        <v>2.1630000000000003</v>
      </c>
      <c r="R1694" t="s">
        <v>1949</v>
      </c>
    </row>
    <row r="1695" spans="1:18">
      <c r="A1695" s="2">
        <v>11301</v>
      </c>
      <c r="D1695" s="38"/>
      <c r="H1695" s="39"/>
      <c r="I1695" s="39"/>
      <c r="M1695" s="1">
        <v>3.9375</v>
      </c>
      <c r="N1695" s="1">
        <v>7.7490000000000006</v>
      </c>
      <c r="O1695" s="1">
        <v>10.5</v>
      </c>
      <c r="P1695" s="37">
        <v>2.1630000000000003</v>
      </c>
      <c r="R1695" t="s">
        <v>1949</v>
      </c>
    </row>
    <row r="1696" spans="1:18">
      <c r="A1696" s="2">
        <v>11306</v>
      </c>
      <c r="D1696" s="38"/>
      <c r="H1696" s="39"/>
      <c r="I1696" s="39"/>
      <c r="M1696" s="1">
        <v>4.3469999999999995</v>
      </c>
      <c r="N1696" s="1">
        <v>8.2740000000000009</v>
      </c>
      <c r="O1696" s="1">
        <v>10.899000000000001</v>
      </c>
      <c r="P1696" s="37">
        <v>2.3939999999999997</v>
      </c>
      <c r="R1696" t="s">
        <v>1949</v>
      </c>
    </row>
    <row r="1697" spans="1:18">
      <c r="A1697" s="2">
        <v>11307</v>
      </c>
      <c r="D1697" s="38"/>
      <c r="H1697" s="39"/>
      <c r="I1697" s="39"/>
      <c r="M1697" s="1">
        <v>4.3469999999999995</v>
      </c>
      <c r="N1697" s="1">
        <v>8.2740000000000009</v>
      </c>
      <c r="O1697" s="1">
        <v>10.899000000000001</v>
      </c>
      <c r="P1697" s="37">
        <v>2.3939999999999997</v>
      </c>
      <c r="R1697" t="s">
        <v>1949</v>
      </c>
    </row>
    <row r="1698" spans="1:18">
      <c r="A1698" s="2">
        <v>11308</v>
      </c>
      <c r="D1698" s="38"/>
      <c r="H1698" s="39"/>
      <c r="I1698" s="39"/>
      <c r="M1698" s="1">
        <v>8.0010000000000012</v>
      </c>
      <c r="N1698" s="1">
        <v>13.923</v>
      </c>
      <c r="O1698" s="1">
        <v>18.1755</v>
      </c>
      <c r="P1698" s="37">
        <v>4.3995000000000006</v>
      </c>
      <c r="R1698" t="s">
        <v>1949</v>
      </c>
    </row>
    <row r="1699" spans="1:18">
      <c r="A1699" s="2">
        <v>11309</v>
      </c>
      <c r="D1699" s="38"/>
      <c r="H1699" s="39"/>
      <c r="I1699" s="39"/>
      <c r="M1699" s="1">
        <v>8.0010000000000012</v>
      </c>
      <c r="N1699" s="1">
        <v>13.923</v>
      </c>
      <c r="O1699" s="1">
        <v>18.1755</v>
      </c>
      <c r="P1699" s="37">
        <v>4.3995000000000006</v>
      </c>
      <c r="R1699" t="s">
        <v>1949</v>
      </c>
    </row>
    <row r="1700" spans="1:18">
      <c r="A1700" s="2">
        <v>11310</v>
      </c>
      <c r="D1700" s="38"/>
      <c r="H1700" s="39"/>
      <c r="I1700" s="39"/>
      <c r="M1700" s="1">
        <v>6.8250000000000002</v>
      </c>
      <c r="N1700" s="1">
        <v>12.39</v>
      </c>
      <c r="O1700" s="1">
        <v>16.159500000000001</v>
      </c>
      <c r="P1700" s="37">
        <v>3.7590000000000003</v>
      </c>
      <c r="R1700" t="s">
        <v>1949</v>
      </c>
    </row>
    <row r="1701" spans="1:18">
      <c r="A1701" s="2">
        <v>11311</v>
      </c>
      <c r="D1701" s="38"/>
      <c r="H1701" s="39"/>
      <c r="I1701" s="39"/>
      <c r="M1701" s="1">
        <v>6.8250000000000002</v>
      </c>
      <c r="N1701" s="1">
        <v>12.39</v>
      </c>
      <c r="O1701" s="1">
        <v>16.159500000000001</v>
      </c>
      <c r="P1701" s="37">
        <v>3.7590000000000003</v>
      </c>
      <c r="R1701" t="s">
        <v>1949</v>
      </c>
    </row>
    <row r="1702" spans="1:18">
      <c r="A1702" s="2">
        <v>11312</v>
      </c>
      <c r="D1702" s="38"/>
      <c r="H1702" s="39"/>
      <c r="I1702" s="39"/>
      <c r="M1702" s="1">
        <v>6.8250000000000002</v>
      </c>
      <c r="N1702" s="1">
        <v>12.39</v>
      </c>
      <c r="O1702" s="1">
        <v>16.159500000000001</v>
      </c>
      <c r="P1702" s="37">
        <v>3.7590000000000003</v>
      </c>
      <c r="R1702" t="s">
        <v>1949</v>
      </c>
    </row>
    <row r="1703" spans="1:18">
      <c r="A1703" s="2">
        <v>11313</v>
      </c>
      <c r="D1703" s="38"/>
      <c r="H1703" s="39"/>
      <c r="I1703" s="39"/>
      <c r="M1703" s="1">
        <v>6.8250000000000002</v>
      </c>
      <c r="N1703" s="1">
        <v>12.39</v>
      </c>
      <c r="O1703" s="1">
        <v>16.159500000000001</v>
      </c>
      <c r="P1703" s="37">
        <v>3.7590000000000003</v>
      </c>
      <c r="R1703" t="s">
        <v>1949</v>
      </c>
    </row>
    <row r="1704" spans="1:18">
      <c r="A1704" s="2">
        <v>11314</v>
      </c>
      <c r="D1704" s="38"/>
      <c r="H1704" s="39"/>
      <c r="I1704" s="39"/>
      <c r="M1704" s="1">
        <v>4.2104999999999997</v>
      </c>
      <c r="N1704" s="1">
        <v>7.8959999999999999</v>
      </c>
      <c r="O1704" s="1">
        <v>10.521000000000001</v>
      </c>
      <c r="P1704" s="37">
        <v>2.3205</v>
      </c>
      <c r="R1704" t="s">
        <v>1949</v>
      </c>
    </row>
    <row r="1705" spans="1:18">
      <c r="A1705" s="2">
        <v>11315</v>
      </c>
      <c r="D1705" s="38"/>
      <c r="H1705" s="39"/>
      <c r="I1705" s="39"/>
      <c r="M1705" s="1">
        <v>4.6829999999999998</v>
      </c>
      <c r="N1705" s="1">
        <v>8.7780000000000005</v>
      </c>
      <c r="O1705" s="1">
        <v>11.865000000000002</v>
      </c>
      <c r="P1705" s="37">
        <v>2.5725000000000002</v>
      </c>
      <c r="R1705" t="s">
        <v>1949</v>
      </c>
    </row>
    <row r="1706" spans="1:18">
      <c r="A1706" s="2">
        <v>11316</v>
      </c>
      <c r="D1706" s="38"/>
      <c r="H1706" s="39"/>
      <c r="I1706" s="39"/>
      <c r="M1706" s="1">
        <v>4.6829999999999998</v>
      </c>
      <c r="N1706" s="1">
        <v>8.7780000000000005</v>
      </c>
      <c r="O1706" s="1">
        <v>11.865000000000002</v>
      </c>
      <c r="P1706" s="37">
        <v>2.5725000000000002</v>
      </c>
      <c r="R1706" t="s">
        <v>1949</v>
      </c>
    </row>
    <row r="1707" spans="1:18">
      <c r="A1707" s="2">
        <v>11318</v>
      </c>
      <c r="D1707" s="38"/>
      <c r="H1707" s="39"/>
      <c r="I1707" s="39"/>
      <c r="M1707" s="1">
        <v>4.3469999999999995</v>
      </c>
      <c r="N1707" s="1">
        <v>8.4105000000000008</v>
      </c>
      <c r="O1707" s="1">
        <v>11.182500000000001</v>
      </c>
      <c r="P1707" s="37">
        <v>2.3939999999999997</v>
      </c>
      <c r="R1707" t="s">
        <v>1949</v>
      </c>
    </row>
    <row r="1708" spans="1:18">
      <c r="A1708" s="2">
        <v>11319</v>
      </c>
      <c r="D1708" s="38"/>
      <c r="H1708" s="39"/>
      <c r="I1708" s="39"/>
      <c r="M1708" s="1">
        <v>4.3469999999999995</v>
      </c>
      <c r="N1708" s="1">
        <v>8.4105000000000008</v>
      </c>
      <c r="O1708" s="1">
        <v>11.182500000000001</v>
      </c>
      <c r="P1708" s="37">
        <v>2.3939999999999997</v>
      </c>
      <c r="R1708" t="s">
        <v>1949</v>
      </c>
    </row>
    <row r="1709" spans="1:18">
      <c r="A1709" s="2">
        <v>11320</v>
      </c>
      <c r="D1709" s="38"/>
      <c r="H1709" s="39"/>
      <c r="I1709" s="39"/>
      <c r="M1709" s="1">
        <v>4.3469999999999995</v>
      </c>
      <c r="N1709" s="1">
        <v>8.4105000000000008</v>
      </c>
      <c r="O1709" s="1">
        <v>11.182500000000001</v>
      </c>
      <c r="P1709" s="37">
        <v>2.3939999999999997</v>
      </c>
      <c r="R1709" t="s">
        <v>1949</v>
      </c>
    </row>
    <row r="1710" spans="1:18">
      <c r="A1710" s="2">
        <v>11321</v>
      </c>
      <c r="D1710" s="38"/>
      <c r="H1710" s="39"/>
      <c r="I1710" s="39"/>
      <c r="M1710" s="1">
        <v>3.1185000000000005</v>
      </c>
      <c r="N1710" s="1">
        <v>6.4889999999999999</v>
      </c>
      <c r="O1710" s="1">
        <v>8.9565000000000001</v>
      </c>
      <c r="P1710" s="37">
        <v>1.7115</v>
      </c>
      <c r="R1710" t="s">
        <v>1949</v>
      </c>
    </row>
    <row r="1711" spans="1:18">
      <c r="A1711" s="2">
        <v>11322</v>
      </c>
      <c r="D1711" s="38"/>
      <c r="H1711" s="39"/>
      <c r="I1711" s="39"/>
      <c r="M1711" s="1">
        <v>3.1185000000000005</v>
      </c>
      <c r="N1711" s="1">
        <v>6.4889999999999999</v>
      </c>
      <c r="O1711" s="1">
        <v>8.9565000000000001</v>
      </c>
      <c r="P1711" s="37">
        <v>1.7115</v>
      </c>
      <c r="R1711" t="s">
        <v>1949</v>
      </c>
    </row>
    <row r="1712" spans="1:18">
      <c r="A1712" s="2">
        <v>11323</v>
      </c>
      <c r="D1712" s="38"/>
      <c r="H1712" s="39"/>
      <c r="I1712" s="39"/>
      <c r="M1712" s="1">
        <v>3.1185000000000005</v>
      </c>
      <c r="N1712" s="1">
        <v>6.4889999999999999</v>
      </c>
      <c r="O1712" s="1">
        <v>8.9565000000000001</v>
      </c>
      <c r="P1712" s="37">
        <v>1.7115</v>
      </c>
      <c r="R1712" t="s">
        <v>1949</v>
      </c>
    </row>
    <row r="1713" spans="1:18">
      <c r="A1713" s="2">
        <v>11324</v>
      </c>
      <c r="D1713" s="38"/>
      <c r="H1713" s="39"/>
      <c r="I1713" s="39"/>
      <c r="M1713" s="1">
        <v>24.759</v>
      </c>
      <c r="N1713" s="1">
        <v>39.616499999999995</v>
      </c>
      <c r="O1713" s="1">
        <v>45.433500000000002</v>
      </c>
      <c r="P1713" s="37">
        <v>13.618500000000001</v>
      </c>
      <c r="R1713" t="s">
        <v>1949</v>
      </c>
    </row>
    <row r="1714" spans="1:18">
      <c r="A1714" s="2">
        <v>11326</v>
      </c>
      <c r="D1714" s="38"/>
      <c r="H1714" s="39"/>
      <c r="I1714" s="39"/>
      <c r="M1714" s="1">
        <v>1.1550000000000002</v>
      </c>
      <c r="N1714" s="1">
        <v>3.1395000000000004</v>
      </c>
      <c r="O1714" s="1">
        <v>4.5885000000000007</v>
      </c>
      <c r="P1714" s="37">
        <v>0.64049999999999996</v>
      </c>
      <c r="R1714" t="s">
        <v>1949</v>
      </c>
    </row>
    <row r="1715" spans="1:18">
      <c r="A1715" s="2">
        <v>11328</v>
      </c>
      <c r="D1715" s="38"/>
      <c r="H1715" s="39"/>
      <c r="I1715" s="39"/>
      <c r="M1715" s="1">
        <v>2.4675000000000002</v>
      </c>
      <c r="N1715" s="1">
        <v>5.4285000000000005</v>
      </c>
      <c r="O1715" s="1">
        <v>7.6334999999999997</v>
      </c>
      <c r="P1715" s="37">
        <v>1.3545</v>
      </c>
      <c r="R1715" t="s">
        <v>1949</v>
      </c>
    </row>
    <row r="1716" spans="1:18">
      <c r="A1716" s="2">
        <v>11329</v>
      </c>
      <c r="D1716" s="38"/>
      <c r="H1716" s="39"/>
      <c r="I1716" s="39"/>
      <c r="M1716" s="1">
        <v>3.5070000000000001</v>
      </c>
      <c r="N1716" s="1">
        <v>6.9195000000000002</v>
      </c>
      <c r="O1716" s="1">
        <v>9.4395000000000007</v>
      </c>
      <c r="P1716" s="37">
        <v>1.9320000000000002</v>
      </c>
      <c r="R1716" t="s">
        <v>1949</v>
      </c>
    </row>
    <row r="1717" spans="1:18">
      <c r="A1717" s="2">
        <v>11330</v>
      </c>
      <c r="D1717" s="38"/>
      <c r="H1717" s="39"/>
      <c r="I1717" s="39"/>
      <c r="M1717" s="1">
        <v>4.5674999999999999</v>
      </c>
      <c r="N1717" s="1">
        <v>8.9565000000000001</v>
      </c>
      <c r="O1717" s="1">
        <v>12.243</v>
      </c>
      <c r="P1717" s="37">
        <v>2.5095000000000001</v>
      </c>
      <c r="R1717" t="s">
        <v>1949</v>
      </c>
    </row>
    <row r="1718" spans="1:18">
      <c r="A1718" s="2">
        <v>11331</v>
      </c>
      <c r="D1718" s="38"/>
      <c r="H1718" s="39"/>
      <c r="I1718" s="39"/>
      <c r="M1718" s="1">
        <v>4.0110000000000001</v>
      </c>
      <c r="N1718" s="1">
        <v>7.7595000000000001</v>
      </c>
      <c r="O1718" s="1">
        <v>10.552500000000002</v>
      </c>
      <c r="P1718" s="37">
        <v>2.2050000000000001</v>
      </c>
      <c r="R1718" t="s">
        <v>1949</v>
      </c>
    </row>
    <row r="1719" spans="1:18">
      <c r="A1719" s="2">
        <v>11332</v>
      </c>
      <c r="D1719" s="38"/>
      <c r="H1719" s="39"/>
      <c r="I1719" s="39"/>
      <c r="M1719" s="1">
        <v>4.3784999999999998</v>
      </c>
      <c r="N1719" s="1">
        <v>8.4105000000000008</v>
      </c>
      <c r="O1719" s="1">
        <v>11.172000000000001</v>
      </c>
      <c r="P1719" s="37">
        <v>2.4045000000000001</v>
      </c>
      <c r="R1719" t="s">
        <v>1949</v>
      </c>
    </row>
    <row r="1720" spans="1:18">
      <c r="A1720" s="2">
        <v>11333</v>
      </c>
      <c r="D1720" s="38"/>
      <c r="H1720" s="39"/>
      <c r="I1720" s="39"/>
      <c r="M1720" s="1">
        <v>7.4969999999999999</v>
      </c>
      <c r="N1720" s="1">
        <v>13.891500000000001</v>
      </c>
      <c r="O1720" s="1">
        <v>18.1755</v>
      </c>
      <c r="P1720" s="37">
        <v>4.1265000000000001</v>
      </c>
      <c r="R1720" t="s">
        <v>1949</v>
      </c>
    </row>
    <row r="1721" spans="1:18">
      <c r="A1721" s="2">
        <v>11334</v>
      </c>
      <c r="D1721" s="38"/>
      <c r="H1721" s="39"/>
      <c r="I1721" s="39"/>
      <c r="M1721" s="1">
        <v>4.851</v>
      </c>
      <c r="N1721" s="1">
        <v>9.2294999999999998</v>
      </c>
      <c r="O1721" s="1">
        <v>12.411000000000001</v>
      </c>
      <c r="P1721" s="37">
        <v>2.6670000000000003</v>
      </c>
      <c r="R1721" t="s">
        <v>1949</v>
      </c>
    </row>
    <row r="1722" spans="1:18">
      <c r="A1722" s="2">
        <v>11335</v>
      </c>
      <c r="D1722" s="38"/>
      <c r="H1722" s="39"/>
      <c r="I1722" s="39"/>
      <c r="M1722" s="1">
        <v>3.7694999999999999</v>
      </c>
      <c r="N1722" s="1">
        <v>7.266</v>
      </c>
      <c r="O1722" s="1">
        <v>9.8384999999999998</v>
      </c>
      <c r="P1722" s="37">
        <v>2.0685000000000002</v>
      </c>
      <c r="R1722" t="s">
        <v>1949</v>
      </c>
    </row>
    <row r="1723" spans="1:18">
      <c r="A1723" s="2">
        <v>11336</v>
      </c>
      <c r="D1723" s="38"/>
      <c r="H1723" s="39"/>
      <c r="I1723" s="39"/>
      <c r="M1723" s="1">
        <v>2.2470000000000003</v>
      </c>
      <c r="N1723" s="1">
        <v>4.8719999999999999</v>
      </c>
      <c r="O1723" s="1">
        <v>6.8985000000000003</v>
      </c>
      <c r="P1723" s="37">
        <v>1.2389999999999999</v>
      </c>
      <c r="R1723" t="s">
        <v>1949</v>
      </c>
    </row>
    <row r="1724" spans="1:18">
      <c r="A1724" s="2">
        <v>11337</v>
      </c>
      <c r="D1724" s="38"/>
      <c r="H1724" s="39"/>
      <c r="I1724" s="39"/>
      <c r="M1724" s="1">
        <v>2.4359999999999999</v>
      </c>
      <c r="N1724" s="1">
        <v>5.1450000000000005</v>
      </c>
      <c r="O1724" s="1">
        <v>7.0979999999999999</v>
      </c>
      <c r="P1724" s="37">
        <v>1.3440000000000001</v>
      </c>
      <c r="R1724" t="s">
        <v>1949</v>
      </c>
    </row>
    <row r="1725" spans="1:18">
      <c r="A1725" s="2">
        <v>11338</v>
      </c>
      <c r="D1725" s="38"/>
      <c r="H1725" s="39"/>
      <c r="I1725" s="39"/>
      <c r="M1725" s="1">
        <v>2.4675000000000002</v>
      </c>
      <c r="N1725" s="1">
        <v>5.3760000000000003</v>
      </c>
      <c r="O1725" s="1">
        <v>7.4550000000000001</v>
      </c>
      <c r="P1725" s="37">
        <v>1.3545</v>
      </c>
      <c r="R1725" t="s">
        <v>1949</v>
      </c>
    </row>
    <row r="1726" spans="1:18">
      <c r="A1726" s="2">
        <v>11339</v>
      </c>
      <c r="D1726" s="38"/>
      <c r="H1726" s="39"/>
      <c r="I1726" s="39"/>
      <c r="M1726" s="1">
        <v>4.5570000000000004</v>
      </c>
      <c r="N1726" s="1">
        <v>8.599499999999999</v>
      </c>
      <c r="O1726" s="1">
        <v>11.6235</v>
      </c>
      <c r="P1726" s="37">
        <v>2.5095000000000001</v>
      </c>
      <c r="R1726" t="s">
        <v>1949</v>
      </c>
    </row>
    <row r="1727" spans="1:18">
      <c r="A1727" s="2">
        <v>11340</v>
      </c>
      <c r="D1727" s="38"/>
      <c r="H1727" s="39"/>
      <c r="I1727" s="39"/>
      <c r="M1727" s="1">
        <v>1.6905000000000001</v>
      </c>
      <c r="N1727" s="1">
        <v>4.1580000000000004</v>
      </c>
      <c r="O1727" s="1">
        <v>5.8274999999999997</v>
      </c>
      <c r="P1727" s="37">
        <v>0.93450000000000011</v>
      </c>
      <c r="R1727" t="s">
        <v>1949</v>
      </c>
    </row>
    <row r="1728" spans="1:18">
      <c r="A1728" s="2">
        <v>11341</v>
      </c>
      <c r="D1728" s="38"/>
      <c r="H1728" s="39"/>
      <c r="I1728" s="39"/>
      <c r="M1728" s="1">
        <v>2.0579999999999998</v>
      </c>
      <c r="N1728" s="1">
        <v>4.4520000000000008</v>
      </c>
      <c r="O1728" s="1">
        <v>6.1215000000000002</v>
      </c>
      <c r="P1728" s="37">
        <v>1.1340000000000001</v>
      </c>
      <c r="R1728" t="s">
        <v>1949</v>
      </c>
    </row>
    <row r="1729" spans="1:18">
      <c r="A1729" s="2">
        <v>11342</v>
      </c>
      <c r="D1729" s="38"/>
      <c r="H1729" s="39"/>
      <c r="I1729" s="39"/>
      <c r="M1729" s="1">
        <v>2.2050000000000001</v>
      </c>
      <c r="N1729" s="1">
        <v>4.5045000000000002</v>
      </c>
      <c r="O1729" s="1">
        <v>6.2790000000000008</v>
      </c>
      <c r="P1729" s="37">
        <v>1.218</v>
      </c>
      <c r="R1729" t="s">
        <v>1949</v>
      </c>
    </row>
    <row r="1730" spans="1:18">
      <c r="A1730" s="2">
        <v>11343</v>
      </c>
      <c r="D1730" s="38"/>
      <c r="H1730" s="39"/>
      <c r="I1730" s="39"/>
      <c r="M1730" s="1">
        <v>4.1159999999999997</v>
      </c>
      <c r="N1730" s="1">
        <v>7.2344999999999997</v>
      </c>
      <c r="O1730" s="1">
        <v>9.849000000000002</v>
      </c>
      <c r="P1730" s="37">
        <v>2.2680000000000002</v>
      </c>
      <c r="R1730" t="s">
        <v>1949</v>
      </c>
    </row>
    <row r="1731" spans="1:18">
      <c r="A1731" s="2">
        <v>11344</v>
      </c>
      <c r="D1731" s="38"/>
      <c r="H1731" s="39"/>
      <c r="I1731" s="39"/>
      <c r="M1731" s="1">
        <v>3.9375</v>
      </c>
      <c r="N1731" s="1">
        <v>7.875</v>
      </c>
      <c r="O1731" s="1">
        <v>10.542</v>
      </c>
      <c r="P1731" s="37">
        <v>2.1630000000000003</v>
      </c>
      <c r="R1731" t="s">
        <v>1949</v>
      </c>
    </row>
    <row r="1732" spans="1:18">
      <c r="A1732" s="2">
        <v>11345</v>
      </c>
      <c r="D1732" s="38"/>
      <c r="H1732" s="39"/>
      <c r="I1732" s="39"/>
      <c r="M1732" s="1">
        <v>4.3049999999999997</v>
      </c>
      <c r="N1732" s="1">
        <v>8.4525000000000006</v>
      </c>
      <c r="O1732" s="1">
        <v>11.182500000000001</v>
      </c>
      <c r="P1732" s="37">
        <v>2.3729999999999998</v>
      </c>
      <c r="R1732" t="s">
        <v>1949</v>
      </c>
    </row>
    <row r="1733" spans="1:18">
      <c r="A1733" s="2">
        <v>11346</v>
      </c>
      <c r="D1733" s="38"/>
      <c r="H1733" s="39"/>
      <c r="I1733" s="39"/>
      <c r="M1733" s="1">
        <v>1.6905000000000001</v>
      </c>
      <c r="N1733" s="1">
        <v>4.1580000000000004</v>
      </c>
      <c r="O1733" s="1">
        <v>5.8274999999999997</v>
      </c>
      <c r="P1733" s="37">
        <v>0.93450000000000011</v>
      </c>
      <c r="R1733" t="s">
        <v>1949</v>
      </c>
    </row>
    <row r="1734" spans="1:18">
      <c r="A1734" s="2">
        <v>11347</v>
      </c>
      <c r="D1734" s="38"/>
      <c r="H1734" s="39"/>
      <c r="I1734" s="39"/>
      <c r="M1734" s="1">
        <v>2.0579999999999998</v>
      </c>
      <c r="N1734" s="1">
        <v>4.4520000000000008</v>
      </c>
      <c r="O1734" s="1">
        <v>6.1215000000000002</v>
      </c>
      <c r="P1734" s="37">
        <v>1.1340000000000001</v>
      </c>
      <c r="R1734" t="s">
        <v>1949</v>
      </c>
    </row>
    <row r="1735" spans="1:18">
      <c r="A1735" s="2">
        <v>11348</v>
      </c>
      <c r="D1735" s="38"/>
      <c r="H1735" s="39"/>
      <c r="I1735" s="39"/>
      <c r="M1735" s="1">
        <v>2.2050000000000001</v>
      </c>
      <c r="N1735" s="1">
        <v>4.5045000000000002</v>
      </c>
      <c r="O1735" s="1">
        <v>6.2790000000000008</v>
      </c>
      <c r="P1735" s="37">
        <v>1.218</v>
      </c>
      <c r="R1735" t="s">
        <v>1949</v>
      </c>
    </row>
    <row r="1736" spans="1:18">
      <c r="A1736" s="2">
        <v>11349</v>
      </c>
      <c r="D1736" s="38"/>
      <c r="H1736" s="39"/>
      <c r="I1736" s="39"/>
      <c r="M1736" s="1">
        <v>4.1159999999999997</v>
      </c>
      <c r="N1736" s="1">
        <v>7.2344999999999997</v>
      </c>
      <c r="O1736" s="1">
        <v>9.849000000000002</v>
      </c>
      <c r="P1736" s="37">
        <v>2.2680000000000002</v>
      </c>
      <c r="R1736" t="s">
        <v>1949</v>
      </c>
    </row>
    <row r="1737" spans="1:18">
      <c r="A1737" s="2">
        <v>11350</v>
      </c>
      <c r="D1737" s="38"/>
      <c r="H1737" s="39"/>
      <c r="I1737" s="39"/>
      <c r="M1737" s="1">
        <v>3.9375</v>
      </c>
      <c r="N1737" s="1">
        <v>7.875</v>
      </c>
      <c r="O1737" s="1">
        <v>10.542</v>
      </c>
      <c r="P1737" s="37">
        <v>2.1630000000000003</v>
      </c>
      <c r="R1737" t="s">
        <v>1949</v>
      </c>
    </row>
    <row r="1738" spans="1:18">
      <c r="A1738" s="2">
        <v>11351</v>
      </c>
      <c r="D1738" s="38"/>
      <c r="H1738" s="39"/>
      <c r="I1738" s="39"/>
      <c r="M1738" s="1">
        <v>4.3049999999999997</v>
      </c>
      <c r="N1738" s="1">
        <v>8.4525000000000006</v>
      </c>
      <c r="O1738" s="1">
        <v>11.182500000000001</v>
      </c>
      <c r="P1738" s="37">
        <v>2.3729999999999998</v>
      </c>
      <c r="R1738" t="s">
        <v>1949</v>
      </c>
    </row>
    <row r="1739" spans="1:18">
      <c r="A1739" s="2">
        <v>11352</v>
      </c>
      <c r="D1739" s="38"/>
      <c r="H1739" s="39"/>
      <c r="I1739" s="39"/>
      <c r="M1739" s="1">
        <v>1.6905000000000001</v>
      </c>
      <c r="N1739" s="1">
        <v>4.1580000000000004</v>
      </c>
      <c r="O1739" s="1">
        <v>5.8274999999999997</v>
      </c>
      <c r="P1739" s="37">
        <v>0.93450000000000011</v>
      </c>
      <c r="R1739" t="s">
        <v>1949</v>
      </c>
    </row>
    <row r="1740" spans="1:18">
      <c r="A1740" s="2">
        <v>11353</v>
      </c>
      <c r="D1740" s="38"/>
      <c r="H1740" s="39"/>
      <c r="I1740" s="39"/>
      <c r="M1740" s="1">
        <v>2.0579999999999998</v>
      </c>
      <c r="N1740" s="1">
        <v>4.4520000000000008</v>
      </c>
      <c r="O1740" s="1">
        <v>6.1215000000000002</v>
      </c>
      <c r="P1740" s="37">
        <v>1.1340000000000001</v>
      </c>
      <c r="R1740" t="s">
        <v>1949</v>
      </c>
    </row>
    <row r="1741" spans="1:18">
      <c r="A1741" s="2">
        <v>11354</v>
      </c>
      <c r="D1741" s="38"/>
      <c r="H1741" s="39"/>
      <c r="I1741" s="39"/>
      <c r="M1741" s="1">
        <v>2.2050000000000001</v>
      </c>
      <c r="N1741" s="1">
        <v>4.5045000000000002</v>
      </c>
      <c r="O1741" s="1">
        <v>6.2790000000000008</v>
      </c>
      <c r="P1741" s="37">
        <v>1.218</v>
      </c>
      <c r="R1741" t="s">
        <v>1949</v>
      </c>
    </row>
    <row r="1742" spans="1:18">
      <c r="A1742" s="2">
        <v>11355</v>
      </c>
      <c r="D1742" s="38"/>
      <c r="H1742" s="39"/>
      <c r="I1742" s="39"/>
      <c r="M1742" s="1">
        <v>4.1159999999999997</v>
      </c>
      <c r="N1742" s="1">
        <v>7.2344999999999997</v>
      </c>
      <c r="O1742" s="1">
        <v>9.849000000000002</v>
      </c>
      <c r="P1742" s="37">
        <v>2.2680000000000002</v>
      </c>
      <c r="R1742" t="s">
        <v>1949</v>
      </c>
    </row>
    <row r="1743" spans="1:18">
      <c r="A1743" s="2">
        <v>11356</v>
      </c>
      <c r="D1743" s="38"/>
      <c r="H1743" s="39"/>
      <c r="I1743" s="39"/>
      <c r="M1743" s="1">
        <v>3.9375</v>
      </c>
      <c r="N1743" s="1">
        <v>7.875</v>
      </c>
      <c r="O1743" s="1">
        <v>10.542</v>
      </c>
      <c r="P1743" s="37">
        <v>2.1630000000000003</v>
      </c>
      <c r="R1743" t="s">
        <v>1949</v>
      </c>
    </row>
    <row r="1744" spans="1:18">
      <c r="A1744" s="2">
        <v>11357</v>
      </c>
      <c r="D1744" s="38"/>
      <c r="H1744" s="39"/>
      <c r="I1744" s="39"/>
      <c r="M1744" s="1">
        <v>4.3049999999999997</v>
      </c>
      <c r="N1744" s="1">
        <v>8.4525000000000006</v>
      </c>
      <c r="O1744" s="1">
        <v>11.182500000000001</v>
      </c>
      <c r="P1744" s="37">
        <v>2.3729999999999998</v>
      </c>
      <c r="R1744" t="s">
        <v>1949</v>
      </c>
    </row>
    <row r="1745" spans="1:18">
      <c r="A1745" s="2">
        <v>11358</v>
      </c>
      <c r="D1745" s="38"/>
      <c r="H1745" s="39"/>
      <c r="I1745" s="39"/>
      <c r="M1745" s="1">
        <v>2.1734999999999998</v>
      </c>
      <c r="N1745" s="1">
        <v>4.7774999999999999</v>
      </c>
      <c r="O1745" s="1">
        <v>6.6150000000000002</v>
      </c>
      <c r="P1745" s="37">
        <v>1.1969999999999998</v>
      </c>
      <c r="R1745" t="s">
        <v>1949</v>
      </c>
    </row>
    <row r="1746" spans="1:18">
      <c r="A1746" s="2">
        <v>11359</v>
      </c>
      <c r="D1746" s="38"/>
      <c r="H1746" s="39"/>
      <c r="I1746" s="39"/>
      <c r="M1746" s="1">
        <v>2.3835000000000002</v>
      </c>
      <c r="N1746" s="1">
        <v>5.0190000000000001</v>
      </c>
      <c r="O1746" s="1">
        <v>6.93</v>
      </c>
      <c r="P1746" s="37">
        <v>1.3125</v>
      </c>
      <c r="R1746" t="s">
        <v>1949</v>
      </c>
    </row>
    <row r="1747" spans="1:18">
      <c r="A1747" s="2">
        <v>11360</v>
      </c>
      <c r="D1747" s="38"/>
      <c r="H1747" s="39"/>
      <c r="I1747" s="39"/>
      <c r="M1747" s="1">
        <v>3.2444999999999999</v>
      </c>
      <c r="N1747" s="1">
        <v>6.5625</v>
      </c>
      <c r="O1747" s="1">
        <v>8.6624999999999996</v>
      </c>
      <c r="P1747" s="37">
        <v>1.7849999999999999</v>
      </c>
      <c r="R1747" t="s">
        <v>1949</v>
      </c>
    </row>
    <row r="1748" spans="1:18">
      <c r="A1748" s="2">
        <v>11361</v>
      </c>
      <c r="D1748" s="38"/>
      <c r="H1748" s="39"/>
      <c r="I1748" s="39"/>
      <c r="M1748" s="1">
        <v>2.1734999999999998</v>
      </c>
      <c r="N1748" s="1">
        <v>4.7774999999999999</v>
      </c>
      <c r="O1748" s="1">
        <v>6.6150000000000002</v>
      </c>
      <c r="P1748" s="37">
        <v>1.1969999999999998</v>
      </c>
      <c r="R1748" t="s">
        <v>1949</v>
      </c>
    </row>
    <row r="1749" spans="1:18">
      <c r="A1749" s="2">
        <v>11362</v>
      </c>
      <c r="D1749" s="38"/>
      <c r="H1749" s="39"/>
      <c r="I1749" s="39"/>
      <c r="M1749" s="1">
        <v>2.3835000000000002</v>
      </c>
      <c r="N1749" s="1">
        <v>5.0190000000000001</v>
      </c>
      <c r="O1749" s="1">
        <v>6.93</v>
      </c>
      <c r="P1749" s="37">
        <v>1.3125</v>
      </c>
      <c r="R1749" t="s">
        <v>1949</v>
      </c>
    </row>
    <row r="1750" spans="1:18">
      <c r="A1750" s="2">
        <v>11363</v>
      </c>
      <c r="D1750" s="38"/>
      <c r="H1750" s="39"/>
      <c r="I1750" s="39"/>
      <c r="M1750" s="1">
        <v>3.2444999999999999</v>
      </c>
      <c r="N1750" s="1">
        <v>6.5625</v>
      </c>
      <c r="O1750" s="1">
        <v>8.6624999999999996</v>
      </c>
      <c r="P1750" s="37">
        <v>1.7849999999999999</v>
      </c>
      <c r="R1750" t="s">
        <v>1949</v>
      </c>
    </row>
    <row r="1751" spans="1:18">
      <c r="A1751" s="2">
        <v>11364</v>
      </c>
      <c r="D1751" s="38"/>
      <c r="H1751" s="39"/>
      <c r="I1751" s="39"/>
      <c r="M1751" s="1">
        <v>2.1734999999999998</v>
      </c>
      <c r="N1751" s="1">
        <v>4.7774999999999999</v>
      </c>
      <c r="O1751" s="1">
        <v>6.6150000000000002</v>
      </c>
      <c r="P1751" s="37">
        <v>1.1969999999999998</v>
      </c>
      <c r="R1751" t="s">
        <v>1949</v>
      </c>
    </row>
    <row r="1752" spans="1:18">
      <c r="A1752" s="2">
        <v>11365</v>
      </c>
      <c r="D1752" s="38"/>
      <c r="H1752" s="39"/>
      <c r="I1752" s="39"/>
      <c r="M1752" s="1">
        <v>2.3835000000000002</v>
      </c>
      <c r="N1752" s="1">
        <v>5.0190000000000001</v>
      </c>
      <c r="O1752" s="1">
        <v>6.93</v>
      </c>
      <c r="P1752" s="37">
        <v>1.3125</v>
      </c>
      <c r="R1752" t="s">
        <v>1949</v>
      </c>
    </row>
    <row r="1753" spans="1:18">
      <c r="A1753" s="2">
        <v>11366</v>
      </c>
      <c r="D1753" s="38"/>
      <c r="H1753" s="39"/>
      <c r="I1753" s="39"/>
      <c r="M1753" s="1">
        <v>3.2444999999999999</v>
      </c>
      <c r="N1753" s="1">
        <v>6.5625</v>
      </c>
      <c r="O1753" s="1">
        <v>8.6624999999999996</v>
      </c>
      <c r="P1753" s="37">
        <v>1.7849999999999999</v>
      </c>
      <c r="R1753" t="s">
        <v>1949</v>
      </c>
    </row>
    <row r="1754" spans="1:18">
      <c r="A1754" s="2">
        <v>11367</v>
      </c>
      <c r="D1754" s="38"/>
      <c r="H1754" s="39"/>
      <c r="I1754" s="39"/>
      <c r="M1754" s="1">
        <v>2.1734999999999998</v>
      </c>
      <c r="N1754" s="1">
        <v>4.7774999999999999</v>
      </c>
      <c r="O1754" s="1">
        <v>6.6150000000000002</v>
      </c>
      <c r="P1754" s="37">
        <v>1.1969999999999998</v>
      </c>
      <c r="R1754" t="s">
        <v>1949</v>
      </c>
    </row>
    <row r="1755" spans="1:18">
      <c r="A1755" s="2">
        <v>11368</v>
      </c>
      <c r="D1755" s="38"/>
      <c r="H1755" s="39"/>
      <c r="I1755" s="39"/>
      <c r="M1755" s="1">
        <v>2.3835000000000002</v>
      </c>
      <c r="N1755" s="1">
        <v>5.0190000000000001</v>
      </c>
      <c r="O1755" s="1">
        <v>6.93</v>
      </c>
      <c r="P1755" s="37">
        <v>1.3125</v>
      </c>
      <c r="R1755" t="s">
        <v>1949</v>
      </c>
    </row>
    <row r="1756" spans="1:18">
      <c r="A1756" s="2">
        <v>11369</v>
      </c>
      <c r="D1756" s="38"/>
      <c r="H1756" s="39"/>
      <c r="I1756" s="39"/>
      <c r="M1756" s="1">
        <v>3.2444999999999999</v>
      </c>
      <c r="N1756" s="1">
        <v>6.5625</v>
      </c>
      <c r="O1756" s="1">
        <v>8.6624999999999996</v>
      </c>
      <c r="P1756" s="37">
        <v>1.7849999999999999</v>
      </c>
      <c r="R1756" t="s">
        <v>1949</v>
      </c>
    </row>
    <row r="1757" spans="1:18">
      <c r="A1757" s="2">
        <v>11370</v>
      </c>
      <c r="D1757" s="38"/>
      <c r="H1757" s="39"/>
      <c r="I1757" s="39"/>
      <c r="M1757" s="1">
        <v>2.1734999999999998</v>
      </c>
      <c r="N1757" s="1">
        <v>4.7774999999999999</v>
      </c>
      <c r="O1757" s="1">
        <v>6.6150000000000002</v>
      </c>
      <c r="P1757" s="37">
        <v>1.1969999999999998</v>
      </c>
      <c r="R1757" t="s">
        <v>1949</v>
      </c>
    </row>
    <row r="1758" spans="1:18">
      <c r="A1758" s="2">
        <v>11371</v>
      </c>
      <c r="D1758" s="38"/>
      <c r="H1758" s="39"/>
      <c r="I1758" s="39"/>
      <c r="M1758" s="1">
        <v>2.3835000000000002</v>
      </c>
      <c r="N1758" s="1">
        <v>5.0190000000000001</v>
      </c>
      <c r="O1758" s="1">
        <v>6.93</v>
      </c>
      <c r="P1758" s="37">
        <v>1.3125</v>
      </c>
      <c r="R1758" t="s">
        <v>1949</v>
      </c>
    </row>
    <row r="1759" spans="1:18">
      <c r="A1759" s="2">
        <v>11372</v>
      </c>
      <c r="D1759" s="38"/>
      <c r="H1759" s="39"/>
      <c r="I1759" s="39"/>
      <c r="M1759" s="1">
        <v>3.2444999999999999</v>
      </c>
      <c r="N1759" s="1">
        <v>6.5625</v>
      </c>
      <c r="O1759" s="1">
        <v>8.6624999999999996</v>
      </c>
      <c r="P1759" s="37">
        <v>1.7849999999999999</v>
      </c>
      <c r="R1759" t="s">
        <v>1949</v>
      </c>
    </row>
    <row r="1760" spans="1:18">
      <c r="A1760" s="2">
        <v>11377</v>
      </c>
      <c r="D1760" s="38"/>
      <c r="H1760" s="39"/>
      <c r="I1760" s="39"/>
      <c r="M1760" s="1">
        <v>2.2890000000000001</v>
      </c>
      <c r="N1760" s="1">
        <v>4.7250000000000005</v>
      </c>
      <c r="O1760" s="1">
        <v>6.6150000000000002</v>
      </c>
      <c r="P1760" s="37">
        <v>1.26</v>
      </c>
      <c r="R1760" t="s">
        <v>1949</v>
      </c>
    </row>
    <row r="1761" spans="1:18">
      <c r="A1761" s="2">
        <v>11378</v>
      </c>
      <c r="D1761" s="38"/>
      <c r="H1761" s="39"/>
      <c r="I1761" s="39"/>
      <c r="M1761" s="1">
        <v>3.7905000000000002</v>
      </c>
      <c r="N1761" s="1">
        <v>7.6334999999999997</v>
      </c>
      <c r="O1761" s="1">
        <v>10.290000000000001</v>
      </c>
      <c r="P1761" s="37">
        <v>2.0895000000000001</v>
      </c>
      <c r="R1761" t="s">
        <v>1949</v>
      </c>
    </row>
    <row r="1762" spans="1:18">
      <c r="A1762" s="2">
        <v>11379</v>
      </c>
      <c r="D1762" s="38"/>
      <c r="H1762" s="39"/>
      <c r="I1762" s="39"/>
      <c r="M1762" s="1">
        <v>5.8170000000000002</v>
      </c>
      <c r="N1762" s="1">
        <v>11.2035</v>
      </c>
      <c r="O1762" s="1">
        <v>14.7105</v>
      </c>
      <c r="P1762" s="37">
        <v>3.2025000000000001</v>
      </c>
      <c r="R1762" t="s">
        <v>1949</v>
      </c>
    </row>
    <row r="1763" spans="1:18">
      <c r="A1763" s="2">
        <v>11380</v>
      </c>
      <c r="D1763" s="38"/>
      <c r="H1763" s="39"/>
      <c r="I1763" s="39"/>
      <c r="M1763" s="1">
        <v>8.3370000000000015</v>
      </c>
      <c r="N1763" s="1">
        <v>15.393000000000001</v>
      </c>
      <c r="O1763" s="1">
        <v>19.750499999999999</v>
      </c>
      <c r="P1763" s="37">
        <v>4.5885000000000007</v>
      </c>
      <c r="R1763" t="s">
        <v>1949</v>
      </c>
    </row>
    <row r="1764" spans="1:18">
      <c r="A1764" s="2">
        <v>11381</v>
      </c>
      <c r="D1764" s="38"/>
      <c r="H1764" s="39"/>
      <c r="I1764" s="39"/>
      <c r="M1764" s="1">
        <v>3.7905000000000002</v>
      </c>
      <c r="N1764" s="1">
        <v>7.6334999999999997</v>
      </c>
      <c r="O1764" s="1">
        <v>10.290000000000001</v>
      </c>
      <c r="P1764" s="37">
        <v>2.0895000000000001</v>
      </c>
      <c r="R1764" t="s">
        <v>1949</v>
      </c>
    </row>
    <row r="1765" spans="1:18">
      <c r="A1765" s="2">
        <v>11382</v>
      </c>
      <c r="D1765" s="38"/>
      <c r="H1765" s="39"/>
      <c r="I1765" s="39"/>
      <c r="M1765" s="1">
        <v>5.8170000000000002</v>
      </c>
      <c r="N1765" s="1">
        <v>11.2035</v>
      </c>
      <c r="O1765" s="1">
        <v>14.7105</v>
      </c>
      <c r="P1765" s="37">
        <v>3.2025000000000001</v>
      </c>
      <c r="R1765" t="s">
        <v>1949</v>
      </c>
    </row>
    <row r="1766" spans="1:18">
      <c r="A1766" s="2">
        <v>11383</v>
      </c>
      <c r="D1766" s="38"/>
      <c r="H1766" s="39"/>
      <c r="I1766" s="39"/>
      <c r="M1766" s="1">
        <v>8.3370000000000015</v>
      </c>
      <c r="N1766" s="1">
        <v>15.393000000000001</v>
      </c>
      <c r="O1766" s="1">
        <v>19.750499999999999</v>
      </c>
      <c r="P1766" s="37">
        <v>4.5885000000000007</v>
      </c>
      <c r="R1766" t="s">
        <v>1949</v>
      </c>
    </row>
    <row r="1767" spans="1:18">
      <c r="A1767" s="2">
        <v>11384</v>
      </c>
      <c r="D1767" s="38"/>
      <c r="H1767" s="39"/>
      <c r="I1767" s="39"/>
      <c r="M1767" s="1">
        <v>3.7905000000000002</v>
      </c>
      <c r="N1767" s="1">
        <v>7.6334999999999997</v>
      </c>
      <c r="O1767" s="1">
        <v>10.290000000000001</v>
      </c>
      <c r="P1767" s="37">
        <v>2.0895000000000001</v>
      </c>
      <c r="R1767" t="s">
        <v>1949</v>
      </c>
    </row>
    <row r="1768" spans="1:18">
      <c r="A1768" s="2">
        <v>11385</v>
      </c>
      <c r="D1768" s="38"/>
      <c r="H1768" s="39"/>
      <c r="I1768" s="39"/>
      <c r="M1768" s="1">
        <v>5.8170000000000002</v>
      </c>
      <c r="N1768" s="1">
        <v>11.2035</v>
      </c>
      <c r="O1768" s="1">
        <v>14.7105</v>
      </c>
      <c r="P1768" s="37">
        <v>3.2025000000000001</v>
      </c>
      <c r="R1768" t="s">
        <v>1949</v>
      </c>
    </row>
    <row r="1769" spans="1:18">
      <c r="A1769" s="2">
        <v>11386</v>
      </c>
      <c r="D1769" s="38"/>
      <c r="H1769" s="39"/>
      <c r="I1769" s="39"/>
      <c r="M1769" s="1">
        <v>8.3370000000000015</v>
      </c>
      <c r="N1769" s="1">
        <v>15.393000000000001</v>
      </c>
      <c r="O1769" s="1">
        <v>19.750499999999999</v>
      </c>
      <c r="P1769" s="37">
        <v>4.5885000000000007</v>
      </c>
      <c r="R1769" t="s">
        <v>1949</v>
      </c>
    </row>
    <row r="1770" spans="1:18">
      <c r="A1770" s="38">
        <v>30000</v>
      </c>
      <c r="B1770" t="s">
        <v>978</v>
      </c>
      <c r="D1770" s="38">
        <v>30000</v>
      </c>
      <c r="E1770" t="s">
        <v>39</v>
      </c>
      <c r="G1770" t="s">
        <v>26</v>
      </c>
      <c r="H1770" s="39" t="s">
        <v>735</v>
      </c>
      <c r="I1770" s="39" t="s">
        <v>144</v>
      </c>
      <c r="J1770" t="s">
        <v>12</v>
      </c>
      <c r="L1770">
        <v>335</v>
      </c>
      <c r="M1770" s="1">
        <v>1.008</v>
      </c>
      <c r="N1770" s="1">
        <v>2.9085000000000001</v>
      </c>
      <c r="O1770" s="1">
        <v>4.6094999999999997</v>
      </c>
      <c r="P1770" s="37">
        <v>0.55650000000000011</v>
      </c>
      <c r="Q1770">
        <f t="shared" ref="Q1770:Q1787" si="105">IFERROR(+IF(I1770&lt;40000,I1770,+((TRIM(+MID(I1770,1,+FIND("/",I1770,1)-1)))/(+TRIM(+MID(I1770,+FIND("/",I1770,1)+1,2))))),I1770*1)</f>
        <v>0.5625</v>
      </c>
      <c r="R1770" t="s">
        <v>1949</v>
      </c>
    </row>
    <row r="1771" spans="1:18">
      <c r="A1771" s="38">
        <v>30002</v>
      </c>
      <c r="B1771" t="s">
        <v>979</v>
      </c>
      <c r="D1771" s="38">
        <v>30002</v>
      </c>
      <c r="E1771" t="s">
        <v>39</v>
      </c>
      <c r="G1771" t="s">
        <v>26</v>
      </c>
      <c r="H1771" s="39" t="s">
        <v>733</v>
      </c>
      <c r="I1771" s="39" t="s">
        <v>144</v>
      </c>
      <c r="J1771" t="s">
        <v>12</v>
      </c>
      <c r="L1771">
        <v>190</v>
      </c>
      <c r="M1771" s="1">
        <v>1.3650000000000002</v>
      </c>
      <c r="N1771" s="1">
        <v>4.2945000000000002</v>
      </c>
      <c r="O1771" s="1">
        <v>6.0795000000000003</v>
      </c>
      <c r="P1771" s="37">
        <v>0.75600000000000001</v>
      </c>
      <c r="Q1771">
        <f t="shared" si="105"/>
        <v>0.5625</v>
      </c>
      <c r="R1771" t="s">
        <v>1949</v>
      </c>
    </row>
    <row r="1772" spans="1:18">
      <c r="A1772" s="2" t="str">
        <f t="shared" ref="A1772:A1787" si="106">D1772</f>
        <v>F101</v>
      </c>
      <c r="B1772" t="str">
        <f t="shared" ref="B1772:B1787" si="107">CONCATENATE("D1",D1772,"-",K1772)</f>
        <v>D1F101-162</v>
      </c>
      <c r="C1772" t="str">
        <f t="shared" ref="C1772:C1787" si="108">CONCATENATE(F1772," - ",G1772)</f>
        <v>Blacks - Black</v>
      </c>
      <c r="D1772" s="2" t="s">
        <v>1053</v>
      </c>
      <c r="E1772" t="s">
        <v>39</v>
      </c>
      <c r="F1772" t="s">
        <v>49</v>
      </c>
      <c r="G1772" t="s">
        <v>26</v>
      </c>
      <c r="H1772" s="3">
        <v>0.75</v>
      </c>
      <c r="I1772" s="3" t="s">
        <v>145</v>
      </c>
      <c r="J1772" t="s">
        <v>12</v>
      </c>
      <c r="K1772">
        <v>162</v>
      </c>
      <c r="L1772">
        <v>670</v>
      </c>
      <c r="M1772" s="1" t="e">
        <v>#N/A</v>
      </c>
      <c r="N1772" s="1" t="e">
        <v>#N/A</v>
      </c>
      <c r="O1772" s="1" t="e">
        <v>#N/A</v>
      </c>
      <c r="P1772" s="37" t="e">
        <v>#N/A</v>
      </c>
      <c r="Q1772">
        <f t="shared" si="105"/>
        <v>0.5</v>
      </c>
      <c r="R1772" t="s">
        <v>1949</v>
      </c>
    </row>
    <row r="1773" spans="1:18">
      <c r="A1773" s="2" t="str">
        <f t="shared" si="106"/>
        <v>M314813</v>
      </c>
      <c r="B1773" t="str">
        <f t="shared" si="107"/>
        <v>D1M314813-295</v>
      </c>
      <c r="C1773" t="str">
        <f t="shared" si="108"/>
        <v>Misc - Mahogany</v>
      </c>
      <c r="D1773" s="2" t="s">
        <v>120</v>
      </c>
      <c r="E1773" t="s">
        <v>39</v>
      </c>
      <c r="F1773" t="s">
        <v>174</v>
      </c>
      <c r="G1773" t="s">
        <v>25</v>
      </c>
      <c r="H1773" s="3">
        <v>1.375</v>
      </c>
      <c r="I1773" s="3" t="s">
        <v>145</v>
      </c>
      <c r="J1773" t="s">
        <v>12</v>
      </c>
      <c r="K1773">
        <v>295</v>
      </c>
      <c r="L1773">
        <v>285</v>
      </c>
      <c r="M1773" s="1" t="e">
        <v>#N/A</v>
      </c>
      <c r="N1773" s="1" t="e">
        <v>#N/A</v>
      </c>
      <c r="O1773" s="1" t="e">
        <v>#N/A</v>
      </c>
      <c r="P1773" s="37" t="e">
        <v>#N/A</v>
      </c>
      <c r="Q1773">
        <f t="shared" si="105"/>
        <v>0.5</v>
      </c>
      <c r="R1773" t="s">
        <v>1949</v>
      </c>
    </row>
    <row r="1774" spans="1:18">
      <c r="A1774" s="2" t="str">
        <f t="shared" si="106"/>
        <v>M314820</v>
      </c>
      <c r="B1774" t="str">
        <f t="shared" si="107"/>
        <v>D1M314820-295</v>
      </c>
      <c r="C1774" t="str">
        <f t="shared" si="108"/>
        <v>Misc - Mahogany</v>
      </c>
      <c r="D1774" s="2" t="s">
        <v>119</v>
      </c>
      <c r="E1774" t="s">
        <v>39</v>
      </c>
      <c r="F1774" t="s">
        <v>174</v>
      </c>
      <c r="G1774" t="s">
        <v>25</v>
      </c>
      <c r="H1774" s="3">
        <v>2</v>
      </c>
      <c r="I1774" s="3" t="s">
        <v>149</v>
      </c>
      <c r="J1774" t="s">
        <v>12</v>
      </c>
      <c r="K1774">
        <v>295</v>
      </c>
      <c r="L1774">
        <v>180</v>
      </c>
      <c r="M1774" s="1" t="e">
        <v>#N/A</v>
      </c>
      <c r="N1774" s="1" t="e">
        <v>#N/A</v>
      </c>
      <c r="O1774" s="1" t="e">
        <v>#N/A</v>
      </c>
      <c r="P1774" s="37" t="e">
        <v>#N/A</v>
      </c>
      <c r="Q1774">
        <f t="shared" si="105"/>
        <v>0.375</v>
      </c>
      <c r="R1774" t="s">
        <v>1949</v>
      </c>
    </row>
    <row r="1775" spans="1:18">
      <c r="A1775" s="2" t="str">
        <f t="shared" si="106"/>
        <v>M317822</v>
      </c>
      <c r="B1775" t="str">
        <f t="shared" si="107"/>
        <v>D1M317822-292</v>
      </c>
      <c r="C1775" t="str">
        <f t="shared" si="108"/>
        <v>Misc - Antique Gold</v>
      </c>
      <c r="D1775" s="2" t="s">
        <v>118</v>
      </c>
      <c r="E1775" t="s">
        <v>61</v>
      </c>
      <c r="F1775" t="s">
        <v>174</v>
      </c>
      <c r="G1775" t="s">
        <v>14</v>
      </c>
      <c r="H1775" s="3">
        <v>2.25</v>
      </c>
      <c r="I1775" s="3" t="s">
        <v>148</v>
      </c>
      <c r="J1775" t="s">
        <v>12</v>
      </c>
      <c r="K1775">
        <v>292</v>
      </c>
      <c r="L1775">
        <v>190</v>
      </c>
      <c r="M1775" s="1" t="e">
        <v>#N/A</v>
      </c>
      <c r="N1775" s="1" t="e">
        <v>#N/A</v>
      </c>
      <c r="O1775" s="1" t="e">
        <v>#N/A</v>
      </c>
      <c r="P1775" s="37" t="e">
        <v>#N/A</v>
      </c>
      <c r="Q1775">
        <f t="shared" si="105"/>
        <v>0.4375</v>
      </c>
      <c r="R1775" t="s">
        <v>1949</v>
      </c>
    </row>
    <row r="1776" spans="1:18">
      <c r="A1776" s="2" t="str">
        <f t="shared" si="106"/>
        <v>M458514</v>
      </c>
      <c r="B1776" t="str">
        <f t="shared" si="107"/>
        <v>D1M458514-293</v>
      </c>
      <c r="C1776" t="str">
        <f t="shared" si="108"/>
        <v>Misc - Walnut</v>
      </c>
      <c r="D1776" s="2" t="s">
        <v>117</v>
      </c>
      <c r="E1776" t="s">
        <v>10</v>
      </c>
      <c r="F1776" t="s">
        <v>174</v>
      </c>
      <c r="G1776" t="s">
        <v>23</v>
      </c>
      <c r="H1776" s="3">
        <v>1.5</v>
      </c>
      <c r="I1776" s="3" t="s">
        <v>149</v>
      </c>
      <c r="J1776" t="s">
        <v>12</v>
      </c>
      <c r="K1776">
        <v>293</v>
      </c>
      <c r="L1776">
        <v>305</v>
      </c>
      <c r="M1776" s="1" t="e">
        <v>#N/A</v>
      </c>
      <c r="N1776" s="1" t="e">
        <v>#N/A</v>
      </c>
      <c r="O1776" s="1" t="e">
        <v>#N/A</v>
      </c>
      <c r="P1776" s="37" t="e">
        <v>#N/A</v>
      </c>
      <c r="Q1776">
        <f t="shared" si="105"/>
        <v>0.375</v>
      </c>
      <c r="R1776" t="s">
        <v>1949</v>
      </c>
    </row>
    <row r="1777" spans="1:18">
      <c r="A1777" s="2" t="str">
        <f t="shared" si="106"/>
        <v>M460310</v>
      </c>
      <c r="B1777" t="str">
        <f t="shared" si="107"/>
        <v>D1M460310-293</v>
      </c>
      <c r="C1777" t="str">
        <f t="shared" si="108"/>
        <v>Misc - Walnut</v>
      </c>
      <c r="D1777" s="2" t="s">
        <v>116</v>
      </c>
      <c r="E1777" t="s">
        <v>10</v>
      </c>
      <c r="F1777" t="s">
        <v>174</v>
      </c>
      <c r="G1777" t="s">
        <v>23</v>
      </c>
      <c r="H1777" s="3">
        <v>1</v>
      </c>
      <c r="I1777" s="3" t="s">
        <v>145</v>
      </c>
      <c r="J1777" t="s">
        <v>12</v>
      </c>
      <c r="K1777">
        <v>293</v>
      </c>
      <c r="L1777">
        <v>415</v>
      </c>
      <c r="M1777" s="1" t="e">
        <v>#N/A</v>
      </c>
      <c r="N1777" s="1" t="e">
        <v>#N/A</v>
      </c>
      <c r="O1777" s="1" t="e">
        <v>#N/A</v>
      </c>
      <c r="P1777" s="37" t="e">
        <v>#N/A</v>
      </c>
      <c r="Q1777">
        <f t="shared" si="105"/>
        <v>0.5</v>
      </c>
      <c r="R1777" t="s">
        <v>1949</v>
      </c>
    </row>
    <row r="1778" spans="1:18">
      <c r="A1778" s="2" t="str">
        <f t="shared" si="106"/>
        <v>M460514</v>
      </c>
      <c r="B1778" t="str">
        <f t="shared" si="107"/>
        <v>D1M460514-294</v>
      </c>
      <c r="C1778" t="str">
        <f t="shared" si="108"/>
        <v>Misc - Mahogany</v>
      </c>
      <c r="D1778" s="2" t="s">
        <v>115</v>
      </c>
      <c r="E1778" t="s">
        <v>10</v>
      </c>
      <c r="F1778" t="s">
        <v>174</v>
      </c>
      <c r="G1778" t="s">
        <v>25</v>
      </c>
      <c r="H1778" s="3">
        <v>1.5</v>
      </c>
      <c r="I1778" s="3" t="s">
        <v>145</v>
      </c>
      <c r="J1778" t="s">
        <v>12</v>
      </c>
      <c r="K1778">
        <v>294</v>
      </c>
      <c r="L1778">
        <v>360</v>
      </c>
      <c r="M1778" s="1" t="e">
        <v>#N/A</v>
      </c>
      <c r="N1778" s="1" t="e">
        <v>#N/A</v>
      </c>
      <c r="O1778" s="1" t="e">
        <v>#N/A</v>
      </c>
      <c r="P1778" s="37" t="e">
        <v>#N/A</v>
      </c>
      <c r="Q1778">
        <f t="shared" si="105"/>
        <v>0.5</v>
      </c>
      <c r="R1778" t="s">
        <v>1949</v>
      </c>
    </row>
    <row r="1779" spans="1:18">
      <c r="A1779" s="2" t="str">
        <f t="shared" si="106"/>
        <v>M471315</v>
      </c>
      <c r="B1779" t="str">
        <f t="shared" si="107"/>
        <v>D1M471315-295</v>
      </c>
      <c r="C1779" t="str">
        <f t="shared" si="108"/>
        <v>Misc - Mahogany</v>
      </c>
      <c r="D1779" s="2" t="s">
        <v>114</v>
      </c>
      <c r="E1779" t="s">
        <v>10</v>
      </c>
      <c r="F1779" t="s">
        <v>174</v>
      </c>
      <c r="G1779" t="s">
        <v>25</v>
      </c>
      <c r="H1779" s="3">
        <v>1.625</v>
      </c>
      <c r="I1779" s="3" t="s">
        <v>145</v>
      </c>
      <c r="J1779" t="s">
        <v>12</v>
      </c>
      <c r="K1779">
        <v>295</v>
      </c>
      <c r="L1779">
        <v>250</v>
      </c>
      <c r="M1779" s="1" t="e">
        <v>#N/A</v>
      </c>
      <c r="N1779" s="1" t="e">
        <v>#N/A</v>
      </c>
      <c r="O1779" s="1" t="e">
        <v>#N/A</v>
      </c>
      <c r="P1779" s="37" t="e">
        <v>#N/A</v>
      </c>
      <c r="Q1779">
        <f t="shared" si="105"/>
        <v>0.5</v>
      </c>
      <c r="R1779" t="s">
        <v>1949</v>
      </c>
    </row>
    <row r="1780" spans="1:18">
      <c r="A1780" s="2" t="str">
        <f t="shared" si="106"/>
        <v>M473015</v>
      </c>
      <c r="B1780" t="str">
        <f t="shared" si="107"/>
        <v>D1M473015-296</v>
      </c>
      <c r="C1780" t="str">
        <f t="shared" si="108"/>
        <v>Misc - Black</v>
      </c>
      <c r="D1780" s="2" t="s">
        <v>113</v>
      </c>
      <c r="E1780" t="s">
        <v>10</v>
      </c>
      <c r="F1780" t="s">
        <v>174</v>
      </c>
      <c r="G1780" t="s">
        <v>26</v>
      </c>
      <c r="H1780" s="3">
        <v>1.625</v>
      </c>
      <c r="I1780" s="3" t="s">
        <v>147</v>
      </c>
      <c r="J1780" t="s">
        <v>12</v>
      </c>
      <c r="K1780">
        <v>296</v>
      </c>
      <c r="L1780">
        <v>235</v>
      </c>
      <c r="M1780" s="1" t="e">
        <v>#N/A</v>
      </c>
      <c r="N1780" s="1" t="e">
        <v>#N/A</v>
      </c>
      <c r="O1780" s="1" t="e">
        <v>#N/A</v>
      </c>
      <c r="P1780" s="37" t="e">
        <v>#N/A</v>
      </c>
      <c r="Q1780">
        <f t="shared" si="105"/>
        <v>0.625</v>
      </c>
      <c r="R1780" t="s">
        <v>1949</v>
      </c>
    </row>
    <row r="1781" spans="1:18">
      <c r="A1781" s="2" t="str">
        <f t="shared" si="106"/>
        <v>M480030</v>
      </c>
      <c r="B1781" t="str">
        <f t="shared" si="107"/>
        <v>D1M480030-297</v>
      </c>
      <c r="C1781" t="str">
        <f t="shared" si="108"/>
        <v>Blacks - Black</v>
      </c>
      <c r="D1781" s="2" t="s">
        <v>112</v>
      </c>
      <c r="E1781" t="s">
        <v>39</v>
      </c>
      <c r="F1781" t="s">
        <v>49</v>
      </c>
      <c r="G1781" t="s">
        <v>26</v>
      </c>
      <c r="H1781" s="3">
        <v>3</v>
      </c>
      <c r="I1781" s="3" t="s">
        <v>147</v>
      </c>
      <c r="J1781" t="s">
        <v>12</v>
      </c>
      <c r="K1781">
        <v>297</v>
      </c>
      <c r="L1781">
        <v>120</v>
      </c>
      <c r="M1781" s="1" t="e">
        <v>#N/A</v>
      </c>
      <c r="N1781" s="1" t="e">
        <v>#N/A</v>
      </c>
      <c r="O1781" s="1" t="e">
        <v>#N/A</v>
      </c>
      <c r="P1781" s="37" t="e">
        <v>#N/A</v>
      </c>
      <c r="Q1781">
        <f t="shared" si="105"/>
        <v>0.625</v>
      </c>
      <c r="R1781" t="s">
        <v>1949</v>
      </c>
    </row>
    <row r="1782" spans="1:18">
      <c r="A1782" s="2" t="str">
        <f t="shared" si="106"/>
        <v>M480610</v>
      </c>
      <c r="B1782" t="str">
        <f t="shared" si="107"/>
        <v>D1M480610-297</v>
      </c>
      <c r="C1782" t="str">
        <f t="shared" si="108"/>
        <v>Shadow Boxes - Black</v>
      </c>
      <c r="D1782" s="2" t="s">
        <v>111</v>
      </c>
      <c r="E1782" t="s">
        <v>39</v>
      </c>
      <c r="F1782" t="s">
        <v>40</v>
      </c>
      <c r="G1782" t="s">
        <v>26</v>
      </c>
      <c r="H1782" s="3">
        <v>1</v>
      </c>
      <c r="I1782" s="3" t="s">
        <v>158</v>
      </c>
      <c r="J1782" t="s">
        <v>12</v>
      </c>
      <c r="K1782">
        <v>297</v>
      </c>
      <c r="L1782">
        <v>140</v>
      </c>
      <c r="M1782" s="1" t="e">
        <v>#N/A</v>
      </c>
      <c r="N1782" s="1" t="e">
        <v>#N/A</v>
      </c>
      <c r="O1782" s="1" t="e">
        <v>#N/A</v>
      </c>
      <c r="P1782" s="37" t="e">
        <v>#N/A</v>
      </c>
      <c r="Q1782">
        <f t="shared" si="105"/>
        <v>2.5</v>
      </c>
      <c r="R1782" t="s">
        <v>1949</v>
      </c>
    </row>
    <row r="1783" spans="1:18">
      <c r="A1783" s="2" t="str">
        <f t="shared" si="106"/>
        <v>M483520</v>
      </c>
      <c r="B1783" t="str">
        <f t="shared" si="107"/>
        <v>D1M483520-296</v>
      </c>
      <c r="C1783" t="str">
        <f t="shared" si="108"/>
        <v>Misc - Mahogany</v>
      </c>
      <c r="D1783" s="2" t="s">
        <v>110</v>
      </c>
      <c r="E1783" t="s">
        <v>82</v>
      </c>
      <c r="F1783" t="s">
        <v>174</v>
      </c>
      <c r="G1783" t="s">
        <v>25</v>
      </c>
      <c r="H1783" s="3">
        <v>2</v>
      </c>
      <c r="I1783" s="3" t="s">
        <v>145</v>
      </c>
      <c r="J1783" t="s">
        <v>12</v>
      </c>
      <c r="K1783">
        <v>296</v>
      </c>
      <c r="L1783">
        <v>285</v>
      </c>
      <c r="M1783" s="1" t="e">
        <v>#N/A</v>
      </c>
      <c r="N1783" s="1" t="e">
        <v>#N/A</v>
      </c>
      <c r="O1783" s="1" t="e">
        <v>#N/A</v>
      </c>
      <c r="P1783" s="37" t="e">
        <v>#N/A</v>
      </c>
      <c r="Q1783">
        <f t="shared" si="105"/>
        <v>0.5</v>
      </c>
      <c r="R1783" t="s">
        <v>1949</v>
      </c>
    </row>
    <row r="1784" spans="1:18">
      <c r="A1784" s="2" t="str">
        <f t="shared" si="106"/>
        <v>M89210</v>
      </c>
      <c r="B1784" t="str">
        <f t="shared" si="107"/>
        <v>D1M89210-298</v>
      </c>
      <c r="C1784" t="str">
        <f t="shared" si="108"/>
        <v>Misc - Natural</v>
      </c>
      <c r="D1784" s="2" t="s">
        <v>109</v>
      </c>
      <c r="E1784" t="s">
        <v>61</v>
      </c>
      <c r="F1784" t="s">
        <v>174</v>
      </c>
      <c r="G1784" t="s">
        <v>44</v>
      </c>
      <c r="H1784" s="3">
        <v>1</v>
      </c>
      <c r="I1784" s="3" t="s">
        <v>148</v>
      </c>
      <c r="J1784" t="s">
        <v>19</v>
      </c>
      <c r="K1784">
        <v>298</v>
      </c>
      <c r="L1784">
        <v>440</v>
      </c>
      <c r="M1784" s="1" t="e">
        <v>#N/A</v>
      </c>
      <c r="N1784" s="1" t="e">
        <v>#N/A</v>
      </c>
      <c r="O1784" s="1" t="e">
        <v>#N/A</v>
      </c>
      <c r="P1784" s="37" t="e">
        <v>#N/A</v>
      </c>
      <c r="Q1784">
        <f t="shared" si="105"/>
        <v>0.4375</v>
      </c>
      <c r="R1784" t="s">
        <v>1949</v>
      </c>
    </row>
    <row r="1785" spans="1:18">
      <c r="A1785" s="2" t="str">
        <f t="shared" si="106"/>
        <v>M89214</v>
      </c>
      <c r="B1785" t="str">
        <f t="shared" si="107"/>
        <v>D1M89214-298</v>
      </c>
      <c r="C1785" t="str">
        <f t="shared" si="108"/>
        <v>Misc - Natural</v>
      </c>
      <c r="D1785" s="2" t="s">
        <v>108</v>
      </c>
      <c r="E1785" t="s">
        <v>61</v>
      </c>
      <c r="F1785" t="s">
        <v>174</v>
      </c>
      <c r="G1785" t="s">
        <v>44</v>
      </c>
      <c r="H1785" s="3">
        <v>1.5</v>
      </c>
      <c r="I1785" s="3" t="s">
        <v>149</v>
      </c>
      <c r="J1785" t="s">
        <v>19</v>
      </c>
      <c r="K1785">
        <v>298</v>
      </c>
      <c r="L1785">
        <v>160</v>
      </c>
      <c r="M1785" s="1" t="e">
        <v>#N/A</v>
      </c>
      <c r="N1785" s="1" t="e">
        <v>#N/A</v>
      </c>
      <c r="O1785" s="1" t="e">
        <v>#N/A</v>
      </c>
      <c r="P1785" s="37" t="e">
        <v>#N/A</v>
      </c>
      <c r="Q1785">
        <f t="shared" si="105"/>
        <v>0.375</v>
      </c>
      <c r="R1785" t="s">
        <v>1949</v>
      </c>
    </row>
    <row r="1786" spans="1:18">
      <c r="A1786" s="2" t="str">
        <f t="shared" si="106"/>
        <v>M89220</v>
      </c>
      <c r="B1786" t="str">
        <f t="shared" si="107"/>
        <v>D1M89220-298</v>
      </c>
      <c r="C1786" t="str">
        <f t="shared" si="108"/>
        <v>Misc - Natural</v>
      </c>
      <c r="D1786" s="2" t="s">
        <v>107</v>
      </c>
      <c r="E1786" t="s">
        <v>61</v>
      </c>
      <c r="F1786" t="s">
        <v>174</v>
      </c>
      <c r="G1786" t="s">
        <v>44</v>
      </c>
      <c r="H1786" s="3">
        <v>2</v>
      </c>
      <c r="I1786" s="3" t="s">
        <v>149</v>
      </c>
      <c r="J1786" t="s">
        <v>19</v>
      </c>
      <c r="K1786">
        <v>298</v>
      </c>
      <c r="L1786">
        <v>240</v>
      </c>
      <c r="M1786" s="1" t="e">
        <v>#N/A</v>
      </c>
      <c r="N1786" s="1" t="e">
        <v>#N/A</v>
      </c>
      <c r="O1786" s="1" t="e">
        <v>#N/A</v>
      </c>
      <c r="P1786" s="37" t="e">
        <v>#N/A</v>
      </c>
      <c r="Q1786">
        <f t="shared" si="105"/>
        <v>0.375</v>
      </c>
      <c r="R1786" t="s">
        <v>1949</v>
      </c>
    </row>
    <row r="1787" spans="1:18">
      <c r="A1787" s="2" t="str">
        <f t="shared" si="106"/>
        <v>M89407</v>
      </c>
      <c r="B1787" t="str">
        <f t="shared" si="107"/>
        <v>D1M89407-298</v>
      </c>
      <c r="C1787" t="str">
        <f t="shared" si="108"/>
        <v>Misc - Natural</v>
      </c>
      <c r="D1787" s="2" t="s">
        <v>106</v>
      </c>
      <c r="E1787" t="s">
        <v>61</v>
      </c>
      <c r="F1787" t="s">
        <v>174</v>
      </c>
      <c r="G1787" t="s">
        <v>44</v>
      </c>
      <c r="H1787" s="3">
        <v>0.875</v>
      </c>
      <c r="I1787" s="3" t="s">
        <v>162</v>
      </c>
      <c r="J1787" t="s">
        <v>19</v>
      </c>
      <c r="K1787">
        <v>298</v>
      </c>
      <c r="L1787">
        <v>290</v>
      </c>
      <c r="M1787" s="1" t="e">
        <v>#N/A</v>
      </c>
      <c r="N1787" s="1" t="e">
        <v>#N/A</v>
      </c>
      <c r="O1787" s="1" t="e">
        <v>#N/A</v>
      </c>
      <c r="P1787" s="37" t="e">
        <v>#N/A</v>
      </c>
      <c r="Q1787">
        <f t="shared" si="105"/>
        <v>1.75</v>
      </c>
      <c r="R1787" t="s">
        <v>1949</v>
      </c>
    </row>
    <row r="1788" spans="1:18">
      <c r="A1788">
        <v>8019</v>
      </c>
      <c r="D1788" t="s">
        <v>1175</v>
      </c>
      <c r="O1788">
        <f>P1788*3.34</f>
        <v>5.5109999999999992</v>
      </c>
      <c r="P1788" s="141">
        <v>1.65</v>
      </c>
      <c r="R1788" t="s">
        <v>1950</v>
      </c>
    </row>
    <row r="1789" spans="1:18">
      <c r="A1789">
        <v>8209</v>
      </c>
      <c r="D1789" t="s">
        <v>1788</v>
      </c>
      <c r="O1789">
        <f t="shared" ref="O1789:O1852" si="109">P1789*3.34</f>
        <v>20.006599999999999</v>
      </c>
      <c r="P1789" s="1">
        <v>5.99</v>
      </c>
      <c r="R1789" t="s">
        <v>1950</v>
      </c>
    </row>
    <row r="1790" spans="1:18">
      <c r="A1790">
        <v>22047</v>
      </c>
      <c r="D1790" t="s">
        <v>1242</v>
      </c>
      <c r="O1790">
        <f t="shared" si="109"/>
        <v>6.4795999999999996</v>
      </c>
      <c r="P1790" s="1">
        <v>1.94</v>
      </c>
      <c r="R1790" t="s">
        <v>1950</v>
      </c>
    </row>
    <row r="1791" spans="1:18">
      <c r="A1791">
        <v>22047</v>
      </c>
      <c r="D1791" t="s">
        <v>1242</v>
      </c>
      <c r="O1791">
        <f t="shared" si="109"/>
        <v>6.4795999999999996</v>
      </c>
      <c r="P1791" s="1">
        <v>1.94</v>
      </c>
      <c r="R1791" t="s">
        <v>1950</v>
      </c>
    </row>
    <row r="1792" spans="1:18">
      <c r="A1792">
        <v>30045</v>
      </c>
      <c r="D1792" t="s">
        <v>1552</v>
      </c>
      <c r="O1792">
        <f t="shared" si="109"/>
        <v>11.122199999999999</v>
      </c>
      <c r="P1792" s="1">
        <v>3.33</v>
      </c>
      <c r="R1792" t="s">
        <v>1950</v>
      </c>
    </row>
    <row r="1793" spans="1:18">
      <c r="A1793">
        <v>30047</v>
      </c>
      <c r="D1793" t="s">
        <v>1701</v>
      </c>
      <c r="O1793">
        <f t="shared" si="109"/>
        <v>14.428800000000001</v>
      </c>
      <c r="P1793" s="1">
        <v>4.32</v>
      </c>
      <c r="R1793" t="s">
        <v>1950</v>
      </c>
    </row>
    <row r="1794" spans="1:18">
      <c r="A1794">
        <v>76201</v>
      </c>
      <c r="D1794" t="s">
        <v>1171</v>
      </c>
      <c r="O1794">
        <f t="shared" si="109"/>
        <v>5.4775999999999998</v>
      </c>
      <c r="P1794" s="1">
        <v>1.64</v>
      </c>
      <c r="R1794" t="s">
        <v>1950</v>
      </c>
    </row>
    <row r="1795" spans="1:18">
      <c r="A1795">
        <v>76202</v>
      </c>
      <c r="D1795" t="s">
        <v>1403</v>
      </c>
      <c r="O1795">
        <f t="shared" si="109"/>
        <v>8.6839999999999993</v>
      </c>
      <c r="P1795" s="1">
        <v>2.6</v>
      </c>
      <c r="R1795" t="s">
        <v>1950</v>
      </c>
    </row>
    <row r="1796" spans="1:18">
      <c r="A1796">
        <v>76268</v>
      </c>
      <c r="D1796" t="s">
        <v>1637</v>
      </c>
      <c r="O1796">
        <f t="shared" si="109"/>
        <v>12.992599999999999</v>
      </c>
      <c r="P1796" s="1">
        <v>3.89</v>
      </c>
      <c r="R1796" t="s">
        <v>1950</v>
      </c>
    </row>
    <row r="1797" spans="1:18">
      <c r="A1797">
        <v>76269</v>
      </c>
      <c r="D1797" t="s">
        <v>1560</v>
      </c>
      <c r="O1797">
        <f t="shared" si="109"/>
        <v>11.255800000000001</v>
      </c>
      <c r="P1797" s="1">
        <v>3.37</v>
      </c>
      <c r="R1797" t="s">
        <v>1950</v>
      </c>
    </row>
    <row r="1798" spans="1:18">
      <c r="A1798">
        <v>76270</v>
      </c>
      <c r="D1798" t="s">
        <v>1618</v>
      </c>
      <c r="O1798">
        <f t="shared" si="109"/>
        <v>12.4582</v>
      </c>
      <c r="P1798" s="1">
        <v>3.73</v>
      </c>
      <c r="R1798" t="s">
        <v>1950</v>
      </c>
    </row>
    <row r="1799" spans="1:18">
      <c r="A1799">
        <v>76281</v>
      </c>
      <c r="D1799" t="s">
        <v>1167</v>
      </c>
      <c r="O1799">
        <f t="shared" si="109"/>
        <v>5.3106</v>
      </c>
      <c r="P1799" s="1">
        <v>1.59</v>
      </c>
      <c r="R1799" t="s">
        <v>1950</v>
      </c>
    </row>
    <row r="1800" spans="1:18">
      <c r="A1800">
        <v>76282</v>
      </c>
      <c r="D1800" t="s">
        <v>1169</v>
      </c>
      <c r="O1800">
        <f t="shared" si="109"/>
        <v>5.3106</v>
      </c>
      <c r="P1800" s="1">
        <v>1.59</v>
      </c>
      <c r="R1800" t="s">
        <v>1950</v>
      </c>
    </row>
    <row r="1801" spans="1:18">
      <c r="A1801">
        <v>76288</v>
      </c>
      <c r="D1801" t="s">
        <v>1427</v>
      </c>
      <c r="O1801">
        <f t="shared" si="109"/>
        <v>8.9845999999999986</v>
      </c>
      <c r="P1801" s="1">
        <v>2.69</v>
      </c>
      <c r="R1801" t="s">
        <v>1950</v>
      </c>
    </row>
    <row r="1802" spans="1:18">
      <c r="A1802">
        <v>76289</v>
      </c>
      <c r="D1802" t="s">
        <v>1426</v>
      </c>
      <c r="O1802">
        <f t="shared" si="109"/>
        <v>8.9512</v>
      </c>
      <c r="P1802" s="1">
        <v>2.68</v>
      </c>
      <c r="R1802" t="s">
        <v>1950</v>
      </c>
    </row>
    <row r="1803" spans="1:18">
      <c r="A1803">
        <v>77000</v>
      </c>
      <c r="D1803" t="s">
        <v>1844</v>
      </c>
      <c r="O1803">
        <f t="shared" si="109"/>
        <v>41.917000000000002</v>
      </c>
      <c r="P1803" s="1">
        <v>12.55</v>
      </c>
      <c r="R1803" t="s">
        <v>1950</v>
      </c>
    </row>
    <row r="1804" spans="1:18">
      <c r="A1804">
        <v>78015</v>
      </c>
      <c r="D1804" t="s">
        <v>1737</v>
      </c>
      <c r="O1804">
        <f t="shared" si="109"/>
        <v>15.798200000000001</v>
      </c>
      <c r="P1804" s="1">
        <v>4.7300000000000004</v>
      </c>
      <c r="R1804" t="s">
        <v>1950</v>
      </c>
    </row>
    <row r="1805" spans="1:18">
      <c r="A1805">
        <v>78016</v>
      </c>
      <c r="D1805" t="s">
        <v>1735</v>
      </c>
      <c r="O1805">
        <f t="shared" si="109"/>
        <v>15.798200000000001</v>
      </c>
      <c r="P1805" s="1">
        <v>4.7300000000000004</v>
      </c>
      <c r="R1805" t="s">
        <v>1950</v>
      </c>
    </row>
    <row r="1806" spans="1:18">
      <c r="A1806">
        <v>78348</v>
      </c>
      <c r="D1806" t="s">
        <v>1108</v>
      </c>
      <c r="O1806">
        <f t="shared" si="109"/>
        <v>4.008</v>
      </c>
      <c r="P1806" s="1">
        <v>1.2</v>
      </c>
      <c r="R1806" t="s">
        <v>1950</v>
      </c>
    </row>
    <row r="1807" spans="1:18">
      <c r="A1807">
        <v>78500</v>
      </c>
      <c r="D1807" t="s">
        <v>1249</v>
      </c>
      <c r="O1807">
        <f t="shared" si="109"/>
        <v>6.5463999999999993</v>
      </c>
      <c r="P1807" s="1">
        <v>1.96</v>
      </c>
      <c r="R1807" t="s">
        <v>1950</v>
      </c>
    </row>
    <row r="1808" spans="1:18">
      <c r="A1808">
        <v>78501</v>
      </c>
      <c r="D1808" t="s">
        <v>1202</v>
      </c>
      <c r="O1808">
        <f t="shared" si="109"/>
        <v>5.9451999999999998</v>
      </c>
      <c r="P1808" s="1">
        <v>1.78</v>
      </c>
      <c r="R1808" t="s">
        <v>1950</v>
      </c>
    </row>
    <row r="1809" spans="1:18">
      <c r="A1809">
        <v>78580</v>
      </c>
      <c r="D1809" t="s">
        <v>1365</v>
      </c>
      <c r="O1809">
        <f t="shared" si="109"/>
        <v>8.3166000000000011</v>
      </c>
      <c r="P1809" s="1">
        <v>2.4900000000000002</v>
      </c>
      <c r="R1809" t="s">
        <v>1950</v>
      </c>
    </row>
    <row r="1810" spans="1:18">
      <c r="A1810">
        <v>78580</v>
      </c>
      <c r="D1810" t="s">
        <v>1365</v>
      </c>
      <c r="O1810">
        <f t="shared" si="109"/>
        <v>9.1516000000000002</v>
      </c>
      <c r="P1810" s="1">
        <v>2.74</v>
      </c>
      <c r="R1810" t="s">
        <v>1950</v>
      </c>
    </row>
    <row r="1811" spans="1:18">
      <c r="A1811">
        <v>78581</v>
      </c>
      <c r="D1811" t="s">
        <v>1366</v>
      </c>
      <c r="O1811">
        <f t="shared" si="109"/>
        <v>8.3166000000000011</v>
      </c>
      <c r="P1811" s="1">
        <v>2.4900000000000002</v>
      </c>
      <c r="R1811" t="s">
        <v>1950</v>
      </c>
    </row>
    <row r="1812" spans="1:18">
      <c r="A1812">
        <v>78581</v>
      </c>
      <c r="D1812" t="s">
        <v>1366</v>
      </c>
      <c r="O1812">
        <f t="shared" si="109"/>
        <v>9.1516000000000002</v>
      </c>
      <c r="P1812" s="1">
        <v>2.74</v>
      </c>
      <c r="R1812" t="s">
        <v>1950</v>
      </c>
    </row>
    <row r="1813" spans="1:18">
      <c r="A1813">
        <v>78592</v>
      </c>
      <c r="D1813" t="s">
        <v>1695</v>
      </c>
      <c r="O1813">
        <f t="shared" si="109"/>
        <v>14.195</v>
      </c>
      <c r="P1813" s="1">
        <v>4.25</v>
      </c>
      <c r="R1813" t="s">
        <v>1950</v>
      </c>
    </row>
    <row r="1814" spans="1:18">
      <c r="A1814">
        <v>78592</v>
      </c>
      <c r="D1814" t="s">
        <v>1695</v>
      </c>
      <c r="O1814">
        <f t="shared" si="109"/>
        <v>14.195</v>
      </c>
      <c r="P1814" s="1">
        <v>4.25</v>
      </c>
      <c r="R1814" t="s">
        <v>1950</v>
      </c>
    </row>
    <row r="1815" spans="1:18">
      <c r="A1815">
        <v>78596</v>
      </c>
      <c r="D1815" t="s">
        <v>1493</v>
      </c>
      <c r="O1815">
        <f t="shared" si="109"/>
        <v>9.7862000000000009</v>
      </c>
      <c r="P1815" s="1">
        <v>2.93</v>
      </c>
      <c r="R1815" t="s">
        <v>1950</v>
      </c>
    </row>
    <row r="1816" spans="1:18">
      <c r="A1816">
        <v>78623</v>
      </c>
      <c r="D1816" t="s">
        <v>1591</v>
      </c>
      <c r="O1816">
        <f t="shared" si="109"/>
        <v>11.656600000000001</v>
      </c>
      <c r="P1816" s="1">
        <v>3.49</v>
      </c>
      <c r="R1816" t="s">
        <v>1950</v>
      </c>
    </row>
    <row r="1817" spans="1:18">
      <c r="A1817">
        <v>78624</v>
      </c>
      <c r="D1817" t="s">
        <v>1617</v>
      </c>
      <c r="O1817">
        <f t="shared" si="109"/>
        <v>12.4582</v>
      </c>
      <c r="P1817" s="1">
        <v>3.73</v>
      </c>
      <c r="R1817" t="s">
        <v>1950</v>
      </c>
    </row>
    <row r="1818" spans="1:18">
      <c r="A1818">
        <v>78625</v>
      </c>
      <c r="D1818" t="s">
        <v>1129</v>
      </c>
      <c r="O1818">
        <f t="shared" si="109"/>
        <v>4.6425999999999998</v>
      </c>
      <c r="P1818" s="1">
        <v>1.39</v>
      </c>
      <c r="R1818" t="s">
        <v>1950</v>
      </c>
    </row>
    <row r="1819" spans="1:18">
      <c r="A1819">
        <v>78627</v>
      </c>
      <c r="D1819" t="s">
        <v>1099</v>
      </c>
      <c r="O1819">
        <f t="shared" si="109"/>
        <v>3.6406000000000001</v>
      </c>
      <c r="P1819" s="1">
        <v>1.0900000000000001</v>
      </c>
      <c r="R1819" t="s">
        <v>1950</v>
      </c>
    </row>
    <row r="1820" spans="1:18">
      <c r="A1820">
        <v>78628</v>
      </c>
      <c r="D1820" t="s">
        <v>1107</v>
      </c>
      <c r="O1820">
        <f t="shared" si="109"/>
        <v>3.9745999999999997</v>
      </c>
      <c r="P1820" s="1">
        <v>1.19</v>
      </c>
      <c r="R1820" t="s">
        <v>1950</v>
      </c>
    </row>
    <row r="1821" spans="1:18">
      <c r="A1821">
        <v>78629</v>
      </c>
      <c r="D1821" t="s">
        <v>1090</v>
      </c>
      <c r="O1821">
        <f t="shared" si="109"/>
        <v>3.5070000000000001</v>
      </c>
      <c r="P1821" s="1">
        <v>1.05</v>
      </c>
      <c r="R1821" t="s">
        <v>1950</v>
      </c>
    </row>
    <row r="1822" spans="1:18">
      <c r="A1822">
        <v>78637</v>
      </c>
      <c r="D1822" t="s">
        <v>1843</v>
      </c>
      <c r="O1822">
        <f t="shared" si="109"/>
        <v>41.015199999999993</v>
      </c>
      <c r="P1822" s="1">
        <v>12.28</v>
      </c>
      <c r="R1822" t="s">
        <v>1950</v>
      </c>
    </row>
    <row r="1823" spans="1:18">
      <c r="A1823">
        <v>78638</v>
      </c>
      <c r="D1823" t="s">
        <v>1836</v>
      </c>
      <c r="O1823">
        <f t="shared" si="109"/>
        <v>33.667200000000001</v>
      </c>
      <c r="P1823" s="1">
        <v>10.08</v>
      </c>
      <c r="R1823" t="s">
        <v>1950</v>
      </c>
    </row>
    <row r="1824" spans="1:18">
      <c r="A1824">
        <v>78653</v>
      </c>
      <c r="D1824" t="s">
        <v>1566</v>
      </c>
      <c r="O1824">
        <f t="shared" si="109"/>
        <v>11.3226</v>
      </c>
      <c r="P1824" s="1">
        <v>3.39</v>
      </c>
      <c r="R1824" t="s">
        <v>1950</v>
      </c>
    </row>
    <row r="1825" spans="1:18">
      <c r="A1825">
        <v>78655</v>
      </c>
      <c r="D1825" t="s">
        <v>1342</v>
      </c>
      <c r="O1825">
        <f t="shared" si="109"/>
        <v>7.9825999999999997</v>
      </c>
      <c r="P1825" s="1">
        <v>2.39</v>
      </c>
      <c r="R1825" t="s">
        <v>1950</v>
      </c>
    </row>
    <row r="1826" spans="1:18">
      <c r="A1826">
        <v>78656</v>
      </c>
      <c r="D1826" t="s">
        <v>1340</v>
      </c>
      <c r="O1826">
        <f t="shared" si="109"/>
        <v>7.9825999999999997</v>
      </c>
      <c r="P1826" s="1">
        <v>2.39</v>
      </c>
      <c r="R1826" t="s">
        <v>1950</v>
      </c>
    </row>
    <row r="1827" spans="1:18">
      <c r="A1827">
        <v>78799</v>
      </c>
      <c r="D1827" t="s">
        <v>1101</v>
      </c>
      <c r="O1827">
        <f t="shared" si="109"/>
        <v>3.7408000000000001</v>
      </c>
      <c r="P1827" s="1">
        <v>1.1200000000000001</v>
      </c>
      <c r="R1827" t="s">
        <v>1950</v>
      </c>
    </row>
    <row r="1828" spans="1:18">
      <c r="A1828">
        <v>78807</v>
      </c>
      <c r="D1828" t="s">
        <v>1601</v>
      </c>
      <c r="O1828">
        <f t="shared" si="109"/>
        <v>11.856999999999999</v>
      </c>
      <c r="P1828" s="1">
        <v>3.55</v>
      </c>
      <c r="R1828" t="s">
        <v>1950</v>
      </c>
    </row>
    <row r="1829" spans="1:18">
      <c r="A1829">
        <v>78820</v>
      </c>
      <c r="D1829" t="s">
        <v>1845</v>
      </c>
      <c r="O1829">
        <f t="shared" si="109"/>
        <v>42.250999999999998</v>
      </c>
      <c r="P1829" s="1">
        <v>12.65</v>
      </c>
      <c r="R1829" t="s">
        <v>1950</v>
      </c>
    </row>
    <row r="1830" spans="1:18">
      <c r="A1830">
        <v>78832</v>
      </c>
      <c r="D1830" t="s">
        <v>1551</v>
      </c>
      <c r="O1830">
        <f t="shared" si="109"/>
        <v>10.9886</v>
      </c>
      <c r="P1830" s="1">
        <v>3.29</v>
      </c>
      <c r="R1830" t="s">
        <v>1950</v>
      </c>
    </row>
    <row r="1831" spans="1:18">
      <c r="A1831">
        <v>78833</v>
      </c>
      <c r="D1831" t="s">
        <v>1546</v>
      </c>
      <c r="O1831">
        <f t="shared" si="109"/>
        <v>10.9886</v>
      </c>
      <c r="P1831" s="1">
        <v>3.29</v>
      </c>
      <c r="R1831" t="s">
        <v>1950</v>
      </c>
    </row>
    <row r="1832" spans="1:18">
      <c r="A1832">
        <v>78850</v>
      </c>
      <c r="D1832" t="s">
        <v>1168</v>
      </c>
      <c r="O1832">
        <f t="shared" si="109"/>
        <v>5.3106</v>
      </c>
      <c r="P1832" s="1">
        <v>1.59</v>
      </c>
      <c r="R1832" t="s">
        <v>1950</v>
      </c>
    </row>
    <row r="1833" spans="1:18">
      <c r="A1833">
        <v>78875</v>
      </c>
      <c r="D1833" t="s">
        <v>1346</v>
      </c>
      <c r="O1833">
        <f t="shared" si="109"/>
        <v>8.0494000000000003</v>
      </c>
      <c r="P1833" s="1">
        <v>2.41</v>
      </c>
      <c r="R1833" t="s">
        <v>1950</v>
      </c>
    </row>
    <row r="1834" spans="1:18">
      <c r="A1834">
        <v>78876</v>
      </c>
      <c r="D1834" t="s">
        <v>1345</v>
      </c>
      <c r="O1834">
        <f t="shared" si="109"/>
        <v>8.0494000000000003</v>
      </c>
      <c r="P1834" s="1">
        <v>2.41</v>
      </c>
      <c r="R1834" t="s">
        <v>1950</v>
      </c>
    </row>
    <row r="1835" spans="1:18">
      <c r="A1835">
        <v>78877</v>
      </c>
      <c r="D1835" t="s">
        <v>1334</v>
      </c>
      <c r="O1835">
        <f t="shared" si="109"/>
        <v>7.9157999999999999</v>
      </c>
      <c r="P1835" s="1">
        <v>2.37</v>
      </c>
      <c r="R1835" t="s">
        <v>1950</v>
      </c>
    </row>
    <row r="1836" spans="1:18">
      <c r="A1836">
        <v>78879</v>
      </c>
      <c r="D1836" t="s">
        <v>1333</v>
      </c>
      <c r="O1836">
        <f t="shared" si="109"/>
        <v>7.9157999999999999</v>
      </c>
      <c r="P1836" s="1">
        <v>2.37</v>
      </c>
      <c r="R1836" t="s">
        <v>1950</v>
      </c>
    </row>
    <row r="1837" spans="1:18">
      <c r="A1837">
        <v>78896</v>
      </c>
      <c r="D1837" t="s">
        <v>1138</v>
      </c>
      <c r="O1837">
        <f t="shared" si="109"/>
        <v>4.843</v>
      </c>
      <c r="P1837" s="1">
        <v>1.45</v>
      </c>
      <c r="R1837" t="s">
        <v>1950</v>
      </c>
    </row>
    <row r="1838" spans="1:18">
      <c r="A1838">
        <v>78897</v>
      </c>
      <c r="D1838" t="s">
        <v>1131</v>
      </c>
      <c r="O1838">
        <f t="shared" si="109"/>
        <v>4.6425999999999998</v>
      </c>
      <c r="P1838" s="1">
        <v>1.39</v>
      </c>
      <c r="R1838" t="s">
        <v>1950</v>
      </c>
    </row>
    <row r="1839" spans="1:18">
      <c r="A1839">
        <v>78898</v>
      </c>
      <c r="D1839" t="s">
        <v>1133</v>
      </c>
      <c r="O1839">
        <f t="shared" si="109"/>
        <v>4.7093999999999996</v>
      </c>
      <c r="P1839" s="1">
        <v>1.41</v>
      </c>
      <c r="R1839" t="s">
        <v>1950</v>
      </c>
    </row>
    <row r="1840" spans="1:18">
      <c r="A1840">
        <v>78899</v>
      </c>
      <c r="D1840" t="s">
        <v>1135</v>
      </c>
      <c r="O1840">
        <f t="shared" si="109"/>
        <v>4.8095999999999997</v>
      </c>
      <c r="P1840" s="1">
        <v>1.44</v>
      </c>
      <c r="R1840" t="s">
        <v>1950</v>
      </c>
    </row>
    <row r="1841" spans="1:18">
      <c r="A1841">
        <v>78899</v>
      </c>
      <c r="D1841" t="s">
        <v>1135</v>
      </c>
      <c r="O1841">
        <f t="shared" si="109"/>
        <v>4.8095999999999997</v>
      </c>
      <c r="P1841" s="1">
        <v>1.44</v>
      </c>
      <c r="R1841" t="s">
        <v>1950</v>
      </c>
    </row>
    <row r="1842" spans="1:18">
      <c r="A1842">
        <v>78912</v>
      </c>
      <c r="D1842" t="s">
        <v>1204</v>
      </c>
      <c r="O1842">
        <f t="shared" si="109"/>
        <v>5.9786000000000001</v>
      </c>
      <c r="P1842" s="1">
        <v>1.79</v>
      </c>
      <c r="R1842" t="s">
        <v>1950</v>
      </c>
    </row>
    <row r="1843" spans="1:18">
      <c r="A1843">
        <v>79000</v>
      </c>
      <c r="D1843" t="s">
        <v>1328</v>
      </c>
      <c r="O1843">
        <f t="shared" si="109"/>
        <v>7.815599999999999</v>
      </c>
      <c r="P1843" s="1">
        <v>2.34</v>
      </c>
      <c r="R1843" t="s">
        <v>1950</v>
      </c>
    </row>
    <row r="1844" spans="1:18">
      <c r="A1844">
        <v>79011</v>
      </c>
      <c r="D1844" t="s">
        <v>1362</v>
      </c>
      <c r="O1844">
        <f t="shared" si="109"/>
        <v>8.2498000000000005</v>
      </c>
      <c r="P1844" s="1">
        <v>2.4700000000000002</v>
      </c>
      <c r="R1844" t="s">
        <v>1950</v>
      </c>
    </row>
    <row r="1845" spans="1:18">
      <c r="A1845">
        <v>79012</v>
      </c>
      <c r="D1845" t="s">
        <v>1391</v>
      </c>
      <c r="O1845">
        <f t="shared" si="109"/>
        <v>8.5169999999999995</v>
      </c>
      <c r="P1845" s="1">
        <v>2.5499999999999998</v>
      </c>
      <c r="R1845" t="s">
        <v>1950</v>
      </c>
    </row>
    <row r="1846" spans="1:18">
      <c r="A1846">
        <v>79013</v>
      </c>
      <c r="D1846" t="s">
        <v>1360</v>
      </c>
      <c r="O1846">
        <f t="shared" si="109"/>
        <v>8.1829999999999998</v>
      </c>
      <c r="P1846" s="1">
        <v>2.4500000000000002</v>
      </c>
      <c r="R1846" t="s">
        <v>1950</v>
      </c>
    </row>
    <row r="1847" spans="1:18">
      <c r="A1847">
        <v>79014</v>
      </c>
      <c r="D1847" t="s">
        <v>1315</v>
      </c>
      <c r="O1847">
        <f t="shared" si="109"/>
        <v>7.6486000000000001</v>
      </c>
      <c r="P1847" s="1">
        <v>2.29</v>
      </c>
      <c r="R1847" t="s">
        <v>1950</v>
      </c>
    </row>
    <row r="1848" spans="1:18">
      <c r="A1848">
        <v>79023</v>
      </c>
      <c r="D1848" t="s">
        <v>1255</v>
      </c>
      <c r="O1848">
        <f t="shared" si="109"/>
        <v>6.6465999999999994</v>
      </c>
      <c r="P1848" s="1">
        <v>1.99</v>
      </c>
      <c r="R1848" t="s">
        <v>1950</v>
      </c>
    </row>
    <row r="1849" spans="1:18">
      <c r="A1849">
        <v>79024</v>
      </c>
      <c r="D1849" t="s">
        <v>1252</v>
      </c>
      <c r="O1849">
        <f t="shared" si="109"/>
        <v>6.6465999999999994</v>
      </c>
      <c r="P1849" s="1">
        <v>1.99</v>
      </c>
      <c r="R1849" t="s">
        <v>1950</v>
      </c>
    </row>
    <row r="1850" spans="1:18">
      <c r="A1850">
        <v>79027</v>
      </c>
      <c r="D1850" t="s">
        <v>1379</v>
      </c>
      <c r="O1850">
        <f t="shared" si="109"/>
        <v>8.4168000000000003</v>
      </c>
      <c r="P1850" s="1">
        <v>2.52</v>
      </c>
      <c r="R1850" t="s">
        <v>1950</v>
      </c>
    </row>
    <row r="1851" spans="1:18">
      <c r="A1851">
        <v>79028</v>
      </c>
      <c r="D1851" t="s">
        <v>1347</v>
      </c>
      <c r="O1851">
        <f t="shared" si="109"/>
        <v>8.0827999999999989</v>
      </c>
      <c r="P1851" s="1">
        <v>2.42</v>
      </c>
      <c r="R1851" t="s">
        <v>1950</v>
      </c>
    </row>
    <row r="1852" spans="1:18">
      <c r="A1852">
        <v>79074</v>
      </c>
      <c r="D1852" t="s">
        <v>1256</v>
      </c>
      <c r="O1852">
        <f t="shared" si="109"/>
        <v>6.6465999999999994</v>
      </c>
      <c r="P1852" s="1">
        <v>1.99</v>
      </c>
      <c r="R1852" t="s">
        <v>1950</v>
      </c>
    </row>
    <row r="1853" spans="1:18">
      <c r="A1853">
        <v>79077</v>
      </c>
      <c r="D1853" t="s">
        <v>1377</v>
      </c>
      <c r="O1853">
        <f t="shared" ref="O1853:O1916" si="110">P1853*3.34</f>
        <v>8.4168000000000003</v>
      </c>
      <c r="P1853" s="1">
        <v>2.52</v>
      </c>
      <c r="R1853" t="s">
        <v>1950</v>
      </c>
    </row>
    <row r="1854" spans="1:18">
      <c r="A1854">
        <v>79167</v>
      </c>
      <c r="D1854" t="s">
        <v>1324</v>
      </c>
      <c r="O1854">
        <f t="shared" si="110"/>
        <v>7.815599999999999</v>
      </c>
      <c r="P1854" s="1">
        <v>2.34</v>
      </c>
      <c r="R1854" t="s">
        <v>1950</v>
      </c>
    </row>
    <row r="1855" spans="1:18">
      <c r="A1855">
        <v>79167</v>
      </c>
      <c r="D1855" t="s">
        <v>1324</v>
      </c>
      <c r="O1855">
        <f t="shared" si="110"/>
        <v>7.815599999999999</v>
      </c>
      <c r="P1855" s="1">
        <v>2.34</v>
      </c>
      <c r="R1855" t="s">
        <v>1950</v>
      </c>
    </row>
    <row r="1856" spans="1:18">
      <c r="A1856">
        <v>79169</v>
      </c>
      <c r="D1856" t="s">
        <v>1067</v>
      </c>
      <c r="O1856">
        <f t="shared" si="110"/>
        <v>2.9057999999999997</v>
      </c>
      <c r="P1856" s="1">
        <v>0.87</v>
      </c>
      <c r="R1856" t="s">
        <v>1950</v>
      </c>
    </row>
    <row r="1857" spans="1:18">
      <c r="A1857">
        <v>79191</v>
      </c>
      <c r="D1857" t="s">
        <v>1109</v>
      </c>
      <c r="O1857">
        <f t="shared" si="110"/>
        <v>4.0747999999999998</v>
      </c>
      <c r="P1857" s="1">
        <v>1.22</v>
      </c>
      <c r="R1857" t="s">
        <v>1950</v>
      </c>
    </row>
    <row r="1858" spans="1:18">
      <c r="A1858">
        <v>79192</v>
      </c>
      <c r="D1858" t="s">
        <v>1139</v>
      </c>
      <c r="O1858">
        <f t="shared" si="110"/>
        <v>4.8763999999999994</v>
      </c>
      <c r="P1858" s="1">
        <v>1.46</v>
      </c>
      <c r="R1858" t="s">
        <v>1950</v>
      </c>
    </row>
    <row r="1859" spans="1:18">
      <c r="A1859">
        <v>79194</v>
      </c>
      <c r="D1859" t="s">
        <v>1087</v>
      </c>
      <c r="O1859">
        <f t="shared" si="110"/>
        <v>3.5070000000000001</v>
      </c>
      <c r="P1859" s="1">
        <v>1.05</v>
      </c>
      <c r="R1859" t="s">
        <v>1950</v>
      </c>
    </row>
    <row r="1860" spans="1:18">
      <c r="A1860">
        <v>79194</v>
      </c>
      <c r="D1860" t="s">
        <v>1087</v>
      </c>
      <c r="O1860">
        <f t="shared" si="110"/>
        <v>3.5070000000000001</v>
      </c>
      <c r="P1860" s="1">
        <v>1.05</v>
      </c>
      <c r="R1860" t="s">
        <v>1950</v>
      </c>
    </row>
    <row r="1861" spans="1:18">
      <c r="A1861">
        <v>79195</v>
      </c>
      <c r="D1861" t="s">
        <v>1088</v>
      </c>
      <c r="O1861">
        <f t="shared" si="110"/>
        <v>3.5070000000000001</v>
      </c>
      <c r="P1861" s="1">
        <v>1.05</v>
      </c>
      <c r="R1861" t="s">
        <v>1950</v>
      </c>
    </row>
    <row r="1862" spans="1:18">
      <c r="A1862">
        <v>79195</v>
      </c>
      <c r="D1862" t="s">
        <v>1088</v>
      </c>
      <c r="O1862">
        <f t="shared" si="110"/>
        <v>3.6406000000000001</v>
      </c>
      <c r="P1862" s="1">
        <v>1.0900000000000001</v>
      </c>
      <c r="R1862" t="s">
        <v>1950</v>
      </c>
    </row>
    <row r="1863" spans="1:18">
      <c r="A1863">
        <v>79196</v>
      </c>
      <c r="D1863" t="s">
        <v>1106</v>
      </c>
      <c r="O1863">
        <f t="shared" si="110"/>
        <v>3.9745999999999997</v>
      </c>
      <c r="P1863" s="1">
        <v>1.19</v>
      </c>
      <c r="R1863" t="s">
        <v>1950</v>
      </c>
    </row>
    <row r="1864" spans="1:18">
      <c r="A1864">
        <v>79196</v>
      </c>
      <c r="D1864" t="s">
        <v>1106</v>
      </c>
      <c r="O1864">
        <f t="shared" si="110"/>
        <v>3.9745999999999997</v>
      </c>
      <c r="P1864" s="1">
        <v>1.19</v>
      </c>
      <c r="R1864" t="s">
        <v>1950</v>
      </c>
    </row>
    <row r="1865" spans="1:18">
      <c r="A1865">
        <v>79197</v>
      </c>
      <c r="D1865" t="s">
        <v>1105</v>
      </c>
      <c r="O1865">
        <f t="shared" si="110"/>
        <v>3.9745999999999997</v>
      </c>
      <c r="P1865" s="1">
        <v>1.19</v>
      </c>
      <c r="R1865" t="s">
        <v>1950</v>
      </c>
    </row>
    <row r="1866" spans="1:18">
      <c r="A1866">
        <v>79197</v>
      </c>
      <c r="D1866" t="s">
        <v>1105</v>
      </c>
      <c r="O1866">
        <f t="shared" si="110"/>
        <v>3.9745999999999997</v>
      </c>
      <c r="P1866" s="1">
        <v>1.19</v>
      </c>
      <c r="R1866" t="s">
        <v>1950</v>
      </c>
    </row>
    <row r="1867" spans="1:18">
      <c r="A1867">
        <v>79203</v>
      </c>
      <c r="D1867" t="s">
        <v>1258</v>
      </c>
      <c r="O1867">
        <f t="shared" si="110"/>
        <v>6.68</v>
      </c>
      <c r="P1867" s="1">
        <v>2</v>
      </c>
      <c r="R1867" t="s">
        <v>1950</v>
      </c>
    </row>
    <row r="1868" spans="1:18">
      <c r="A1868">
        <v>79206</v>
      </c>
      <c r="D1868" t="s">
        <v>1787</v>
      </c>
      <c r="O1868">
        <f t="shared" si="110"/>
        <v>20.006599999999999</v>
      </c>
      <c r="P1868" s="1">
        <v>5.99</v>
      </c>
      <c r="R1868" t="s">
        <v>1950</v>
      </c>
    </row>
    <row r="1869" spans="1:18">
      <c r="A1869">
        <v>79207</v>
      </c>
      <c r="D1869" t="s">
        <v>1789</v>
      </c>
      <c r="O1869">
        <f t="shared" si="110"/>
        <v>20.006599999999999</v>
      </c>
      <c r="P1869" s="1">
        <v>5.99</v>
      </c>
      <c r="R1869" t="s">
        <v>1950</v>
      </c>
    </row>
    <row r="1870" spans="1:18">
      <c r="A1870">
        <v>79210</v>
      </c>
      <c r="D1870" t="s">
        <v>1664</v>
      </c>
      <c r="O1870">
        <f t="shared" si="110"/>
        <v>13.326600000000001</v>
      </c>
      <c r="P1870" s="1">
        <v>3.99</v>
      </c>
      <c r="R1870" t="s">
        <v>1950</v>
      </c>
    </row>
    <row r="1871" spans="1:18">
      <c r="A1871">
        <v>79211</v>
      </c>
      <c r="D1871" t="s">
        <v>1663</v>
      </c>
      <c r="O1871">
        <f t="shared" si="110"/>
        <v>13.326600000000001</v>
      </c>
      <c r="P1871" s="1">
        <v>3.99</v>
      </c>
      <c r="R1871" t="s">
        <v>1950</v>
      </c>
    </row>
    <row r="1872" spans="1:18">
      <c r="A1872">
        <v>79217</v>
      </c>
      <c r="D1872" t="s">
        <v>1616</v>
      </c>
      <c r="O1872">
        <f t="shared" si="110"/>
        <v>12.424799999999999</v>
      </c>
      <c r="P1872" s="1">
        <v>3.72</v>
      </c>
      <c r="R1872" t="s">
        <v>1950</v>
      </c>
    </row>
    <row r="1873" spans="1:18">
      <c r="A1873">
        <v>79248</v>
      </c>
      <c r="D1873" t="s">
        <v>1254</v>
      </c>
      <c r="O1873">
        <f t="shared" si="110"/>
        <v>6.6465999999999994</v>
      </c>
      <c r="P1873" s="1">
        <v>1.99</v>
      </c>
      <c r="R1873" t="s">
        <v>1950</v>
      </c>
    </row>
    <row r="1874" spans="1:18">
      <c r="A1874">
        <v>79251</v>
      </c>
      <c r="D1874" t="s">
        <v>1481</v>
      </c>
      <c r="O1874">
        <f t="shared" si="110"/>
        <v>9.6191999999999993</v>
      </c>
      <c r="P1874" s="1">
        <v>2.88</v>
      </c>
      <c r="R1874" t="s">
        <v>1950</v>
      </c>
    </row>
    <row r="1875" spans="1:18">
      <c r="A1875">
        <v>79252</v>
      </c>
      <c r="D1875" t="s">
        <v>1483</v>
      </c>
      <c r="O1875">
        <f t="shared" si="110"/>
        <v>9.6191999999999993</v>
      </c>
      <c r="P1875" s="1">
        <v>2.88</v>
      </c>
      <c r="R1875" t="s">
        <v>1950</v>
      </c>
    </row>
    <row r="1876" spans="1:18">
      <c r="A1876">
        <v>79267</v>
      </c>
      <c r="D1876" t="s">
        <v>1381</v>
      </c>
      <c r="O1876">
        <f t="shared" si="110"/>
        <v>8.4835999999999991</v>
      </c>
      <c r="P1876" s="1">
        <v>2.54</v>
      </c>
      <c r="R1876" t="s">
        <v>1950</v>
      </c>
    </row>
    <row r="1877" spans="1:18">
      <c r="A1877">
        <v>79267</v>
      </c>
      <c r="D1877" t="s">
        <v>1381</v>
      </c>
      <c r="O1877">
        <f t="shared" si="110"/>
        <v>8.4835999999999991</v>
      </c>
      <c r="P1877" s="1">
        <v>2.54</v>
      </c>
      <c r="R1877" t="s">
        <v>1950</v>
      </c>
    </row>
    <row r="1878" spans="1:18">
      <c r="A1878">
        <v>79291</v>
      </c>
      <c r="D1878" t="s">
        <v>1758</v>
      </c>
      <c r="O1878">
        <f t="shared" si="110"/>
        <v>17.067399999999999</v>
      </c>
      <c r="P1878" s="1">
        <v>5.1100000000000003</v>
      </c>
      <c r="R1878" t="s">
        <v>1950</v>
      </c>
    </row>
    <row r="1879" spans="1:18">
      <c r="A1879">
        <v>79315</v>
      </c>
      <c r="D1879" t="s">
        <v>1820</v>
      </c>
      <c r="O1879">
        <f t="shared" si="110"/>
        <v>26.152200000000001</v>
      </c>
      <c r="P1879" s="1">
        <v>7.83</v>
      </c>
      <c r="R1879" t="s">
        <v>1950</v>
      </c>
    </row>
    <row r="1880" spans="1:18">
      <c r="A1880">
        <v>79338</v>
      </c>
      <c r="D1880" t="s">
        <v>1102</v>
      </c>
      <c r="O1880">
        <f t="shared" si="110"/>
        <v>3.7408000000000001</v>
      </c>
      <c r="P1880" s="1">
        <v>1.1200000000000001</v>
      </c>
      <c r="R1880" t="s">
        <v>1950</v>
      </c>
    </row>
    <row r="1881" spans="1:18">
      <c r="A1881">
        <v>79340</v>
      </c>
      <c r="D1881" t="s">
        <v>1096</v>
      </c>
      <c r="O1881">
        <f t="shared" si="110"/>
        <v>3.6406000000000001</v>
      </c>
      <c r="P1881" s="1">
        <v>1.0900000000000001</v>
      </c>
      <c r="R1881" t="s">
        <v>1950</v>
      </c>
    </row>
    <row r="1882" spans="1:18">
      <c r="A1882">
        <v>79370</v>
      </c>
      <c r="D1882" t="s">
        <v>1700</v>
      </c>
      <c r="O1882">
        <f t="shared" si="110"/>
        <v>14.261799999999997</v>
      </c>
      <c r="P1882" s="1">
        <v>4.2699999999999996</v>
      </c>
      <c r="R1882" t="s">
        <v>1950</v>
      </c>
    </row>
    <row r="1883" spans="1:18">
      <c r="A1883">
        <v>79371</v>
      </c>
      <c r="D1883" t="s">
        <v>1188</v>
      </c>
      <c r="O1883">
        <f t="shared" si="110"/>
        <v>5.6445999999999996</v>
      </c>
      <c r="P1883" s="1">
        <v>1.69</v>
      </c>
      <c r="R1883" t="s">
        <v>1950</v>
      </c>
    </row>
    <row r="1884" spans="1:18">
      <c r="A1884">
        <v>79372</v>
      </c>
      <c r="D1884" t="s">
        <v>1077</v>
      </c>
      <c r="O1884">
        <f t="shared" si="110"/>
        <v>3.3066</v>
      </c>
      <c r="P1884" s="1">
        <v>0.99</v>
      </c>
      <c r="R1884" t="s">
        <v>1950</v>
      </c>
    </row>
    <row r="1885" spans="1:18">
      <c r="A1885">
        <v>79377</v>
      </c>
      <c r="D1885" t="s">
        <v>1284</v>
      </c>
      <c r="O1885">
        <f t="shared" si="110"/>
        <v>7.2812000000000001</v>
      </c>
      <c r="P1885" s="1">
        <v>2.1800000000000002</v>
      </c>
      <c r="R1885" t="s">
        <v>1950</v>
      </c>
    </row>
    <row r="1886" spans="1:18">
      <c r="A1886">
        <v>79378</v>
      </c>
      <c r="D1886" t="s">
        <v>1755</v>
      </c>
      <c r="O1886">
        <f t="shared" si="110"/>
        <v>16.633200000000002</v>
      </c>
      <c r="P1886" s="1">
        <v>4.9800000000000004</v>
      </c>
      <c r="R1886" t="s">
        <v>1950</v>
      </c>
    </row>
    <row r="1887" spans="1:18">
      <c r="A1887">
        <v>79380</v>
      </c>
      <c r="D1887" t="s">
        <v>1733</v>
      </c>
      <c r="O1887">
        <f t="shared" si="110"/>
        <v>15.698</v>
      </c>
      <c r="P1887" s="1">
        <v>4.7</v>
      </c>
      <c r="R1887" t="s">
        <v>1950</v>
      </c>
    </row>
    <row r="1888" spans="1:18">
      <c r="A1888">
        <v>79381</v>
      </c>
      <c r="D1888" t="s">
        <v>1732</v>
      </c>
      <c r="O1888">
        <f t="shared" si="110"/>
        <v>15.698</v>
      </c>
      <c r="P1888" s="1">
        <v>4.7</v>
      </c>
      <c r="R1888" t="s">
        <v>1950</v>
      </c>
    </row>
    <row r="1889" spans="1:18">
      <c r="A1889">
        <v>79386</v>
      </c>
      <c r="D1889" t="s">
        <v>1351</v>
      </c>
      <c r="O1889">
        <f t="shared" si="110"/>
        <v>8.0827999999999989</v>
      </c>
      <c r="P1889" s="1">
        <v>2.42</v>
      </c>
      <c r="R1889" t="s">
        <v>1950</v>
      </c>
    </row>
    <row r="1890" spans="1:18">
      <c r="A1890">
        <v>79387</v>
      </c>
      <c r="D1890" t="s">
        <v>1321</v>
      </c>
      <c r="O1890">
        <f t="shared" si="110"/>
        <v>7.7821999999999996</v>
      </c>
      <c r="P1890" s="1">
        <v>2.33</v>
      </c>
      <c r="R1890" t="s">
        <v>1950</v>
      </c>
    </row>
    <row r="1891" spans="1:18">
      <c r="A1891">
        <v>79388</v>
      </c>
      <c r="D1891" t="s">
        <v>1615</v>
      </c>
      <c r="O1891">
        <f t="shared" si="110"/>
        <v>12.424799999999999</v>
      </c>
      <c r="P1891" s="1">
        <v>3.72</v>
      </c>
      <c r="R1891" t="s">
        <v>1950</v>
      </c>
    </row>
    <row r="1892" spans="1:18">
      <c r="A1892">
        <v>79390</v>
      </c>
      <c r="D1892" t="s">
        <v>1649</v>
      </c>
      <c r="O1892">
        <f t="shared" si="110"/>
        <v>13.159599999999999</v>
      </c>
      <c r="P1892" s="1">
        <v>3.94</v>
      </c>
      <c r="R1892" t="s">
        <v>1950</v>
      </c>
    </row>
    <row r="1893" spans="1:18">
      <c r="A1893">
        <v>79422</v>
      </c>
      <c r="D1893" t="s">
        <v>1698</v>
      </c>
      <c r="O1893">
        <f t="shared" si="110"/>
        <v>14.228399999999999</v>
      </c>
      <c r="P1893" s="1">
        <v>4.26</v>
      </c>
      <c r="R1893" t="s">
        <v>1950</v>
      </c>
    </row>
    <row r="1894" spans="1:18">
      <c r="A1894">
        <v>79423</v>
      </c>
      <c r="D1894" t="s">
        <v>1786</v>
      </c>
      <c r="O1894">
        <f t="shared" si="110"/>
        <v>19.939799999999998</v>
      </c>
      <c r="P1894" s="1">
        <v>5.97</v>
      </c>
      <c r="R1894" t="s">
        <v>1950</v>
      </c>
    </row>
    <row r="1895" spans="1:18">
      <c r="A1895">
        <v>79523</v>
      </c>
      <c r="D1895" t="s">
        <v>1176</v>
      </c>
      <c r="O1895">
        <f t="shared" si="110"/>
        <v>5.5443999999999996</v>
      </c>
      <c r="P1895" s="1">
        <v>1.66</v>
      </c>
      <c r="R1895" t="s">
        <v>1950</v>
      </c>
    </row>
    <row r="1896" spans="1:18">
      <c r="A1896">
        <v>79524</v>
      </c>
      <c r="D1896" t="s">
        <v>1178</v>
      </c>
      <c r="O1896">
        <f t="shared" si="110"/>
        <v>5.5443999999999996</v>
      </c>
      <c r="P1896" s="1">
        <v>1.66</v>
      </c>
      <c r="R1896" t="s">
        <v>1950</v>
      </c>
    </row>
    <row r="1897" spans="1:18">
      <c r="A1897">
        <v>79525</v>
      </c>
      <c r="D1897" t="s">
        <v>1237</v>
      </c>
      <c r="O1897">
        <f t="shared" si="110"/>
        <v>6.4461999999999993</v>
      </c>
      <c r="P1897" s="1">
        <v>1.93</v>
      </c>
      <c r="R1897" t="s">
        <v>1950</v>
      </c>
    </row>
    <row r="1898" spans="1:18">
      <c r="A1898">
        <v>79575</v>
      </c>
      <c r="D1898" t="s">
        <v>1074</v>
      </c>
      <c r="O1898">
        <f t="shared" si="110"/>
        <v>3.3066</v>
      </c>
      <c r="P1898" s="1">
        <v>0.99</v>
      </c>
      <c r="R1898" t="s">
        <v>1950</v>
      </c>
    </row>
    <row r="1899" spans="1:18">
      <c r="A1899">
        <v>79603</v>
      </c>
      <c r="D1899" t="s">
        <v>1765</v>
      </c>
      <c r="O1899">
        <f t="shared" si="110"/>
        <v>17.301199999999998</v>
      </c>
      <c r="P1899" s="1">
        <v>5.18</v>
      </c>
      <c r="R1899" t="s">
        <v>1950</v>
      </c>
    </row>
    <row r="1900" spans="1:18">
      <c r="A1900">
        <v>79609</v>
      </c>
      <c r="D1900" t="s">
        <v>1401</v>
      </c>
      <c r="O1900">
        <f t="shared" si="110"/>
        <v>8.650599999999999</v>
      </c>
      <c r="P1900" s="1">
        <v>2.59</v>
      </c>
      <c r="R1900" t="s">
        <v>1950</v>
      </c>
    </row>
    <row r="1901" spans="1:18">
      <c r="A1901">
        <v>79613</v>
      </c>
      <c r="D1901" t="s">
        <v>1433</v>
      </c>
      <c r="O1901">
        <f t="shared" si="110"/>
        <v>9.0847999999999995</v>
      </c>
      <c r="P1901" s="1">
        <v>2.72</v>
      </c>
      <c r="R1901" t="s">
        <v>1950</v>
      </c>
    </row>
    <row r="1902" spans="1:18">
      <c r="A1902">
        <v>79621</v>
      </c>
      <c r="D1902" t="s">
        <v>1811</v>
      </c>
      <c r="O1902">
        <f t="shared" si="110"/>
        <v>23.647199999999998</v>
      </c>
      <c r="P1902" s="1">
        <v>7.08</v>
      </c>
      <c r="R1902" t="s">
        <v>1950</v>
      </c>
    </row>
    <row r="1903" spans="1:18">
      <c r="A1903">
        <v>79623</v>
      </c>
      <c r="D1903" t="s">
        <v>1704</v>
      </c>
      <c r="O1903">
        <f t="shared" si="110"/>
        <v>14.5624</v>
      </c>
      <c r="P1903" s="1">
        <v>4.3600000000000003</v>
      </c>
      <c r="R1903" t="s">
        <v>1950</v>
      </c>
    </row>
    <row r="1904" spans="1:18">
      <c r="A1904">
        <v>79635</v>
      </c>
      <c r="D1904" t="s">
        <v>1471</v>
      </c>
      <c r="O1904">
        <f t="shared" si="110"/>
        <v>9.4187999999999992</v>
      </c>
      <c r="P1904" s="1">
        <v>2.82</v>
      </c>
      <c r="R1904" t="s">
        <v>1950</v>
      </c>
    </row>
    <row r="1905" spans="1:18">
      <c r="A1905">
        <v>79648</v>
      </c>
      <c r="D1905" t="s">
        <v>1323</v>
      </c>
      <c r="O1905">
        <f t="shared" si="110"/>
        <v>7.815599999999999</v>
      </c>
      <c r="P1905" s="1">
        <v>2.34</v>
      </c>
      <c r="R1905" t="s">
        <v>1950</v>
      </c>
    </row>
    <row r="1906" spans="1:18">
      <c r="A1906">
        <v>79649</v>
      </c>
      <c r="D1906" t="s">
        <v>1582</v>
      </c>
      <c r="O1906">
        <f t="shared" si="110"/>
        <v>11.5564</v>
      </c>
      <c r="P1906" s="1">
        <v>3.46</v>
      </c>
      <c r="R1906" t="s">
        <v>1950</v>
      </c>
    </row>
    <row r="1907" spans="1:18">
      <c r="A1907">
        <v>79651</v>
      </c>
      <c r="D1907" t="s">
        <v>1768</v>
      </c>
      <c r="O1907">
        <f t="shared" si="110"/>
        <v>17.735399999999998</v>
      </c>
      <c r="P1907" s="1">
        <v>5.31</v>
      </c>
      <c r="R1907" t="s">
        <v>1950</v>
      </c>
    </row>
    <row r="1908" spans="1:18">
      <c r="A1908">
        <v>79652</v>
      </c>
      <c r="D1908" t="s">
        <v>1605</v>
      </c>
      <c r="O1908">
        <f t="shared" si="110"/>
        <v>11.990599999999999</v>
      </c>
      <c r="P1908" s="1">
        <v>3.59</v>
      </c>
      <c r="R1908" t="s">
        <v>1950</v>
      </c>
    </row>
    <row r="1909" spans="1:18">
      <c r="A1909">
        <v>79653</v>
      </c>
      <c r="D1909" t="s">
        <v>1603</v>
      </c>
      <c r="O1909">
        <f t="shared" si="110"/>
        <v>11.990599999999999</v>
      </c>
      <c r="P1909" s="1">
        <v>3.59</v>
      </c>
      <c r="R1909" t="s">
        <v>1950</v>
      </c>
    </row>
    <row r="1910" spans="1:18">
      <c r="A1910">
        <v>79668</v>
      </c>
      <c r="D1910" t="s">
        <v>1193</v>
      </c>
      <c r="O1910">
        <f t="shared" si="110"/>
        <v>5.6779999999999999</v>
      </c>
      <c r="P1910" s="1">
        <v>1.7</v>
      </c>
      <c r="R1910" t="s">
        <v>1950</v>
      </c>
    </row>
    <row r="1911" spans="1:18">
      <c r="A1911">
        <v>79669</v>
      </c>
      <c r="D1911" t="s">
        <v>1235</v>
      </c>
      <c r="O1911">
        <f t="shared" si="110"/>
        <v>6.4461999999999993</v>
      </c>
      <c r="P1911" s="1">
        <v>1.93</v>
      </c>
      <c r="R1911" t="s">
        <v>1950</v>
      </c>
    </row>
    <row r="1912" spans="1:18">
      <c r="A1912">
        <v>79670</v>
      </c>
      <c r="D1912" t="s">
        <v>1280</v>
      </c>
      <c r="O1912">
        <f t="shared" si="110"/>
        <v>7.2144000000000004</v>
      </c>
      <c r="P1912" s="1">
        <v>2.16</v>
      </c>
      <c r="R1912" t="s">
        <v>1950</v>
      </c>
    </row>
    <row r="1913" spans="1:18">
      <c r="A1913">
        <v>79672</v>
      </c>
      <c r="D1913" t="s">
        <v>1261</v>
      </c>
      <c r="O1913">
        <f t="shared" si="110"/>
        <v>6.8136000000000001</v>
      </c>
      <c r="P1913" s="1">
        <v>2.04</v>
      </c>
      <c r="R1913" t="s">
        <v>1950</v>
      </c>
    </row>
    <row r="1914" spans="1:18">
      <c r="A1914">
        <v>79673</v>
      </c>
      <c r="D1914" t="s">
        <v>1332</v>
      </c>
      <c r="O1914">
        <f t="shared" si="110"/>
        <v>7.8490000000000002</v>
      </c>
      <c r="P1914" s="1">
        <v>2.35</v>
      </c>
      <c r="R1914" t="s">
        <v>1950</v>
      </c>
    </row>
    <row r="1915" spans="1:18">
      <c r="A1915">
        <v>79675</v>
      </c>
      <c r="D1915" t="s">
        <v>1206</v>
      </c>
      <c r="O1915">
        <f t="shared" si="110"/>
        <v>6.0119999999999996</v>
      </c>
      <c r="P1915" s="1">
        <v>1.8</v>
      </c>
      <c r="R1915" t="s">
        <v>1950</v>
      </c>
    </row>
    <row r="1916" spans="1:18">
      <c r="A1916">
        <v>79676</v>
      </c>
      <c r="D1916" t="s">
        <v>1231</v>
      </c>
      <c r="O1916">
        <f t="shared" si="110"/>
        <v>6.3793999999999995</v>
      </c>
      <c r="P1916" s="1">
        <v>1.91</v>
      </c>
      <c r="R1916" t="s">
        <v>1950</v>
      </c>
    </row>
    <row r="1917" spans="1:18">
      <c r="A1917">
        <v>79678</v>
      </c>
      <c r="D1917" t="s">
        <v>1162</v>
      </c>
      <c r="O1917">
        <f t="shared" ref="O1917:O1980" si="111">P1917*3.34</f>
        <v>5.2438000000000002</v>
      </c>
      <c r="P1917" s="1">
        <v>1.57</v>
      </c>
      <c r="R1917" t="s">
        <v>1950</v>
      </c>
    </row>
    <row r="1918" spans="1:18">
      <c r="A1918">
        <v>79683</v>
      </c>
      <c r="D1918" t="s">
        <v>1286</v>
      </c>
      <c r="O1918">
        <f t="shared" si="111"/>
        <v>7.3145999999999995</v>
      </c>
      <c r="P1918" s="1">
        <v>2.19</v>
      </c>
      <c r="R1918" t="s">
        <v>1950</v>
      </c>
    </row>
    <row r="1919" spans="1:18">
      <c r="A1919">
        <v>79685</v>
      </c>
      <c r="D1919" t="s">
        <v>1225</v>
      </c>
      <c r="O1919">
        <f t="shared" si="111"/>
        <v>6.2458</v>
      </c>
      <c r="P1919" s="1">
        <v>1.87</v>
      </c>
      <c r="R1919" t="s">
        <v>1950</v>
      </c>
    </row>
    <row r="1920" spans="1:18">
      <c r="A1920">
        <v>79696</v>
      </c>
      <c r="D1920" t="s">
        <v>1535</v>
      </c>
      <c r="O1920">
        <f t="shared" si="111"/>
        <v>10.654599999999999</v>
      </c>
      <c r="P1920" s="1">
        <v>3.19</v>
      </c>
      <c r="R1920" t="s">
        <v>1950</v>
      </c>
    </row>
    <row r="1921" spans="1:18">
      <c r="A1921">
        <v>79737</v>
      </c>
      <c r="D1921" t="s">
        <v>1229</v>
      </c>
      <c r="O1921">
        <f t="shared" si="111"/>
        <v>6.3125999999999998</v>
      </c>
      <c r="P1921" s="1">
        <v>1.89</v>
      </c>
      <c r="R1921" t="s">
        <v>1950</v>
      </c>
    </row>
    <row r="1922" spans="1:18">
      <c r="A1922">
        <v>79738</v>
      </c>
      <c r="D1922" t="s">
        <v>1272</v>
      </c>
      <c r="O1922">
        <f t="shared" si="111"/>
        <v>6.980599999999999</v>
      </c>
      <c r="P1922" s="1">
        <v>2.09</v>
      </c>
      <c r="R1922" t="s">
        <v>1950</v>
      </c>
    </row>
    <row r="1923" spans="1:18">
      <c r="A1923">
        <v>79739</v>
      </c>
      <c r="D1923" t="s">
        <v>1181</v>
      </c>
      <c r="O1923">
        <f t="shared" si="111"/>
        <v>5.5777999999999999</v>
      </c>
      <c r="P1923" s="1">
        <v>1.67</v>
      </c>
      <c r="R1923" t="s">
        <v>1950</v>
      </c>
    </row>
    <row r="1924" spans="1:18">
      <c r="A1924">
        <v>79763</v>
      </c>
      <c r="D1924" t="s">
        <v>1550</v>
      </c>
      <c r="O1924">
        <f t="shared" si="111"/>
        <v>10.9886</v>
      </c>
      <c r="P1924" s="1">
        <v>3.29</v>
      </c>
      <c r="R1924" t="s">
        <v>1950</v>
      </c>
    </row>
    <row r="1925" spans="1:18">
      <c r="A1925">
        <v>79764</v>
      </c>
      <c r="D1925" t="s">
        <v>1531</v>
      </c>
      <c r="O1925">
        <f t="shared" si="111"/>
        <v>10.5878</v>
      </c>
      <c r="P1925" s="1">
        <v>3.17</v>
      </c>
      <c r="R1925" t="s">
        <v>1950</v>
      </c>
    </row>
    <row r="1926" spans="1:18">
      <c r="A1926">
        <v>79765</v>
      </c>
      <c r="D1926" t="s">
        <v>1141</v>
      </c>
      <c r="O1926">
        <f t="shared" si="111"/>
        <v>4.9097999999999997</v>
      </c>
      <c r="P1926" s="1">
        <v>1.47</v>
      </c>
      <c r="R1926" t="s">
        <v>1950</v>
      </c>
    </row>
    <row r="1927" spans="1:18">
      <c r="A1927">
        <v>79766</v>
      </c>
      <c r="D1927" t="s">
        <v>1222</v>
      </c>
      <c r="O1927">
        <f t="shared" si="111"/>
        <v>6.2123999999999997</v>
      </c>
      <c r="P1927" s="1">
        <v>1.86</v>
      </c>
      <c r="R1927" t="s">
        <v>1950</v>
      </c>
    </row>
    <row r="1928" spans="1:18">
      <c r="A1928">
        <v>79771</v>
      </c>
      <c r="D1928" t="s">
        <v>1083</v>
      </c>
      <c r="O1928">
        <f t="shared" si="111"/>
        <v>3.4401999999999999</v>
      </c>
      <c r="P1928" s="1">
        <v>1.03</v>
      </c>
      <c r="R1928" t="s">
        <v>1950</v>
      </c>
    </row>
    <row r="1929" spans="1:18">
      <c r="A1929">
        <v>79771</v>
      </c>
      <c r="D1929" t="s">
        <v>1083</v>
      </c>
      <c r="O1929">
        <f t="shared" si="111"/>
        <v>3.4735999999999998</v>
      </c>
      <c r="P1929" s="1">
        <v>1.04</v>
      </c>
      <c r="R1929" t="s">
        <v>1950</v>
      </c>
    </row>
    <row r="1930" spans="1:18">
      <c r="A1930">
        <v>79776</v>
      </c>
      <c r="D1930" t="s">
        <v>1285</v>
      </c>
      <c r="O1930">
        <f t="shared" si="111"/>
        <v>7.3145999999999995</v>
      </c>
      <c r="P1930" s="1">
        <v>2.19</v>
      </c>
      <c r="R1930" t="s">
        <v>1950</v>
      </c>
    </row>
    <row r="1931" spans="1:18">
      <c r="A1931">
        <v>79834</v>
      </c>
      <c r="D1931" t="s">
        <v>1325</v>
      </c>
      <c r="O1931">
        <f t="shared" si="111"/>
        <v>7.815599999999999</v>
      </c>
      <c r="P1931" s="1">
        <v>2.34</v>
      </c>
      <c r="R1931" t="s">
        <v>1950</v>
      </c>
    </row>
    <row r="1932" spans="1:18">
      <c r="A1932">
        <v>79835</v>
      </c>
      <c r="D1932" t="s">
        <v>1499</v>
      </c>
      <c r="O1932">
        <f t="shared" si="111"/>
        <v>9.8864000000000001</v>
      </c>
      <c r="P1932" s="1">
        <v>2.96</v>
      </c>
      <c r="R1932" t="s">
        <v>1950</v>
      </c>
    </row>
    <row r="1933" spans="1:18">
      <c r="A1933">
        <v>79836</v>
      </c>
      <c r="D1933" t="s">
        <v>1500</v>
      </c>
      <c r="O1933">
        <f t="shared" si="111"/>
        <v>9.8864000000000001</v>
      </c>
      <c r="P1933" s="1">
        <v>2.96</v>
      </c>
      <c r="R1933" t="s">
        <v>1950</v>
      </c>
    </row>
    <row r="1934" spans="1:18">
      <c r="A1934">
        <v>79841</v>
      </c>
      <c r="D1934" t="s">
        <v>1599</v>
      </c>
      <c r="O1934">
        <f t="shared" si="111"/>
        <v>11.856999999999999</v>
      </c>
      <c r="P1934" s="1">
        <v>3.55</v>
      </c>
      <c r="R1934" t="s">
        <v>1950</v>
      </c>
    </row>
    <row r="1935" spans="1:18">
      <c r="A1935">
        <v>79842</v>
      </c>
      <c r="D1935" t="s">
        <v>1598</v>
      </c>
      <c r="O1935">
        <f t="shared" si="111"/>
        <v>11.856999999999999</v>
      </c>
      <c r="P1935" s="1">
        <v>3.55</v>
      </c>
      <c r="R1935" t="s">
        <v>1950</v>
      </c>
    </row>
    <row r="1936" spans="1:18">
      <c r="A1936">
        <v>79846</v>
      </c>
      <c r="D1936" t="s">
        <v>1212</v>
      </c>
      <c r="O1936">
        <f t="shared" si="111"/>
        <v>6.1121999999999996</v>
      </c>
      <c r="P1936" s="1">
        <v>1.83</v>
      </c>
      <c r="R1936" t="s">
        <v>1950</v>
      </c>
    </row>
    <row r="1937" spans="1:18">
      <c r="A1937">
        <v>79912</v>
      </c>
      <c r="D1937" t="s">
        <v>1330</v>
      </c>
      <c r="O1937">
        <f t="shared" si="111"/>
        <v>7.815599999999999</v>
      </c>
      <c r="P1937" s="1">
        <v>2.34</v>
      </c>
      <c r="R1937" t="s">
        <v>1950</v>
      </c>
    </row>
    <row r="1938" spans="1:18">
      <c r="A1938">
        <v>79960</v>
      </c>
      <c r="D1938" t="s">
        <v>1825</v>
      </c>
      <c r="O1938">
        <f t="shared" si="111"/>
        <v>28.122799999999998</v>
      </c>
      <c r="P1938" s="1">
        <v>8.42</v>
      </c>
      <c r="R1938" t="s">
        <v>1950</v>
      </c>
    </row>
    <row r="1939" spans="1:18">
      <c r="A1939">
        <v>79961</v>
      </c>
      <c r="D1939" t="s">
        <v>1797</v>
      </c>
      <c r="O1939">
        <f t="shared" si="111"/>
        <v>21.142199999999999</v>
      </c>
      <c r="P1939" s="1">
        <v>6.33</v>
      </c>
      <c r="R1939" t="s">
        <v>1950</v>
      </c>
    </row>
    <row r="1940" spans="1:18">
      <c r="A1940">
        <v>79962</v>
      </c>
      <c r="D1940" t="s">
        <v>1697</v>
      </c>
      <c r="O1940">
        <f t="shared" si="111"/>
        <v>14.228399999999999</v>
      </c>
      <c r="P1940" s="1">
        <v>4.26</v>
      </c>
      <c r="R1940" t="s">
        <v>1950</v>
      </c>
    </row>
    <row r="1941" spans="1:18">
      <c r="A1941">
        <v>79963</v>
      </c>
      <c r="D1941" t="s">
        <v>1253</v>
      </c>
      <c r="O1941">
        <f t="shared" si="111"/>
        <v>6.6465999999999994</v>
      </c>
      <c r="P1941" s="1">
        <v>1.99</v>
      </c>
      <c r="R1941" t="s">
        <v>1950</v>
      </c>
    </row>
    <row r="1942" spans="1:18">
      <c r="A1942">
        <v>79964</v>
      </c>
      <c r="D1942" t="s">
        <v>1082</v>
      </c>
      <c r="O1942">
        <f t="shared" si="111"/>
        <v>3.4401999999999999</v>
      </c>
      <c r="P1942" s="1">
        <v>1.03</v>
      </c>
      <c r="R1942" t="s">
        <v>1950</v>
      </c>
    </row>
    <row r="1943" spans="1:18">
      <c r="A1943">
        <v>79965</v>
      </c>
      <c r="D1943" t="s">
        <v>1163</v>
      </c>
      <c r="O1943">
        <f t="shared" si="111"/>
        <v>5.2438000000000002</v>
      </c>
      <c r="P1943" s="1">
        <v>1.57</v>
      </c>
      <c r="R1943" t="s">
        <v>1950</v>
      </c>
    </row>
    <row r="1944" spans="1:18">
      <c r="A1944">
        <v>79966</v>
      </c>
      <c r="D1944" t="s">
        <v>1100</v>
      </c>
      <c r="O1944">
        <f t="shared" si="111"/>
        <v>3.6739999999999999</v>
      </c>
      <c r="P1944" s="1">
        <v>1.1000000000000001</v>
      </c>
      <c r="R1944" t="s">
        <v>1950</v>
      </c>
    </row>
    <row r="1945" spans="1:18">
      <c r="A1945">
        <v>79975</v>
      </c>
      <c r="D1945" t="s">
        <v>1174</v>
      </c>
      <c r="O1945">
        <f t="shared" si="111"/>
        <v>5.5109999999999992</v>
      </c>
      <c r="P1945" s="1">
        <v>1.65</v>
      </c>
      <c r="R1945" t="s">
        <v>1950</v>
      </c>
    </row>
    <row r="1946" spans="1:18">
      <c r="A1946">
        <v>79978</v>
      </c>
      <c r="D1946" t="s">
        <v>1691</v>
      </c>
      <c r="O1946">
        <f t="shared" si="111"/>
        <v>14.094799999999999</v>
      </c>
      <c r="P1946" s="1">
        <v>4.22</v>
      </c>
      <c r="R1946" t="s">
        <v>1950</v>
      </c>
    </row>
    <row r="1947" spans="1:18">
      <c r="A1947">
        <v>79999</v>
      </c>
      <c r="D1947" t="s">
        <v>1452</v>
      </c>
      <c r="O1947">
        <f t="shared" si="111"/>
        <v>9.3519999999999985</v>
      </c>
      <c r="P1947" s="1">
        <v>2.8</v>
      </c>
      <c r="R1947" t="s">
        <v>1950</v>
      </c>
    </row>
    <row r="1948" spans="1:18">
      <c r="A1948">
        <v>79999</v>
      </c>
      <c r="D1948" t="s">
        <v>1452</v>
      </c>
      <c r="O1948">
        <f t="shared" si="111"/>
        <v>9.3519999999999985</v>
      </c>
      <c r="P1948" s="1">
        <v>2.8</v>
      </c>
      <c r="R1948" t="s">
        <v>1950</v>
      </c>
    </row>
    <row r="1949" spans="1:18">
      <c r="A1949">
        <v>80002</v>
      </c>
      <c r="D1949" t="s">
        <v>1076</v>
      </c>
      <c r="O1949">
        <f t="shared" si="111"/>
        <v>3.3066</v>
      </c>
      <c r="P1949" s="1">
        <v>0.99</v>
      </c>
      <c r="R1949" t="s">
        <v>1950</v>
      </c>
    </row>
    <row r="1950" spans="1:18">
      <c r="A1950">
        <v>80017</v>
      </c>
      <c r="D1950" t="s">
        <v>1281</v>
      </c>
      <c r="O1950">
        <f t="shared" si="111"/>
        <v>7.2477999999999998</v>
      </c>
      <c r="P1950" s="1">
        <v>2.17</v>
      </c>
      <c r="R1950" t="s">
        <v>1950</v>
      </c>
    </row>
    <row r="1951" spans="1:18">
      <c r="A1951">
        <v>80020</v>
      </c>
      <c r="D1951" t="s">
        <v>1824</v>
      </c>
      <c r="O1951">
        <f t="shared" si="111"/>
        <v>26.519600000000001</v>
      </c>
      <c r="P1951" s="1">
        <v>7.94</v>
      </c>
      <c r="R1951" t="s">
        <v>1950</v>
      </c>
    </row>
    <row r="1952" spans="1:18">
      <c r="A1952">
        <v>80021</v>
      </c>
      <c r="D1952" t="s">
        <v>1806</v>
      </c>
      <c r="O1952">
        <f t="shared" si="111"/>
        <v>22.4114</v>
      </c>
      <c r="P1952" s="1">
        <v>6.71</v>
      </c>
      <c r="R1952" t="s">
        <v>1950</v>
      </c>
    </row>
    <row r="1953" spans="1:18">
      <c r="A1953">
        <v>80022</v>
      </c>
      <c r="D1953" t="s">
        <v>1696</v>
      </c>
      <c r="O1953">
        <f t="shared" si="111"/>
        <v>14.228399999999999</v>
      </c>
      <c r="P1953" s="1">
        <v>4.26</v>
      </c>
      <c r="R1953" t="s">
        <v>1950</v>
      </c>
    </row>
    <row r="1954" spans="1:18">
      <c r="A1954">
        <v>80028</v>
      </c>
      <c r="D1954" t="s">
        <v>1681</v>
      </c>
      <c r="O1954">
        <f t="shared" si="111"/>
        <v>13.794199999999998</v>
      </c>
      <c r="P1954" s="1">
        <v>4.13</v>
      </c>
      <c r="R1954" t="s">
        <v>1950</v>
      </c>
    </row>
    <row r="1955" spans="1:18">
      <c r="A1955">
        <v>80032</v>
      </c>
      <c r="D1955" t="s">
        <v>1757</v>
      </c>
      <c r="O1955">
        <f t="shared" si="111"/>
        <v>16.666599999999999</v>
      </c>
      <c r="P1955" s="1">
        <v>4.99</v>
      </c>
      <c r="R1955" t="s">
        <v>1950</v>
      </c>
    </row>
    <row r="1956" spans="1:18">
      <c r="A1956">
        <v>80033</v>
      </c>
      <c r="D1956" t="s">
        <v>1766</v>
      </c>
      <c r="O1956">
        <f t="shared" si="111"/>
        <v>17.334600000000002</v>
      </c>
      <c r="P1956" s="1">
        <v>5.19</v>
      </c>
      <c r="R1956" t="s">
        <v>1950</v>
      </c>
    </row>
    <row r="1957" spans="1:18">
      <c r="A1957">
        <v>80037</v>
      </c>
      <c r="D1957" t="s">
        <v>1540</v>
      </c>
      <c r="O1957">
        <f t="shared" si="111"/>
        <v>10.688000000000001</v>
      </c>
      <c r="P1957" s="1">
        <v>3.2</v>
      </c>
      <c r="R1957" t="s">
        <v>1950</v>
      </c>
    </row>
    <row r="1958" spans="1:18">
      <c r="A1958">
        <v>80038</v>
      </c>
      <c r="D1958" t="s">
        <v>1244</v>
      </c>
      <c r="O1958">
        <f t="shared" si="111"/>
        <v>6.4795999999999996</v>
      </c>
      <c r="P1958" s="1">
        <v>1.94</v>
      </c>
      <c r="R1958" t="s">
        <v>1950</v>
      </c>
    </row>
    <row r="1959" spans="1:18">
      <c r="A1959">
        <v>80049</v>
      </c>
      <c r="D1959" t="s">
        <v>1081</v>
      </c>
      <c r="O1959">
        <f t="shared" si="111"/>
        <v>3.34</v>
      </c>
      <c r="P1959" s="1">
        <v>1</v>
      </c>
      <c r="R1959" t="s">
        <v>1950</v>
      </c>
    </row>
    <row r="1960" spans="1:18">
      <c r="A1960">
        <v>80050</v>
      </c>
      <c r="D1960" t="s">
        <v>1771</v>
      </c>
      <c r="O1960">
        <f t="shared" si="111"/>
        <v>18.202999999999999</v>
      </c>
      <c r="P1960" s="1">
        <v>5.45</v>
      </c>
      <c r="R1960" t="s">
        <v>1950</v>
      </c>
    </row>
    <row r="1961" spans="1:18">
      <c r="A1961">
        <v>80051</v>
      </c>
      <c r="D1961" t="s">
        <v>1729</v>
      </c>
      <c r="O1961">
        <f t="shared" si="111"/>
        <v>15.631199999999998</v>
      </c>
      <c r="P1961" s="1">
        <v>4.68</v>
      </c>
      <c r="R1961" t="s">
        <v>1950</v>
      </c>
    </row>
    <row r="1962" spans="1:18">
      <c r="A1962">
        <v>80052</v>
      </c>
      <c r="D1962" t="s">
        <v>1514</v>
      </c>
      <c r="O1962">
        <f t="shared" si="111"/>
        <v>9.986600000000001</v>
      </c>
      <c r="P1962" s="1">
        <v>2.99</v>
      </c>
      <c r="R1962" t="s">
        <v>1950</v>
      </c>
    </row>
    <row r="1963" spans="1:18">
      <c r="A1963">
        <v>80055</v>
      </c>
      <c r="D1963" t="s">
        <v>1817</v>
      </c>
      <c r="O1963">
        <f t="shared" si="111"/>
        <v>24.882999999999999</v>
      </c>
      <c r="P1963" s="1">
        <v>7.45</v>
      </c>
      <c r="R1963" t="s">
        <v>1950</v>
      </c>
    </row>
    <row r="1964" spans="1:18">
      <c r="A1964">
        <v>80105</v>
      </c>
      <c r="D1964" t="s">
        <v>1835</v>
      </c>
      <c r="O1964">
        <f t="shared" si="111"/>
        <v>33.533599999999993</v>
      </c>
      <c r="P1964" s="1">
        <v>10.039999999999999</v>
      </c>
      <c r="R1964" t="s">
        <v>1950</v>
      </c>
    </row>
    <row r="1965" spans="1:18">
      <c r="A1965">
        <v>80107</v>
      </c>
      <c r="D1965" t="s">
        <v>1752</v>
      </c>
      <c r="O1965">
        <f t="shared" si="111"/>
        <v>16.3994</v>
      </c>
      <c r="P1965" s="1">
        <v>4.91</v>
      </c>
      <c r="R1965" t="s">
        <v>1950</v>
      </c>
    </row>
    <row r="1966" spans="1:18">
      <c r="A1966">
        <v>80124</v>
      </c>
      <c r="D1966" t="s">
        <v>1785</v>
      </c>
      <c r="O1966">
        <f t="shared" si="111"/>
        <v>19.672599999999999</v>
      </c>
      <c r="P1966" s="1">
        <v>5.89</v>
      </c>
      <c r="R1966" t="s">
        <v>1950</v>
      </c>
    </row>
    <row r="1967" spans="1:18">
      <c r="A1967">
        <v>80124</v>
      </c>
      <c r="D1967" t="s">
        <v>1785</v>
      </c>
      <c r="O1967">
        <f t="shared" si="111"/>
        <v>19.672599999999999</v>
      </c>
      <c r="P1967" s="1">
        <v>5.89</v>
      </c>
      <c r="R1967" t="s">
        <v>1950</v>
      </c>
    </row>
    <row r="1968" spans="1:18">
      <c r="A1968">
        <v>80126</v>
      </c>
      <c r="D1968" t="s">
        <v>1783</v>
      </c>
      <c r="O1968">
        <f t="shared" si="111"/>
        <v>19.672599999999999</v>
      </c>
      <c r="P1968" s="1">
        <v>5.89</v>
      </c>
      <c r="R1968" t="s">
        <v>1950</v>
      </c>
    </row>
    <row r="1969" spans="1:18">
      <c r="A1969">
        <v>80127</v>
      </c>
      <c r="D1969" t="s">
        <v>1784</v>
      </c>
      <c r="O1969">
        <f t="shared" si="111"/>
        <v>19.672599999999999</v>
      </c>
      <c r="P1969" s="1">
        <v>5.89</v>
      </c>
      <c r="R1969" t="s">
        <v>1950</v>
      </c>
    </row>
    <row r="1970" spans="1:18">
      <c r="A1970">
        <v>80129</v>
      </c>
      <c r="D1970" t="s">
        <v>1627</v>
      </c>
      <c r="O1970">
        <f t="shared" si="111"/>
        <v>12.6252</v>
      </c>
      <c r="P1970" s="1">
        <v>3.78</v>
      </c>
      <c r="R1970" t="s">
        <v>1950</v>
      </c>
    </row>
    <row r="1971" spans="1:18">
      <c r="A1971">
        <v>80131</v>
      </c>
      <c r="D1971" t="s">
        <v>1421</v>
      </c>
      <c r="O1971">
        <f t="shared" si="111"/>
        <v>8.8843999999999994</v>
      </c>
      <c r="P1971" s="1">
        <v>2.66</v>
      </c>
      <c r="R1971" t="s">
        <v>1950</v>
      </c>
    </row>
    <row r="1972" spans="1:18">
      <c r="A1972">
        <v>80135</v>
      </c>
      <c r="D1972" t="s">
        <v>1459</v>
      </c>
      <c r="O1972">
        <f t="shared" si="111"/>
        <v>9.3854000000000006</v>
      </c>
      <c r="P1972" s="1">
        <v>2.81</v>
      </c>
      <c r="R1972" t="s">
        <v>1950</v>
      </c>
    </row>
    <row r="1973" spans="1:18">
      <c r="A1973">
        <v>80138</v>
      </c>
      <c r="D1973" t="s">
        <v>1748</v>
      </c>
      <c r="O1973">
        <f t="shared" si="111"/>
        <v>16.299199999999999</v>
      </c>
      <c r="P1973" s="1">
        <v>4.88</v>
      </c>
      <c r="R1973" t="s">
        <v>1950</v>
      </c>
    </row>
    <row r="1974" spans="1:18">
      <c r="A1974">
        <v>80210</v>
      </c>
      <c r="D1974" t="s">
        <v>1435</v>
      </c>
      <c r="O1974">
        <f t="shared" si="111"/>
        <v>9.1181999999999999</v>
      </c>
      <c r="P1974" s="1">
        <v>2.73</v>
      </c>
      <c r="R1974" t="s">
        <v>1950</v>
      </c>
    </row>
    <row r="1975" spans="1:18">
      <c r="A1975">
        <v>80211</v>
      </c>
      <c r="D1975" t="s">
        <v>1127</v>
      </c>
      <c r="O1975">
        <f t="shared" si="111"/>
        <v>4.6425999999999998</v>
      </c>
      <c r="P1975" s="1">
        <v>1.39</v>
      </c>
      <c r="R1975" t="s">
        <v>1950</v>
      </c>
    </row>
    <row r="1976" spans="1:18">
      <c r="A1976">
        <v>80213</v>
      </c>
      <c r="D1976" t="s">
        <v>1388</v>
      </c>
      <c r="O1976">
        <f t="shared" si="111"/>
        <v>8.5169999999999995</v>
      </c>
      <c r="P1976" s="1">
        <v>2.5499999999999998</v>
      </c>
      <c r="R1976" t="s">
        <v>1950</v>
      </c>
    </row>
    <row r="1977" spans="1:18">
      <c r="A1977">
        <v>80214</v>
      </c>
      <c r="D1977" t="s">
        <v>1130</v>
      </c>
      <c r="O1977">
        <f t="shared" si="111"/>
        <v>4.6425999999999998</v>
      </c>
      <c r="P1977" s="1">
        <v>1.39</v>
      </c>
      <c r="R1977" t="s">
        <v>1950</v>
      </c>
    </row>
    <row r="1978" spans="1:18">
      <c r="A1978">
        <v>80216</v>
      </c>
      <c r="D1978" t="s">
        <v>1386</v>
      </c>
      <c r="O1978">
        <f t="shared" si="111"/>
        <v>8.5169999999999995</v>
      </c>
      <c r="P1978" s="1">
        <v>2.5499999999999998</v>
      </c>
      <c r="R1978" t="s">
        <v>1950</v>
      </c>
    </row>
    <row r="1979" spans="1:18">
      <c r="A1979">
        <v>80217</v>
      </c>
      <c r="D1979" t="s">
        <v>1128</v>
      </c>
      <c r="O1979">
        <f t="shared" si="111"/>
        <v>4.6425999999999998</v>
      </c>
      <c r="P1979" s="1">
        <v>1.39</v>
      </c>
      <c r="R1979" t="s">
        <v>1950</v>
      </c>
    </row>
    <row r="1980" spans="1:18">
      <c r="A1980">
        <v>80225</v>
      </c>
      <c r="D1980" t="s">
        <v>1339</v>
      </c>
      <c r="O1980">
        <f t="shared" si="111"/>
        <v>7.9491999999999994</v>
      </c>
      <c r="P1980" s="1">
        <v>2.38</v>
      </c>
      <c r="R1980" t="s">
        <v>1950</v>
      </c>
    </row>
    <row r="1981" spans="1:18">
      <c r="A1981">
        <v>80298</v>
      </c>
      <c r="D1981" t="s">
        <v>1159</v>
      </c>
      <c r="O1981">
        <f t="shared" ref="O1981:O2044" si="112">P1981*3.34</f>
        <v>5.2103999999999999</v>
      </c>
      <c r="P1981" s="1">
        <v>1.56</v>
      </c>
      <c r="R1981" t="s">
        <v>1950</v>
      </c>
    </row>
    <row r="1982" spans="1:18">
      <c r="A1982">
        <v>80299</v>
      </c>
      <c r="D1982" t="s">
        <v>1161</v>
      </c>
      <c r="O1982">
        <f t="shared" si="112"/>
        <v>5.2103999999999999</v>
      </c>
      <c r="P1982" s="1">
        <v>1.56</v>
      </c>
      <c r="R1982" t="s">
        <v>1950</v>
      </c>
    </row>
    <row r="1983" spans="1:18">
      <c r="A1983">
        <v>80301</v>
      </c>
      <c r="D1983" t="s">
        <v>1160</v>
      </c>
      <c r="O1983">
        <f t="shared" si="112"/>
        <v>5.2103999999999999</v>
      </c>
      <c r="P1983" s="1">
        <v>1.56</v>
      </c>
      <c r="R1983" t="s">
        <v>1950</v>
      </c>
    </row>
    <row r="1984" spans="1:18">
      <c r="A1984">
        <v>80302</v>
      </c>
      <c r="D1984" t="s">
        <v>1158</v>
      </c>
      <c r="O1984">
        <f t="shared" si="112"/>
        <v>5.2103999999999999</v>
      </c>
      <c r="P1984" s="1">
        <v>1.56</v>
      </c>
      <c r="R1984" t="s">
        <v>1950</v>
      </c>
    </row>
    <row r="1985" spans="1:18">
      <c r="A1985">
        <v>80316</v>
      </c>
      <c r="D1985" t="s">
        <v>1660</v>
      </c>
      <c r="O1985">
        <f t="shared" si="112"/>
        <v>13.326600000000001</v>
      </c>
      <c r="P1985" s="1">
        <v>3.99</v>
      </c>
      <c r="R1985" t="s">
        <v>1950</v>
      </c>
    </row>
    <row r="1986" spans="1:18">
      <c r="A1986">
        <v>80317</v>
      </c>
      <c r="D1986" t="s">
        <v>1517</v>
      </c>
      <c r="O1986">
        <f t="shared" si="112"/>
        <v>10.120199999999999</v>
      </c>
      <c r="P1986" s="1">
        <v>3.03</v>
      </c>
      <c r="R1986" t="s">
        <v>1950</v>
      </c>
    </row>
    <row r="1987" spans="1:18">
      <c r="A1987">
        <v>80332</v>
      </c>
      <c r="D1987" t="s">
        <v>1457</v>
      </c>
      <c r="O1987">
        <f t="shared" si="112"/>
        <v>9.3519999999999985</v>
      </c>
      <c r="P1987" s="1">
        <v>2.8</v>
      </c>
      <c r="R1987" t="s">
        <v>1950</v>
      </c>
    </row>
    <row r="1988" spans="1:18">
      <c r="A1988">
        <v>80333</v>
      </c>
      <c r="D1988" t="s">
        <v>1232</v>
      </c>
      <c r="O1988">
        <f t="shared" si="112"/>
        <v>6.3793999999999995</v>
      </c>
      <c r="P1988" s="1">
        <v>1.91</v>
      </c>
      <c r="R1988" t="s">
        <v>1950</v>
      </c>
    </row>
    <row r="1989" spans="1:18">
      <c r="A1989">
        <v>80357</v>
      </c>
      <c r="D1989" t="s">
        <v>1502</v>
      </c>
      <c r="O1989">
        <f t="shared" si="112"/>
        <v>9.9198000000000004</v>
      </c>
      <c r="P1989" s="1">
        <v>2.97</v>
      </c>
      <c r="R1989" t="s">
        <v>1950</v>
      </c>
    </row>
    <row r="1990" spans="1:18">
      <c r="A1990">
        <v>80358</v>
      </c>
      <c r="D1990" t="s">
        <v>1474</v>
      </c>
      <c r="O1990">
        <f t="shared" si="112"/>
        <v>9.4855999999999998</v>
      </c>
      <c r="P1990" s="1">
        <v>2.84</v>
      </c>
      <c r="R1990" t="s">
        <v>1950</v>
      </c>
    </row>
    <row r="1991" spans="1:18">
      <c r="A1991">
        <v>80372</v>
      </c>
      <c r="D1991" t="s">
        <v>1447</v>
      </c>
      <c r="O1991">
        <f t="shared" si="112"/>
        <v>9.2851999999999997</v>
      </c>
      <c r="P1991" s="1">
        <v>2.78</v>
      </c>
      <c r="R1991" t="s">
        <v>1950</v>
      </c>
    </row>
    <row r="1992" spans="1:18">
      <c r="A1992">
        <v>80373</v>
      </c>
      <c r="D1992" t="s">
        <v>1446</v>
      </c>
      <c r="O1992">
        <f t="shared" si="112"/>
        <v>9.2851999999999997</v>
      </c>
      <c r="P1992" s="1">
        <v>2.78</v>
      </c>
      <c r="R1992" t="s">
        <v>1950</v>
      </c>
    </row>
    <row r="1993" spans="1:18">
      <c r="A1993">
        <v>80389</v>
      </c>
      <c r="D1993" t="s">
        <v>1683</v>
      </c>
      <c r="O1993">
        <f t="shared" si="112"/>
        <v>13.827599999999999</v>
      </c>
      <c r="P1993" s="1">
        <v>4.1399999999999997</v>
      </c>
      <c r="R1993" t="s">
        <v>1950</v>
      </c>
    </row>
    <row r="1994" spans="1:18">
      <c r="A1994">
        <v>80401</v>
      </c>
      <c r="D1994" t="s">
        <v>1656</v>
      </c>
      <c r="O1994">
        <f t="shared" si="112"/>
        <v>13.326600000000001</v>
      </c>
      <c r="P1994" s="1">
        <v>3.99</v>
      </c>
      <c r="R1994" t="s">
        <v>1950</v>
      </c>
    </row>
    <row r="1995" spans="1:18">
      <c r="A1995">
        <v>80418</v>
      </c>
      <c r="D1995" t="s">
        <v>1801</v>
      </c>
      <c r="O1995">
        <f t="shared" si="112"/>
        <v>22.210999999999999</v>
      </c>
      <c r="P1995" s="1">
        <v>6.65</v>
      </c>
      <c r="R1995" t="s">
        <v>1950</v>
      </c>
    </row>
    <row r="1996" spans="1:18">
      <c r="A1996">
        <v>80419</v>
      </c>
      <c r="D1996" t="s">
        <v>1803</v>
      </c>
      <c r="O1996">
        <f t="shared" si="112"/>
        <v>22.210999999999999</v>
      </c>
      <c r="P1996" s="1">
        <v>6.65</v>
      </c>
      <c r="R1996" t="s">
        <v>1950</v>
      </c>
    </row>
    <row r="1997" spans="1:18">
      <c r="A1997">
        <v>80430</v>
      </c>
      <c r="D1997" t="s">
        <v>1818</v>
      </c>
      <c r="O1997">
        <f t="shared" si="112"/>
        <v>25.250399999999999</v>
      </c>
      <c r="P1997" s="1">
        <v>7.56</v>
      </c>
      <c r="R1997" t="s">
        <v>1950</v>
      </c>
    </row>
    <row r="1998" spans="1:18">
      <c r="A1998">
        <v>80431</v>
      </c>
      <c r="D1998" t="s">
        <v>1794</v>
      </c>
      <c r="O1998">
        <f t="shared" si="112"/>
        <v>20.707999999999998</v>
      </c>
      <c r="P1998" s="1">
        <v>6.2</v>
      </c>
      <c r="R1998" t="s">
        <v>1950</v>
      </c>
    </row>
    <row r="1999" spans="1:18">
      <c r="A1999">
        <v>80432</v>
      </c>
      <c r="D1999" t="s">
        <v>1699</v>
      </c>
      <c r="O1999">
        <f t="shared" si="112"/>
        <v>14.228399999999999</v>
      </c>
      <c r="P1999" s="1">
        <v>4.26</v>
      </c>
      <c r="R1999" t="s">
        <v>1950</v>
      </c>
    </row>
    <row r="2000" spans="1:18">
      <c r="A2000">
        <v>80433</v>
      </c>
      <c r="D2000" t="s">
        <v>1369</v>
      </c>
      <c r="O2000">
        <f t="shared" si="112"/>
        <v>8.3166000000000011</v>
      </c>
      <c r="P2000" s="1">
        <v>2.4900000000000002</v>
      </c>
      <c r="R2000" t="s">
        <v>1950</v>
      </c>
    </row>
    <row r="2001" spans="1:18">
      <c r="A2001">
        <v>80434</v>
      </c>
      <c r="D2001" t="s">
        <v>1080</v>
      </c>
      <c r="O2001">
        <f t="shared" si="112"/>
        <v>3.34</v>
      </c>
      <c r="P2001" s="1">
        <v>1</v>
      </c>
      <c r="R2001" t="s">
        <v>1950</v>
      </c>
    </row>
    <row r="2002" spans="1:18">
      <c r="A2002">
        <v>80471</v>
      </c>
      <c r="D2002" t="s">
        <v>1220</v>
      </c>
      <c r="O2002">
        <f t="shared" si="112"/>
        <v>6.1790000000000003</v>
      </c>
      <c r="P2002" s="1">
        <v>1.85</v>
      </c>
      <c r="R2002" t="s">
        <v>1950</v>
      </c>
    </row>
    <row r="2003" spans="1:18">
      <c r="A2003">
        <v>80482</v>
      </c>
      <c r="D2003" t="s">
        <v>1423</v>
      </c>
      <c r="O2003">
        <f t="shared" si="112"/>
        <v>8.8843999999999994</v>
      </c>
      <c r="P2003" s="1">
        <v>2.66</v>
      </c>
      <c r="R2003" t="s">
        <v>1950</v>
      </c>
    </row>
    <row r="2004" spans="1:18">
      <c r="A2004">
        <v>80484</v>
      </c>
      <c r="D2004" t="s">
        <v>1422</v>
      </c>
      <c r="O2004">
        <f t="shared" si="112"/>
        <v>8.8843999999999994</v>
      </c>
      <c r="P2004" s="1">
        <v>2.66</v>
      </c>
      <c r="R2004" t="s">
        <v>1950</v>
      </c>
    </row>
    <row r="2005" spans="1:18">
      <c r="A2005">
        <v>80490</v>
      </c>
      <c r="D2005" t="s">
        <v>1703</v>
      </c>
      <c r="O2005">
        <f t="shared" si="112"/>
        <v>14.4956</v>
      </c>
      <c r="P2005" s="1">
        <v>4.34</v>
      </c>
      <c r="R2005" t="s">
        <v>1950</v>
      </c>
    </row>
    <row r="2006" spans="1:18">
      <c r="A2006">
        <v>80491</v>
      </c>
      <c r="D2006" t="s">
        <v>1520</v>
      </c>
      <c r="O2006">
        <f t="shared" si="112"/>
        <v>10.320599999999999</v>
      </c>
      <c r="P2006" s="1">
        <v>3.09</v>
      </c>
      <c r="R2006" t="s">
        <v>1950</v>
      </c>
    </row>
    <row r="2007" spans="1:18">
      <c r="A2007">
        <v>80496</v>
      </c>
      <c r="D2007" t="s">
        <v>1632</v>
      </c>
      <c r="O2007">
        <f t="shared" si="112"/>
        <v>12.892399999999999</v>
      </c>
      <c r="P2007" s="1">
        <v>3.86</v>
      </c>
      <c r="R2007" t="s">
        <v>1950</v>
      </c>
    </row>
    <row r="2008" spans="1:18">
      <c r="A2008">
        <v>80498</v>
      </c>
      <c r="D2008" t="s">
        <v>1631</v>
      </c>
      <c r="O2008">
        <f t="shared" si="112"/>
        <v>12.892399999999999</v>
      </c>
      <c r="P2008" s="1">
        <v>3.86</v>
      </c>
      <c r="R2008" t="s">
        <v>1950</v>
      </c>
    </row>
    <row r="2009" spans="1:18">
      <c r="A2009">
        <v>80499</v>
      </c>
      <c r="D2009" t="s">
        <v>1320</v>
      </c>
      <c r="O2009">
        <f t="shared" si="112"/>
        <v>7.7821999999999996</v>
      </c>
      <c r="P2009" s="1">
        <v>2.33</v>
      </c>
      <c r="R2009" t="s">
        <v>1950</v>
      </c>
    </row>
    <row r="2010" spans="1:18">
      <c r="A2010">
        <v>80506</v>
      </c>
      <c r="D2010" t="s">
        <v>1604</v>
      </c>
      <c r="O2010">
        <f t="shared" si="112"/>
        <v>11.990599999999999</v>
      </c>
      <c r="P2010" s="1">
        <v>3.59</v>
      </c>
      <c r="R2010" t="s">
        <v>1950</v>
      </c>
    </row>
    <row r="2011" spans="1:18">
      <c r="A2011">
        <v>80507</v>
      </c>
      <c r="D2011" t="s">
        <v>1602</v>
      </c>
      <c r="O2011">
        <f t="shared" si="112"/>
        <v>11.990599999999999</v>
      </c>
      <c r="P2011" s="1">
        <v>3.59</v>
      </c>
      <c r="R2011" t="s">
        <v>1950</v>
      </c>
    </row>
    <row r="2012" spans="1:18">
      <c r="A2012">
        <v>80508</v>
      </c>
      <c r="D2012" t="s">
        <v>1565</v>
      </c>
      <c r="O2012">
        <f t="shared" si="112"/>
        <v>11.3226</v>
      </c>
      <c r="P2012" s="1">
        <v>3.39</v>
      </c>
      <c r="R2012" t="s">
        <v>1950</v>
      </c>
    </row>
    <row r="2013" spans="1:18">
      <c r="A2013">
        <v>80523</v>
      </c>
      <c r="D2013" t="s">
        <v>1417</v>
      </c>
      <c r="O2013">
        <f t="shared" si="112"/>
        <v>8.8176000000000005</v>
      </c>
      <c r="P2013" s="1">
        <v>2.64</v>
      </c>
      <c r="R2013" t="s">
        <v>1950</v>
      </c>
    </row>
    <row r="2014" spans="1:18">
      <c r="A2014">
        <v>80523</v>
      </c>
      <c r="D2014" t="s">
        <v>1417</v>
      </c>
      <c r="O2014">
        <f t="shared" si="112"/>
        <v>9.218399999999999</v>
      </c>
      <c r="P2014" s="1">
        <v>2.76</v>
      </c>
      <c r="R2014" t="s">
        <v>1950</v>
      </c>
    </row>
    <row r="2015" spans="1:18">
      <c r="A2015">
        <v>80524</v>
      </c>
      <c r="D2015" t="s">
        <v>1441</v>
      </c>
      <c r="O2015">
        <f t="shared" si="112"/>
        <v>9.218399999999999</v>
      </c>
      <c r="P2015" s="1">
        <v>2.76</v>
      </c>
      <c r="R2015" t="s">
        <v>1950</v>
      </c>
    </row>
    <row r="2016" spans="1:18">
      <c r="A2016">
        <v>80524</v>
      </c>
      <c r="D2016" t="s">
        <v>1441</v>
      </c>
      <c r="O2016">
        <f t="shared" si="112"/>
        <v>9.218399999999999</v>
      </c>
      <c r="P2016" s="1">
        <v>2.76</v>
      </c>
      <c r="R2016" t="s">
        <v>1950</v>
      </c>
    </row>
    <row r="2017" spans="1:18">
      <c r="A2017">
        <v>80525</v>
      </c>
      <c r="D2017" t="s">
        <v>1442</v>
      </c>
      <c r="O2017">
        <f t="shared" si="112"/>
        <v>9.218399999999999</v>
      </c>
      <c r="P2017" s="1">
        <v>2.76</v>
      </c>
      <c r="R2017" t="s">
        <v>1950</v>
      </c>
    </row>
    <row r="2018" spans="1:18">
      <c r="A2018">
        <v>80525</v>
      </c>
      <c r="D2018" t="s">
        <v>1442</v>
      </c>
      <c r="O2018">
        <f t="shared" si="112"/>
        <v>9.218399999999999</v>
      </c>
      <c r="P2018" s="1">
        <v>2.76</v>
      </c>
      <c r="R2018" t="s">
        <v>1950</v>
      </c>
    </row>
    <row r="2019" spans="1:18">
      <c r="A2019">
        <v>80527</v>
      </c>
      <c r="D2019" t="s">
        <v>1444</v>
      </c>
      <c r="O2019">
        <f t="shared" si="112"/>
        <v>9.218399999999999</v>
      </c>
      <c r="P2019" s="1">
        <v>2.76</v>
      </c>
      <c r="R2019" t="s">
        <v>1950</v>
      </c>
    </row>
    <row r="2020" spans="1:18">
      <c r="A2020">
        <v>80527</v>
      </c>
      <c r="D2020" t="s">
        <v>1444</v>
      </c>
      <c r="O2020">
        <f t="shared" si="112"/>
        <v>9.218399999999999</v>
      </c>
      <c r="P2020" s="1">
        <v>2.76</v>
      </c>
      <c r="R2020" t="s">
        <v>1950</v>
      </c>
    </row>
    <row r="2021" spans="1:18">
      <c r="A2021">
        <v>80552</v>
      </c>
      <c r="D2021" t="s">
        <v>1589</v>
      </c>
      <c r="O2021">
        <f t="shared" si="112"/>
        <v>11.656600000000001</v>
      </c>
      <c r="P2021" s="1">
        <v>3.49</v>
      </c>
      <c r="R2021" t="s">
        <v>1950</v>
      </c>
    </row>
    <row r="2022" spans="1:18">
      <c r="A2022">
        <v>80553</v>
      </c>
      <c r="D2022" t="s">
        <v>1587</v>
      </c>
      <c r="O2022">
        <f t="shared" si="112"/>
        <v>11.656600000000001</v>
      </c>
      <c r="P2022" s="1">
        <v>3.49</v>
      </c>
      <c r="R2022" t="s">
        <v>1950</v>
      </c>
    </row>
    <row r="2023" spans="1:18">
      <c r="A2023">
        <v>80556</v>
      </c>
      <c r="D2023" t="s">
        <v>1708</v>
      </c>
      <c r="O2023">
        <f t="shared" si="112"/>
        <v>14.662599999999998</v>
      </c>
      <c r="P2023" s="1">
        <v>4.3899999999999997</v>
      </c>
      <c r="R2023" t="s">
        <v>1950</v>
      </c>
    </row>
    <row r="2024" spans="1:18">
      <c r="A2024">
        <v>80557</v>
      </c>
      <c r="D2024" t="s">
        <v>1712</v>
      </c>
      <c r="O2024">
        <f t="shared" si="112"/>
        <v>14.662599999999998</v>
      </c>
      <c r="P2024" s="1">
        <v>4.3899999999999997</v>
      </c>
      <c r="R2024" t="s">
        <v>1950</v>
      </c>
    </row>
    <row r="2025" spans="1:18">
      <c r="A2025">
        <v>80587</v>
      </c>
      <c r="D2025" t="s">
        <v>1394</v>
      </c>
      <c r="O2025">
        <f t="shared" si="112"/>
        <v>8.5503999999999998</v>
      </c>
      <c r="P2025" s="1">
        <v>2.56</v>
      </c>
      <c r="R2025" t="s">
        <v>1950</v>
      </c>
    </row>
    <row r="2026" spans="1:18">
      <c r="A2026">
        <v>80588</v>
      </c>
      <c r="D2026" t="s">
        <v>1727</v>
      </c>
      <c r="O2026">
        <f t="shared" si="112"/>
        <v>15.330599999999999</v>
      </c>
      <c r="P2026" s="1">
        <v>4.59</v>
      </c>
      <c r="R2026" t="s">
        <v>1950</v>
      </c>
    </row>
    <row r="2027" spans="1:18">
      <c r="A2027">
        <v>80589</v>
      </c>
      <c r="D2027" t="s">
        <v>1590</v>
      </c>
      <c r="O2027">
        <f t="shared" si="112"/>
        <v>11.656600000000001</v>
      </c>
      <c r="P2027" s="1">
        <v>3.49</v>
      </c>
      <c r="R2027" t="s">
        <v>1950</v>
      </c>
    </row>
    <row r="2028" spans="1:18">
      <c r="A2028">
        <v>80601</v>
      </c>
      <c r="D2028" t="s">
        <v>1539</v>
      </c>
      <c r="O2028">
        <f t="shared" si="112"/>
        <v>10.688000000000001</v>
      </c>
      <c r="P2028" s="1">
        <v>3.2</v>
      </c>
      <c r="R2028" t="s">
        <v>1950</v>
      </c>
    </row>
    <row r="2029" spans="1:18">
      <c r="A2029">
        <v>80602</v>
      </c>
      <c r="D2029" t="s">
        <v>1538</v>
      </c>
      <c r="O2029">
        <f t="shared" si="112"/>
        <v>10.688000000000001</v>
      </c>
      <c r="P2029" s="1">
        <v>3.2</v>
      </c>
      <c r="R2029" t="s">
        <v>1950</v>
      </c>
    </row>
    <row r="2030" spans="1:18">
      <c r="A2030">
        <v>80603</v>
      </c>
      <c r="D2030" t="s">
        <v>1636</v>
      </c>
      <c r="O2030">
        <f t="shared" si="112"/>
        <v>12.992599999999999</v>
      </c>
      <c r="P2030" s="1">
        <v>3.89</v>
      </c>
      <c r="R2030" t="s">
        <v>1950</v>
      </c>
    </row>
    <row r="2031" spans="1:18">
      <c r="A2031">
        <v>80604</v>
      </c>
      <c r="D2031" t="s">
        <v>1638</v>
      </c>
      <c r="O2031">
        <f t="shared" si="112"/>
        <v>12.992599999999999</v>
      </c>
      <c r="P2031" s="1">
        <v>3.89</v>
      </c>
      <c r="R2031" t="s">
        <v>1950</v>
      </c>
    </row>
    <row r="2032" spans="1:18">
      <c r="A2032">
        <v>80605</v>
      </c>
      <c r="D2032" t="s">
        <v>1639</v>
      </c>
      <c r="O2032">
        <f t="shared" si="112"/>
        <v>12.992599999999999</v>
      </c>
      <c r="P2032" s="1">
        <v>3.89</v>
      </c>
      <c r="R2032" t="s">
        <v>1950</v>
      </c>
    </row>
    <row r="2033" spans="1:18">
      <c r="A2033">
        <v>80628</v>
      </c>
      <c r="D2033" t="s">
        <v>1751</v>
      </c>
      <c r="O2033">
        <f t="shared" si="112"/>
        <v>16.332599999999999</v>
      </c>
      <c r="P2033" s="1">
        <v>4.8899999999999997</v>
      </c>
      <c r="R2033" t="s">
        <v>1950</v>
      </c>
    </row>
    <row r="2034" spans="1:18">
      <c r="A2034">
        <v>80629</v>
      </c>
      <c r="D2034" t="s">
        <v>1750</v>
      </c>
      <c r="O2034">
        <f t="shared" si="112"/>
        <v>16.332599999999999</v>
      </c>
      <c r="P2034" s="1">
        <v>4.8899999999999997</v>
      </c>
      <c r="R2034" t="s">
        <v>1950</v>
      </c>
    </row>
    <row r="2035" spans="1:18">
      <c r="A2035">
        <v>80637</v>
      </c>
      <c r="D2035" t="s">
        <v>1715</v>
      </c>
      <c r="O2035">
        <f t="shared" si="112"/>
        <v>14.963200000000001</v>
      </c>
      <c r="P2035" s="1">
        <v>4.4800000000000004</v>
      </c>
      <c r="R2035" t="s">
        <v>1950</v>
      </c>
    </row>
    <row r="2036" spans="1:18">
      <c r="A2036">
        <v>80638</v>
      </c>
      <c r="D2036" t="s">
        <v>1734</v>
      </c>
      <c r="O2036">
        <f t="shared" si="112"/>
        <v>15.698</v>
      </c>
      <c r="P2036" s="1">
        <v>4.7</v>
      </c>
      <c r="R2036" t="s">
        <v>1950</v>
      </c>
    </row>
    <row r="2037" spans="1:18">
      <c r="A2037">
        <v>80639</v>
      </c>
      <c r="D2037" t="s">
        <v>1650</v>
      </c>
      <c r="O2037">
        <f t="shared" si="112"/>
        <v>13.193</v>
      </c>
      <c r="P2037" s="1">
        <v>3.95</v>
      </c>
      <c r="R2037" t="s">
        <v>1950</v>
      </c>
    </row>
    <row r="2038" spans="1:18">
      <c r="A2038">
        <v>80640</v>
      </c>
      <c r="D2038" t="s">
        <v>1653</v>
      </c>
      <c r="O2038">
        <f t="shared" si="112"/>
        <v>13.293199999999999</v>
      </c>
      <c r="P2038" s="1">
        <v>3.98</v>
      </c>
      <c r="R2038" t="s">
        <v>1950</v>
      </c>
    </row>
    <row r="2039" spans="1:18">
      <c r="A2039">
        <v>80670</v>
      </c>
      <c r="D2039" t="s">
        <v>1547</v>
      </c>
      <c r="O2039">
        <f t="shared" si="112"/>
        <v>10.9886</v>
      </c>
      <c r="P2039" s="1">
        <v>3.29</v>
      </c>
      <c r="R2039" t="s">
        <v>1950</v>
      </c>
    </row>
    <row r="2040" spans="1:18">
      <c r="A2040">
        <v>80671</v>
      </c>
      <c r="D2040" t="s">
        <v>1529</v>
      </c>
      <c r="O2040">
        <f t="shared" si="112"/>
        <v>10.554399999999999</v>
      </c>
      <c r="P2040" s="1">
        <v>3.16</v>
      </c>
      <c r="R2040" t="s">
        <v>1950</v>
      </c>
    </row>
    <row r="2041" spans="1:18">
      <c r="A2041">
        <v>80689</v>
      </c>
      <c r="D2041" t="s">
        <v>1226</v>
      </c>
      <c r="O2041">
        <f t="shared" si="112"/>
        <v>6.2458</v>
      </c>
      <c r="P2041" s="1">
        <v>1.87</v>
      </c>
      <c r="R2041" t="s">
        <v>1950</v>
      </c>
    </row>
    <row r="2042" spans="1:18">
      <c r="A2042">
        <v>80690</v>
      </c>
      <c r="D2042" t="s">
        <v>1186</v>
      </c>
      <c r="O2042">
        <f t="shared" si="112"/>
        <v>5.6445999999999996</v>
      </c>
      <c r="P2042" s="1">
        <v>1.69</v>
      </c>
      <c r="R2042" t="s">
        <v>1950</v>
      </c>
    </row>
    <row r="2043" spans="1:18">
      <c r="A2043">
        <v>80691</v>
      </c>
      <c r="D2043" t="s">
        <v>1185</v>
      </c>
      <c r="O2043">
        <f t="shared" si="112"/>
        <v>5.6445999999999996</v>
      </c>
      <c r="P2043" s="1">
        <v>1.69</v>
      </c>
      <c r="R2043" t="s">
        <v>1950</v>
      </c>
    </row>
    <row r="2044" spans="1:18">
      <c r="A2044">
        <v>80695</v>
      </c>
      <c r="D2044" t="s">
        <v>1228</v>
      </c>
      <c r="O2044">
        <f t="shared" si="112"/>
        <v>6.2791999999999994</v>
      </c>
      <c r="P2044" s="1">
        <v>1.88</v>
      </c>
      <c r="R2044" t="s">
        <v>1950</v>
      </c>
    </row>
    <row r="2045" spans="1:18">
      <c r="A2045">
        <v>80697</v>
      </c>
      <c r="D2045" t="s">
        <v>1533</v>
      </c>
      <c r="O2045">
        <f t="shared" ref="O2045:O2108" si="113">P2045*3.34</f>
        <v>10.6212</v>
      </c>
      <c r="P2045" s="1">
        <v>3.18</v>
      </c>
      <c r="R2045" t="s">
        <v>1950</v>
      </c>
    </row>
    <row r="2046" spans="1:18">
      <c r="A2046">
        <v>80709</v>
      </c>
      <c r="D2046" t="s">
        <v>1537</v>
      </c>
      <c r="O2046">
        <f t="shared" si="113"/>
        <v>10.688000000000001</v>
      </c>
      <c r="P2046" s="1">
        <v>3.2</v>
      </c>
      <c r="R2046" t="s">
        <v>1950</v>
      </c>
    </row>
    <row r="2047" spans="1:18">
      <c r="A2047">
        <v>80710</v>
      </c>
      <c r="D2047" t="s">
        <v>1621</v>
      </c>
      <c r="O2047">
        <f t="shared" si="113"/>
        <v>12.524999999999999</v>
      </c>
      <c r="P2047" s="1">
        <v>3.75</v>
      </c>
      <c r="R2047" t="s">
        <v>1950</v>
      </c>
    </row>
    <row r="2048" spans="1:18">
      <c r="A2048">
        <v>80733</v>
      </c>
      <c r="D2048" t="s">
        <v>1209</v>
      </c>
      <c r="O2048">
        <f t="shared" si="113"/>
        <v>6.0788000000000002</v>
      </c>
      <c r="P2048" s="1">
        <v>1.82</v>
      </c>
      <c r="R2048" t="s">
        <v>1950</v>
      </c>
    </row>
    <row r="2049" spans="1:18">
      <c r="A2049">
        <v>80734</v>
      </c>
      <c r="D2049" t="s">
        <v>1413</v>
      </c>
      <c r="O2049">
        <f t="shared" si="113"/>
        <v>8.7841999999999985</v>
      </c>
      <c r="P2049" s="1">
        <v>2.63</v>
      </c>
      <c r="R2049" t="s">
        <v>1950</v>
      </c>
    </row>
    <row r="2050" spans="1:18">
      <c r="A2050">
        <v>80735</v>
      </c>
      <c r="D2050" t="s">
        <v>1411</v>
      </c>
      <c r="O2050">
        <f t="shared" si="113"/>
        <v>8.7841999999999985</v>
      </c>
      <c r="P2050" s="1">
        <v>2.63</v>
      </c>
      <c r="R2050" t="s">
        <v>1950</v>
      </c>
    </row>
    <row r="2051" spans="1:18">
      <c r="A2051">
        <v>80736</v>
      </c>
      <c r="D2051" t="s">
        <v>1600</v>
      </c>
      <c r="O2051">
        <f t="shared" si="113"/>
        <v>11.856999999999999</v>
      </c>
      <c r="P2051" s="1">
        <v>3.55</v>
      </c>
      <c r="R2051" t="s">
        <v>1950</v>
      </c>
    </row>
    <row r="2052" spans="1:18">
      <c r="A2052">
        <v>80737</v>
      </c>
      <c r="D2052" t="s">
        <v>1393</v>
      </c>
      <c r="O2052">
        <f t="shared" si="113"/>
        <v>8.5503999999999998</v>
      </c>
      <c r="P2052" s="1">
        <v>2.56</v>
      </c>
      <c r="R2052" t="s">
        <v>1950</v>
      </c>
    </row>
    <row r="2053" spans="1:18">
      <c r="A2053">
        <v>80740</v>
      </c>
      <c r="D2053" t="s">
        <v>1364</v>
      </c>
      <c r="O2053">
        <f t="shared" si="113"/>
        <v>8.283199999999999</v>
      </c>
      <c r="P2053" s="1">
        <v>2.48</v>
      </c>
      <c r="R2053" t="s">
        <v>1950</v>
      </c>
    </row>
    <row r="2054" spans="1:18">
      <c r="A2054">
        <v>80741</v>
      </c>
      <c r="D2054" t="s">
        <v>1248</v>
      </c>
      <c r="O2054">
        <f t="shared" si="113"/>
        <v>6.5129999999999999</v>
      </c>
      <c r="P2054" s="1">
        <v>1.95</v>
      </c>
      <c r="R2054" t="s">
        <v>1950</v>
      </c>
    </row>
    <row r="2055" spans="1:18">
      <c r="A2055">
        <v>80744</v>
      </c>
      <c r="D2055" t="s">
        <v>1230</v>
      </c>
      <c r="O2055">
        <f t="shared" si="113"/>
        <v>6.3125999999999998</v>
      </c>
      <c r="P2055" s="1">
        <v>1.89</v>
      </c>
      <c r="R2055" t="s">
        <v>1950</v>
      </c>
    </row>
    <row r="2056" spans="1:18">
      <c r="A2056">
        <v>80745</v>
      </c>
      <c r="D2056" t="s">
        <v>1113</v>
      </c>
      <c r="O2056">
        <f t="shared" si="113"/>
        <v>4.1749999999999998</v>
      </c>
      <c r="P2056" s="1">
        <v>1.25</v>
      </c>
      <c r="R2056" t="s">
        <v>1950</v>
      </c>
    </row>
    <row r="2057" spans="1:18">
      <c r="A2057">
        <v>80746</v>
      </c>
      <c r="D2057" t="s">
        <v>1112</v>
      </c>
      <c r="O2057">
        <f t="shared" si="113"/>
        <v>4.1749999999999998</v>
      </c>
      <c r="P2057" s="1">
        <v>1.25</v>
      </c>
      <c r="R2057" t="s">
        <v>1950</v>
      </c>
    </row>
    <row r="2058" spans="1:18">
      <c r="A2058">
        <v>80751</v>
      </c>
      <c r="D2058" t="s">
        <v>1143</v>
      </c>
      <c r="O2058">
        <f t="shared" si="113"/>
        <v>4.9432</v>
      </c>
      <c r="P2058" s="1">
        <v>1.48</v>
      </c>
      <c r="R2058" t="s">
        <v>1950</v>
      </c>
    </row>
    <row r="2059" spans="1:18">
      <c r="A2059">
        <v>80754</v>
      </c>
      <c r="D2059" t="s">
        <v>1203</v>
      </c>
      <c r="O2059">
        <f t="shared" si="113"/>
        <v>5.9786000000000001</v>
      </c>
      <c r="P2059" s="1">
        <v>1.79</v>
      </c>
      <c r="R2059" t="s">
        <v>1950</v>
      </c>
    </row>
    <row r="2060" spans="1:18">
      <c r="A2060">
        <v>80754</v>
      </c>
      <c r="D2060" t="s">
        <v>1203</v>
      </c>
      <c r="O2060">
        <f t="shared" si="113"/>
        <v>5.9786000000000001</v>
      </c>
      <c r="P2060" s="1">
        <v>1.79</v>
      </c>
      <c r="R2060" t="s">
        <v>1950</v>
      </c>
    </row>
    <row r="2061" spans="1:18">
      <c r="A2061">
        <v>80755</v>
      </c>
      <c r="D2061" t="s">
        <v>1319</v>
      </c>
      <c r="O2061">
        <f t="shared" si="113"/>
        <v>7.7487999999999992</v>
      </c>
      <c r="P2061" s="1">
        <v>2.3199999999999998</v>
      </c>
      <c r="R2061" t="s">
        <v>1950</v>
      </c>
    </row>
    <row r="2062" spans="1:18">
      <c r="A2062">
        <v>80755</v>
      </c>
      <c r="D2062" t="s">
        <v>1319</v>
      </c>
      <c r="O2062">
        <f t="shared" si="113"/>
        <v>7.7487999999999992</v>
      </c>
      <c r="P2062" s="1">
        <v>2.3199999999999998</v>
      </c>
      <c r="R2062" t="s">
        <v>1950</v>
      </c>
    </row>
    <row r="2063" spans="1:18">
      <c r="A2063">
        <v>80757</v>
      </c>
      <c r="D2063" t="s">
        <v>1205</v>
      </c>
      <c r="O2063">
        <f t="shared" si="113"/>
        <v>5.9786000000000001</v>
      </c>
      <c r="P2063" s="1">
        <v>1.79</v>
      </c>
      <c r="R2063" t="s">
        <v>1950</v>
      </c>
    </row>
    <row r="2064" spans="1:18">
      <c r="A2064">
        <v>80758</v>
      </c>
      <c r="D2064" t="s">
        <v>1682</v>
      </c>
      <c r="O2064">
        <f t="shared" si="113"/>
        <v>13.794199999999998</v>
      </c>
      <c r="P2064" s="1">
        <v>4.13</v>
      </c>
      <c r="R2064" t="s">
        <v>1950</v>
      </c>
    </row>
    <row r="2065" spans="1:18">
      <c r="A2065">
        <v>80759</v>
      </c>
      <c r="D2065" t="s">
        <v>1195</v>
      </c>
      <c r="O2065">
        <f t="shared" si="113"/>
        <v>5.7447999999999997</v>
      </c>
      <c r="P2065" s="1">
        <v>1.72</v>
      </c>
      <c r="R2065" t="s">
        <v>1950</v>
      </c>
    </row>
    <row r="2066" spans="1:18">
      <c r="A2066">
        <v>80760</v>
      </c>
      <c r="D2066" t="s">
        <v>1196</v>
      </c>
      <c r="O2066">
        <f t="shared" si="113"/>
        <v>5.7447999999999997</v>
      </c>
      <c r="P2066" s="1">
        <v>1.72</v>
      </c>
      <c r="R2066" t="s">
        <v>1950</v>
      </c>
    </row>
    <row r="2067" spans="1:18">
      <c r="A2067">
        <v>80763</v>
      </c>
      <c r="D2067" t="s">
        <v>1073</v>
      </c>
      <c r="O2067">
        <f t="shared" si="113"/>
        <v>3.2397999999999998</v>
      </c>
      <c r="P2067" s="1">
        <v>0.97</v>
      </c>
      <c r="R2067" t="s">
        <v>1950</v>
      </c>
    </row>
    <row r="2068" spans="1:18">
      <c r="A2068">
        <v>80765</v>
      </c>
      <c r="D2068" t="s">
        <v>1116</v>
      </c>
      <c r="O2068">
        <f t="shared" si="113"/>
        <v>4.3754</v>
      </c>
      <c r="P2068" s="1">
        <v>1.31</v>
      </c>
      <c r="R2068" t="s">
        <v>1950</v>
      </c>
    </row>
    <row r="2069" spans="1:18">
      <c r="A2069">
        <v>80768</v>
      </c>
      <c r="D2069" t="s">
        <v>1250</v>
      </c>
      <c r="O2069">
        <f t="shared" si="113"/>
        <v>6.5463999999999993</v>
      </c>
      <c r="P2069" s="1">
        <v>1.96</v>
      </c>
      <c r="R2069" t="s">
        <v>1950</v>
      </c>
    </row>
    <row r="2070" spans="1:18">
      <c r="A2070">
        <v>80770</v>
      </c>
      <c r="D2070" t="s">
        <v>1608</v>
      </c>
      <c r="O2070">
        <f t="shared" si="113"/>
        <v>12.124199999999998</v>
      </c>
      <c r="P2070" s="1">
        <v>3.63</v>
      </c>
      <c r="R2070" t="s">
        <v>1950</v>
      </c>
    </row>
    <row r="2071" spans="1:18">
      <c r="A2071">
        <v>80770</v>
      </c>
      <c r="D2071" t="s">
        <v>1608</v>
      </c>
      <c r="O2071">
        <f t="shared" si="113"/>
        <v>12.124199999999998</v>
      </c>
      <c r="P2071" s="1">
        <v>3.63</v>
      </c>
      <c r="R2071" t="s">
        <v>1950</v>
      </c>
    </row>
    <row r="2072" spans="1:18">
      <c r="A2072">
        <v>80771</v>
      </c>
      <c r="D2072" t="s">
        <v>1371</v>
      </c>
      <c r="O2072">
        <f t="shared" si="113"/>
        <v>8.3166000000000011</v>
      </c>
      <c r="P2072" s="1">
        <v>2.4900000000000002</v>
      </c>
      <c r="R2072" t="s">
        <v>1950</v>
      </c>
    </row>
    <row r="2073" spans="1:18">
      <c r="A2073">
        <v>80772</v>
      </c>
      <c r="D2073" t="s">
        <v>1561</v>
      </c>
      <c r="O2073">
        <f t="shared" si="113"/>
        <v>11.289199999999999</v>
      </c>
      <c r="P2073" s="1">
        <v>3.38</v>
      </c>
      <c r="R2073" t="s">
        <v>1950</v>
      </c>
    </row>
    <row r="2074" spans="1:18">
      <c r="A2074">
        <v>80773</v>
      </c>
      <c r="D2074" t="s">
        <v>1585</v>
      </c>
      <c r="O2074">
        <f t="shared" si="113"/>
        <v>11.656600000000001</v>
      </c>
      <c r="P2074" s="1">
        <v>3.49</v>
      </c>
      <c r="R2074" t="s">
        <v>1950</v>
      </c>
    </row>
    <row r="2075" spans="1:18">
      <c r="A2075">
        <v>80774</v>
      </c>
      <c r="D2075" t="s">
        <v>1584</v>
      </c>
      <c r="O2075">
        <f t="shared" si="113"/>
        <v>11.656600000000001</v>
      </c>
      <c r="P2075" s="1">
        <v>3.49</v>
      </c>
      <c r="R2075" t="s">
        <v>1950</v>
      </c>
    </row>
    <row r="2076" spans="1:18">
      <c r="A2076">
        <v>80783</v>
      </c>
      <c r="D2076" t="s">
        <v>1807</v>
      </c>
      <c r="O2076">
        <f t="shared" si="113"/>
        <v>22.812200000000001</v>
      </c>
      <c r="P2076" s="1">
        <v>6.83</v>
      </c>
      <c r="R2076" t="s">
        <v>1950</v>
      </c>
    </row>
    <row r="2077" spans="1:18">
      <c r="A2077">
        <v>80784</v>
      </c>
      <c r="D2077" t="s">
        <v>1798</v>
      </c>
      <c r="O2077">
        <f t="shared" si="113"/>
        <v>21.743399999999998</v>
      </c>
      <c r="P2077" s="1">
        <v>6.51</v>
      </c>
      <c r="R2077" t="s">
        <v>1950</v>
      </c>
    </row>
    <row r="2078" spans="1:18">
      <c r="A2078">
        <v>80785</v>
      </c>
      <c r="D2078" t="s">
        <v>1709</v>
      </c>
      <c r="O2078">
        <f t="shared" si="113"/>
        <v>14.662599999999998</v>
      </c>
      <c r="P2078" s="1">
        <v>4.3899999999999997</v>
      </c>
      <c r="R2078" t="s">
        <v>1950</v>
      </c>
    </row>
    <row r="2079" spans="1:18">
      <c r="A2079">
        <v>80786</v>
      </c>
      <c r="D2079" t="s">
        <v>1609</v>
      </c>
      <c r="O2079">
        <f t="shared" si="113"/>
        <v>12.124199999999998</v>
      </c>
      <c r="P2079" s="1">
        <v>3.63</v>
      </c>
      <c r="R2079" t="s">
        <v>1950</v>
      </c>
    </row>
    <row r="2080" spans="1:18">
      <c r="A2080">
        <v>80787</v>
      </c>
      <c r="D2080" t="s">
        <v>1559</v>
      </c>
      <c r="O2080">
        <f t="shared" si="113"/>
        <v>11.255800000000001</v>
      </c>
      <c r="P2080" s="1">
        <v>3.37</v>
      </c>
      <c r="R2080" t="s">
        <v>1950</v>
      </c>
    </row>
    <row r="2081" spans="1:18">
      <c r="A2081">
        <v>80790</v>
      </c>
      <c r="D2081" t="s">
        <v>1707</v>
      </c>
      <c r="O2081">
        <f t="shared" si="113"/>
        <v>14.662599999999998</v>
      </c>
      <c r="P2081" s="1">
        <v>4.3899999999999997</v>
      </c>
      <c r="R2081" t="s">
        <v>1950</v>
      </c>
    </row>
    <row r="2082" spans="1:18">
      <c r="A2082">
        <v>80791</v>
      </c>
      <c r="D2082" t="s">
        <v>1607</v>
      </c>
      <c r="O2082">
        <f t="shared" si="113"/>
        <v>12.124199999999998</v>
      </c>
      <c r="P2082" s="1">
        <v>3.63</v>
      </c>
      <c r="R2082" t="s">
        <v>1950</v>
      </c>
    </row>
    <row r="2083" spans="1:18">
      <c r="A2083">
        <v>80792</v>
      </c>
      <c r="D2083" t="s">
        <v>1558</v>
      </c>
      <c r="O2083">
        <f t="shared" si="113"/>
        <v>11.255800000000001</v>
      </c>
      <c r="P2083" s="1">
        <v>3.37</v>
      </c>
      <c r="R2083" t="s">
        <v>1950</v>
      </c>
    </row>
    <row r="2084" spans="1:18">
      <c r="A2084">
        <v>80792</v>
      </c>
      <c r="D2084" t="s">
        <v>1558</v>
      </c>
      <c r="O2084">
        <f t="shared" si="113"/>
        <v>11.255800000000001</v>
      </c>
      <c r="P2084" s="1">
        <v>3.37</v>
      </c>
      <c r="R2084" t="s">
        <v>1950</v>
      </c>
    </row>
    <row r="2085" spans="1:18">
      <c r="A2085">
        <v>80798</v>
      </c>
      <c r="D2085" t="s">
        <v>1416</v>
      </c>
      <c r="O2085">
        <f t="shared" si="113"/>
        <v>8.8176000000000005</v>
      </c>
      <c r="P2085" s="1">
        <v>2.64</v>
      </c>
      <c r="R2085" t="s">
        <v>1950</v>
      </c>
    </row>
    <row r="2086" spans="1:18">
      <c r="A2086">
        <v>80800</v>
      </c>
      <c r="D2086" t="s">
        <v>1418</v>
      </c>
      <c r="O2086">
        <f t="shared" si="113"/>
        <v>8.8176000000000005</v>
      </c>
      <c r="P2086" s="1">
        <v>2.64</v>
      </c>
      <c r="R2086" t="s">
        <v>1950</v>
      </c>
    </row>
    <row r="2087" spans="1:18">
      <c r="A2087">
        <v>80801</v>
      </c>
      <c r="D2087" t="s">
        <v>1260</v>
      </c>
      <c r="O2087">
        <f t="shared" si="113"/>
        <v>6.8136000000000001</v>
      </c>
      <c r="P2087" s="1">
        <v>2.04</v>
      </c>
      <c r="R2087" t="s">
        <v>1950</v>
      </c>
    </row>
    <row r="2088" spans="1:18">
      <c r="A2088">
        <v>80802</v>
      </c>
      <c r="D2088" t="s">
        <v>1259</v>
      </c>
      <c r="O2088">
        <f t="shared" si="113"/>
        <v>6.8136000000000001</v>
      </c>
      <c r="P2088" s="1">
        <v>2.04</v>
      </c>
      <c r="R2088" t="s">
        <v>1950</v>
      </c>
    </row>
    <row r="2089" spans="1:18">
      <c r="A2089">
        <v>80804</v>
      </c>
      <c r="D2089" t="s">
        <v>1182</v>
      </c>
      <c r="O2089">
        <f t="shared" si="113"/>
        <v>5.6111999999999993</v>
      </c>
      <c r="P2089" s="1">
        <v>1.68</v>
      </c>
      <c r="R2089" t="s">
        <v>1950</v>
      </c>
    </row>
    <row r="2090" spans="1:18">
      <c r="A2090">
        <v>80813</v>
      </c>
      <c r="D2090" t="s">
        <v>1665</v>
      </c>
      <c r="O2090">
        <f t="shared" si="113"/>
        <v>13.326600000000001</v>
      </c>
      <c r="P2090" s="1">
        <v>3.99</v>
      </c>
      <c r="R2090" t="s">
        <v>1950</v>
      </c>
    </row>
    <row r="2091" spans="1:18">
      <c r="A2091">
        <v>80814</v>
      </c>
      <c r="D2091" t="s">
        <v>1655</v>
      </c>
      <c r="O2091">
        <f t="shared" si="113"/>
        <v>13.326600000000001</v>
      </c>
      <c r="P2091" s="1">
        <v>3.99</v>
      </c>
      <c r="R2091" t="s">
        <v>1950</v>
      </c>
    </row>
    <row r="2092" spans="1:18">
      <c r="A2092">
        <v>80815</v>
      </c>
      <c r="D2092" t="s">
        <v>1659</v>
      </c>
      <c r="O2092">
        <f t="shared" si="113"/>
        <v>13.326600000000001</v>
      </c>
      <c r="P2092" s="1">
        <v>3.99</v>
      </c>
      <c r="R2092" t="s">
        <v>1950</v>
      </c>
    </row>
    <row r="2093" spans="1:18">
      <c r="A2093">
        <v>80817</v>
      </c>
      <c r="D2093" t="s">
        <v>1657</v>
      </c>
      <c r="O2093">
        <f t="shared" si="113"/>
        <v>13.326600000000001</v>
      </c>
      <c r="P2093" s="1">
        <v>3.99</v>
      </c>
      <c r="R2093" t="s">
        <v>1950</v>
      </c>
    </row>
    <row r="2094" spans="1:18">
      <c r="A2094">
        <v>80818</v>
      </c>
      <c r="D2094" t="s">
        <v>1671</v>
      </c>
      <c r="O2094">
        <f t="shared" si="113"/>
        <v>13.326600000000001</v>
      </c>
      <c r="P2094" s="1">
        <v>3.99</v>
      </c>
      <c r="R2094" t="s">
        <v>1950</v>
      </c>
    </row>
    <row r="2095" spans="1:18">
      <c r="A2095">
        <v>80832</v>
      </c>
      <c r="D2095" t="s">
        <v>1153</v>
      </c>
      <c r="O2095">
        <f t="shared" si="113"/>
        <v>5.1436000000000002</v>
      </c>
      <c r="P2095" s="1">
        <v>1.54</v>
      </c>
      <c r="R2095" t="s">
        <v>1950</v>
      </c>
    </row>
    <row r="2096" spans="1:18">
      <c r="A2096">
        <v>80848</v>
      </c>
      <c r="D2096" t="s">
        <v>1312</v>
      </c>
      <c r="O2096">
        <f t="shared" si="113"/>
        <v>7.6486000000000001</v>
      </c>
      <c r="P2096" s="1">
        <v>2.29</v>
      </c>
      <c r="R2096" t="s">
        <v>1950</v>
      </c>
    </row>
    <row r="2097" spans="1:18">
      <c r="A2097">
        <v>80861</v>
      </c>
      <c r="D2097" t="s">
        <v>1675</v>
      </c>
      <c r="O2097">
        <f t="shared" si="113"/>
        <v>13.5938</v>
      </c>
      <c r="P2097" s="1">
        <v>4.07</v>
      </c>
      <c r="R2097" t="s">
        <v>1950</v>
      </c>
    </row>
    <row r="2098" spans="1:18">
      <c r="A2098">
        <v>80861</v>
      </c>
      <c r="D2098" t="s">
        <v>1675</v>
      </c>
      <c r="O2098">
        <f t="shared" si="113"/>
        <v>13.5938</v>
      </c>
      <c r="P2098" s="1">
        <v>4.07</v>
      </c>
      <c r="R2098" t="s">
        <v>1950</v>
      </c>
    </row>
    <row r="2099" spans="1:18">
      <c r="A2099">
        <v>80861</v>
      </c>
      <c r="D2099" t="s">
        <v>1675</v>
      </c>
      <c r="O2099">
        <f t="shared" si="113"/>
        <v>13.5938</v>
      </c>
      <c r="P2099" s="1">
        <v>4.07</v>
      </c>
      <c r="R2099" t="s">
        <v>1950</v>
      </c>
    </row>
    <row r="2100" spans="1:18">
      <c r="A2100">
        <v>80861</v>
      </c>
      <c r="D2100" t="s">
        <v>1675</v>
      </c>
      <c r="O2100">
        <f t="shared" si="113"/>
        <v>13.5938</v>
      </c>
      <c r="P2100" s="1">
        <v>4.07</v>
      </c>
      <c r="R2100" t="s">
        <v>1950</v>
      </c>
    </row>
    <row r="2101" spans="1:18">
      <c r="A2101">
        <v>80861</v>
      </c>
      <c r="D2101" t="s">
        <v>1675</v>
      </c>
      <c r="O2101">
        <f t="shared" si="113"/>
        <v>13.5938</v>
      </c>
      <c r="P2101" s="1">
        <v>4.07</v>
      </c>
      <c r="R2101" t="s">
        <v>1950</v>
      </c>
    </row>
    <row r="2102" spans="1:18">
      <c r="A2102">
        <v>80861</v>
      </c>
      <c r="D2102" t="s">
        <v>1675</v>
      </c>
      <c r="O2102">
        <f t="shared" si="113"/>
        <v>13.5938</v>
      </c>
      <c r="P2102" s="1">
        <v>4.07</v>
      </c>
      <c r="R2102" t="s">
        <v>1950</v>
      </c>
    </row>
    <row r="2103" spans="1:18">
      <c r="A2103">
        <v>80861</v>
      </c>
      <c r="D2103" t="s">
        <v>1675</v>
      </c>
      <c r="O2103">
        <f t="shared" si="113"/>
        <v>13.5938</v>
      </c>
      <c r="P2103" s="1">
        <v>4.07</v>
      </c>
      <c r="R2103" t="s">
        <v>1950</v>
      </c>
    </row>
    <row r="2104" spans="1:18">
      <c r="A2104">
        <v>80861</v>
      </c>
      <c r="D2104" t="s">
        <v>1675</v>
      </c>
      <c r="O2104">
        <f t="shared" si="113"/>
        <v>13.5938</v>
      </c>
      <c r="P2104" s="1">
        <v>4.07</v>
      </c>
      <c r="R2104" t="s">
        <v>1950</v>
      </c>
    </row>
    <row r="2105" spans="1:18">
      <c r="A2105">
        <v>80861</v>
      </c>
      <c r="D2105" t="s">
        <v>1675</v>
      </c>
      <c r="O2105">
        <f t="shared" si="113"/>
        <v>13.5938</v>
      </c>
      <c r="P2105" s="1">
        <v>4.07</v>
      </c>
      <c r="R2105" t="s">
        <v>1950</v>
      </c>
    </row>
    <row r="2106" spans="1:18">
      <c r="A2106">
        <v>80861</v>
      </c>
      <c r="D2106" t="s">
        <v>1675</v>
      </c>
      <c r="O2106">
        <f t="shared" si="113"/>
        <v>13.5938</v>
      </c>
      <c r="P2106" s="1">
        <v>4.07</v>
      </c>
      <c r="R2106" t="s">
        <v>1950</v>
      </c>
    </row>
    <row r="2107" spans="1:18">
      <c r="A2107">
        <v>80861</v>
      </c>
      <c r="D2107" t="s">
        <v>1675</v>
      </c>
      <c r="O2107">
        <f t="shared" si="113"/>
        <v>13.5938</v>
      </c>
      <c r="P2107" s="1">
        <v>4.07</v>
      </c>
      <c r="R2107" t="s">
        <v>1950</v>
      </c>
    </row>
    <row r="2108" spans="1:18">
      <c r="A2108">
        <v>80861</v>
      </c>
      <c r="D2108" t="s">
        <v>1675</v>
      </c>
      <c r="O2108">
        <f t="shared" si="113"/>
        <v>13.5938</v>
      </c>
      <c r="P2108" s="1">
        <v>4.07</v>
      </c>
      <c r="R2108" t="s">
        <v>1950</v>
      </c>
    </row>
    <row r="2109" spans="1:18">
      <c r="A2109">
        <v>80861</v>
      </c>
      <c r="D2109" t="s">
        <v>1675</v>
      </c>
      <c r="O2109">
        <f t="shared" ref="O2109:O2172" si="114">P2109*3.34</f>
        <v>13.5938</v>
      </c>
      <c r="P2109" s="1">
        <v>4.07</v>
      </c>
      <c r="R2109" t="s">
        <v>1950</v>
      </c>
    </row>
    <row r="2110" spans="1:18">
      <c r="A2110">
        <v>80862</v>
      </c>
      <c r="D2110" t="s">
        <v>1513</v>
      </c>
      <c r="O2110">
        <f t="shared" si="114"/>
        <v>9.986600000000001</v>
      </c>
      <c r="P2110" s="1">
        <v>2.99</v>
      </c>
      <c r="R2110" t="s">
        <v>1950</v>
      </c>
    </row>
    <row r="2111" spans="1:18">
      <c r="A2111">
        <v>80864</v>
      </c>
      <c r="D2111" t="s">
        <v>1510</v>
      </c>
      <c r="O2111">
        <f t="shared" si="114"/>
        <v>9.986600000000001</v>
      </c>
      <c r="P2111" s="1">
        <v>2.99</v>
      </c>
      <c r="R2111" t="s">
        <v>1950</v>
      </c>
    </row>
    <row r="2112" spans="1:18">
      <c r="A2112">
        <v>80865</v>
      </c>
      <c r="D2112" t="s">
        <v>1677</v>
      </c>
      <c r="O2112">
        <f t="shared" si="114"/>
        <v>13.5938</v>
      </c>
      <c r="P2112" s="1">
        <v>4.07</v>
      </c>
      <c r="R2112" t="s">
        <v>1950</v>
      </c>
    </row>
    <row r="2113" spans="1:18">
      <c r="A2113">
        <v>80866</v>
      </c>
      <c r="D2113" t="s">
        <v>1507</v>
      </c>
      <c r="O2113">
        <f t="shared" si="114"/>
        <v>9.986600000000001</v>
      </c>
      <c r="P2113" s="1">
        <v>2.99</v>
      </c>
      <c r="R2113" t="s">
        <v>1950</v>
      </c>
    </row>
    <row r="2114" spans="1:18">
      <c r="A2114">
        <v>80867</v>
      </c>
      <c r="D2114" t="s">
        <v>1583</v>
      </c>
      <c r="O2114">
        <f t="shared" si="114"/>
        <v>11.656600000000001</v>
      </c>
      <c r="P2114" s="1">
        <v>3.49</v>
      </c>
      <c r="R2114" t="s">
        <v>1950</v>
      </c>
    </row>
    <row r="2115" spans="1:18">
      <c r="A2115">
        <v>80867</v>
      </c>
      <c r="D2115" t="s">
        <v>1583</v>
      </c>
      <c r="O2115">
        <f t="shared" si="114"/>
        <v>11.656600000000001</v>
      </c>
      <c r="P2115" s="1">
        <v>3.49</v>
      </c>
      <c r="R2115" t="s">
        <v>1950</v>
      </c>
    </row>
    <row r="2116" spans="1:18">
      <c r="A2116">
        <v>80867</v>
      </c>
      <c r="D2116" t="s">
        <v>1583</v>
      </c>
      <c r="O2116">
        <f t="shared" si="114"/>
        <v>11.656600000000001</v>
      </c>
      <c r="P2116" s="1">
        <v>3.49</v>
      </c>
      <c r="R2116" t="s">
        <v>1950</v>
      </c>
    </row>
    <row r="2117" spans="1:18">
      <c r="A2117">
        <v>80867</v>
      </c>
      <c r="D2117" t="s">
        <v>1583</v>
      </c>
      <c r="O2117">
        <f t="shared" si="114"/>
        <v>11.656600000000001</v>
      </c>
      <c r="P2117" s="1">
        <v>3.49</v>
      </c>
      <c r="R2117" t="s">
        <v>1950</v>
      </c>
    </row>
    <row r="2118" spans="1:18">
      <c r="A2118">
        <v>80867</v>
      </c>
      <c r="D2118" t="s">
        <v>1583</v>
      </c>
      <c r="O2118">
        <f t="shared" si="114"/>
        <v>11.656600000000001</v>
      </c>
      <c r="P2118" s="1">
        <v>3.49</v>
      </c>
      <c r="R2118" t="s">
        <v>1950</v>
      </c>
    </row>
    <row r="2119" spans="1:18">
      <c r="A2119">
        <v>80867</v>
      </c>
      <c r="D2119" t="s">
        <v>1583</v>
      </c>
      <c r="O2119">
        <f t="shared" si="114"/>
        <v>11.656600000000001</v>
      </c>
      <c r="P2119" s="1">
        <v>3.49</v>
      </c>
      <c r="R2119" t="s">
        <v>1950</v>
      </c>
    </row>
    <row r="2120" spans="1:18">
      <c r="A2120">
        <v>80867</v>
      </c>
      <c r="D2120" t="s">
        <v>1583</v>
      </c>
      <c r="O2120">
        <f t="shared" si="114"/>
        <v>11.656600000000001</v>
      </c>
      <c r="P2120" s="1">
        <v>3.49</v>
      </c>
      <c r="R2120" t="s">
        <v>1950</v>
      </c>
    </row>
    <row r="2121" spans="1:18">
      <c r="A2121">
        <v>80867</v>
      </c>
      <c r="D2121" t="s">
        <v>1583</v>
      </c>
      <c r="O2121">
        <f t="shared" si="114"/>
        <v>11.656600000000001</v>
      </c>
      <c r="P2121" s="1">
        <v>3.49</v>
      </c>
      <c r="R2121" t="s">
        <v>1950</v>
      </c>
    </row>
    <row r="2122" spans="1:18">
      <c r="A2122">
        <v>80867</v>
      </c>
      <c r="D2122" t="s">
        <v>1583</v>
      </c>
      <c r="O2122">
        <f t="shared" si="114"/>
        <v>11.656600000000001</v>
      </c>
      <c r="P2122" s="1">
        <v>3.49</v>
      </c>
      <c r="R2122" t="s">
        <v>1950</v>
      </c>
    </row>
    <row r="2123" spans="1:18">
      <c r="A2123">
        <v>80867</v>
      </c>
      <c r="D2123" t="s">
        <v>1583</v>
      </c>
      <c r="O2123">
        <f t="shared" si="114"/>
        <v>11.656600000000001</v>
      </c>
      <c r="P2123" s="1">
        <v>3.49</v>
      </c>
      <c r="R2123" t="s">
        <v>1950</v>
      </c>
    </row>
    <row r="2124" spans="1:18">
      <c r="A2124">
        <v>80867</v>
      </c>
      <c r="D2124" t="s">
        <v>1583</v>
      </c>
      <c r="O2124">
        <f t="shared" si="114"/>
        <v>11.656600000000001</v>
      </c>
      <c r="P2124" s="1">
        <v>3.49</v>
      </c>
      <c r="R2124" t="s">
        <v>1950</v>
      </c>
    </row>
    <row r="2125" spans="1:18">
      <c r="A2125">
        <v>80867</v>
      </c>
      <c r="D2125" t="s">
        <v>1583</v>
      </c>
      <c r="O2125">
        <f t="shared" si="114"/>
        <v>11.656600000000001</v>
      </c>
      <c r="P2125" s="1">
        <v>3.49</v>
      </c>
      <c r="R2125" t="s">
        <v>1950</v>
      </c>
    </row>
    <row r="2126" spans="1:18">
      <c r="A2126">
        <v>80867</v>
      </c>
      <c r="D2126" t="s">
        <v>1583</v>
      </c>
      <c r="O2126">
        <f t="shared" si="114"/>
        <v>11.656600000000001</v>
      </c>
      <c r="P2126" s="1">
        <v>3.49</v>
      </c>
      <c r="R2126" t="s">
        <v>1950</v>
      </c>
    </row>
    <row r="2127" spans="1:18">
      <c r="A2127">
        <v>80869</v>
      </c>
      <c r="D2127" t="s">
        <v>1592</v>
      </c>
      <c r="O2127">
        <f t="shared" si="114"/>
        <v>11.7568</v>
      </c>
      <c r="P2127" s="1">
        <v>3.52</v>
      </c>
      <c r="R2127" t="s">
        <v>1950</v>
      </c>
    </row>
    <row r="2128" spans="1:18">
      <c r="A2128">
        <v>80869</v>
      </c>
      <c r="D2128" t="s">
        <v>1592</v>
      </c>
      <c r="O2128">
        <f t="shared" si="114"/>
        <v>11.7568</v>
      </c>
      <c r="P2128" s="1">
        <v>3.52</v>
      </c>
      <c r="R2128" t="s">
        <v>1950</v>
      </c>
    </row>
    <row r="2129" spans="1:18">
      <c r="A2129">
        <v>80870</v>
      </c>
      <c r="D2129" t="s">
        <v>1468</v>
      </c>
      <c r="O2129">
        <f t="shared" si="114"/>
        <v>9.4187999999999992</v>
      </c>
      <c r="P2129" s="1">
        <v>2.82</v>
      </c>
      <c r="R2129" t="s">
        <v>1950</v>
      </c>
    </row>
    <row r="2130" spans="1:18">
      <c r="A2130">
        <v>80870</v>
      </c>
      <c r="D2130" t="s">
        <v>1468</v>
      </c>
      <c r="O2130">
        <f t="shared" si="114"/>
        <v>9.4187999999999992</v>
      </c>
      <c r="P2130" s="1">
        <v>2.82</v>
      </c>
      <c r="R2130" t="s">
        <v>1950</v>
      </c>
    </row>
    <row r="2131" spans="1:18">
      <c r="A2131">
        <v>80871</v>
      </c>
      <c r="D2131" t="s">
        <v>1283</v>
      </c>
      <c r="O2131">
        <f t="shared" si="114"/>
        <v>7.2812000000000001</v>
      </c>
      <c r="P2131" s="1">
        <v>2.1800000000000002</v>
      </c>
      <c r="R2131" t="s">
        <v>1950</v>
      </c>
    </row>
    <row r="2132" spans="1:18">
      <c r="A2132">
        <v>80871</v>
      </c>
      <c r="D2132" t="s">
        <v>1283</v>
      </c>
      <c r="O2132">
        <f t="shared" si="114"/>
        <v>7.7821999999999996</v>
      </c>
      <c r="P2132" s="1">
        <v>2.33</v>
      </c>
      <c r="R2132" t="s">
        <v>1950</v>
      </c>
    </row>
    <row r="2133" spans="1:18">
      <c r="A2133">
        <v>80882</v>
      </c>
      <c r="D2133" t="s">
        <v>1646</v>
      </c>
      <c r="O2133">
        <f t="shared" si="114"/>
        <v>13.092799999999999</v>
      </c>
      <c r="P2133" s="1">
        <v>3.92</v>
      </c>
      <c r="R2133" t="s">
        <v>1950</v>
      </c>
    </row>
    <row r="2134" spans="1:18">
      <c r="A2134">
        <v>80883</v>
      </c>
      <c r="D2134" t="s">
        <v>1309</v>
      </c>
      <c r="O2134">
        <f t="shared" si="114"/>
        <v>7.6486000000000001</v>
      </c>
      <c r="P2134" s="1">
        <v>2.29</v>
      </c>
      <c r="R2134" t="s">
        <v>1950</v>
      </c>
    </row>
    <row r="2135" spans="1:18">
      <c r="A2135">
        <v>80885</v>
      </c>
      <c r="D2135" t="s">
        <v>1645</v>
      </c>
      <c r="O2135">
        <f t="shared" si="114"/>
        <v>13.092799999999999</v>
      </c>
      <c r="P2135" s="1">
        <v>3.92</v>
      </c>
      <c r="R2135" t="s">
        <v>1950</v>
      </c>
    </row>
    <row r="2136" spans="1:18">
      <c r="A2136">
        <v>80886</v>
      </c>
      <c r="D2136" t="s">
        <v>1363</v>
      </c>
      <c r="O2136">
        <f t="shared" si="114"/>
        <v>8.2498000000000005</v>
      </c>
      <c r="P2136" s="1">
        <v>2.4700000000000002</v>
      </c>
      <c r="R2136" t="s">
        <v>1950</v>
      </c>
    </row>
    <row r="2137" spans="1:18">
      <c r="A2137">
        <v>80908</v>
      </c>
      <c r="D2137" t="s">
        <v>1586</v>
      </c>
      <c r="O2137">
        <f t="shared" si="114"/>
        <v>11.656600000000001</v>
      </c>
      <c r="P2137" s="1">
        <v>3.49</v>
      </c>
      <c r="R2137" t="s">
        <v>1950</v>
      </c>
    </row>
    <row r="2138" spans="1:18">
      <c r="A2138">
        <v>80910</v>
      </c>
      <c r="D2138" t="s">
        <v>1588</v>
      </c>
      <c r="O2138">
        <f t="shared" si="114"/>
        <v>11.656600000000001</v>
      </c>
      <c r="P2138" s="1">
        <v>3.49</v>
      </c>
      <c r="R2138" t="s">
        <v>1950</v>
      </c>
    </row>
    <row r="2139" spans="1:18">
      <c r="A2139">
        <v>80911</v>
      </c>
      <c r="D2139" t="s">
        <v>1341</v>
      </c>
      <c r="O2139">
        <f t="shared" si="114"/>
        <v>7.9825999999999997</v>
      </c>
      <c r="P2139" s="1">
        <v>2.39</v>
      </c>
      <c r="R2139" t="s">
        <v>1950</v>
      </c>
    </row>
    <row r="2140" spans="1:18">
      <c r="A2140">
        <v>80912</v>
      </c>
      <c r="D2140" t="s">
        <v>1380</v>
      </c>
      <c r="O2140">
        <f t="shared" si="114"/>
        <v>8.4501999999999988</v>
      </c>
      <c r="P2140" s="1">
        <v>2.5299999999999998</v>
      </c>
      <c r="R2140" t="s">
        <v>1950</v>
      </c>
    </row>
    <row r="2141" spans="1:18">
      <c r="A2141">
        <v>80913</v>
      </c>
      <c r="D2141" t="s">
        <v>1343</v>
      </c>
      <c r="O2141">
        <f t="shared" si="114"/>
        <v>7.9825999999999997</v>
      </c>
      <c r="P2141" s="1">
        <v>2.39</v>
      </c>
      <c r="R2141" t="s">
        <v>1950</v>
      </c>
    </row>
    <row r="2142" spans="1:18">
      <c r="A2142">
        <v>80916</v>
      </c>
      <c r="D2142" t="s">
        <v>1633</v>
      </c>
      <c r="O2142">
        <f t="shared" si="114"/>
        <v>12.959199999999999</v>
      </c>
      <c r="P2142" s="1">
        <v>3.88</v>
      </c>
      <c r="R2142" t="s">
        <v>1950</v>
      </c>
    </row>
    <row r="2143" spans="1:18">
      <c r="A2143">
        <v>80941</v>
      </c>
      <c r="D2143" t="s">
        <v>1273</v>
      </c>
      <c r="O2143">
        <f t="shared" si="114"/>
        <v>6.980599999999999</v>
      </c>
      <c r="P2143" s="1">
        <v>2.09</v>
      </c>
      <c r="R2143" t="s">
        <v>1950</v>
      </c>
    </row>
    <row r="2144" spans="1:18">
      <c r="A2144">
        <v>80941</v>
      </c>
      <c r="D2144" t="s">
        <v>1273</v>
      </c>
      <c r="O2144">
        <f t="shared" si="114"/>
        <v>6.980599999999999</v>
      </c>
      <c r="P2144" s="1">
        <v>2.09</v>
      </c>
      <c r="R2144" t="s">
        <v>1950</v>
      </c>
    </row>
    <row r="2145" spans="1:18">
      <c r="A2145">
        <v>80943</v>
      </c>
      <c r="D2145" t="s">
        <v>1368</v>
      </c>
      <c r="O2145">
        <f t="shared" si="114"/>
        <v>8.3166000000000011</v>
      </c>
      <c r="P2145" s="1">
        <v>2.4900000000000002</v>
      </c>
      <c r="R2145" t="s">
        <v>1950</v>
      </c>
    </row>
    <row r="2146" spans="1:18">
      <c r="A2146">
        <v>80944</v>
      </c>
      <c r="D2146" t="s">
        <v>1373</v>
      </c>
      <c r="O2146">
        <f t="shared" si="114"/>
        <v>8.3166000000000011</v>
      </c>
      <c r="P2146" s="1">
        <v>2.4900000000000002</v>
      </c>
      <c r="R2146" t="s">
        <v>1950</v>
      </c>
    </row>
    <row r="2147" spans="1:18">
      <c r="A2147">
        <v>80945</v>
      </c>
      <c r="D2147" t="s">
        <v>1370</v>
      </c>
      <c r="O2147">
        <f t="shared" si="114"/>
        <v>8.3166000000000011</v>
      </c>
      <c r="P2147" s="1">
        <v>2.4900000000000002</v>
      </c>
      <c r="R2147" t="s">
        <v>1950</v>
      </c>
    </row>
    <row r="2148" spans="1:18">
      <c r="A2148">
        <v>80946</v>
      </c>
      <c r="D2148" t="s">
        <v>1331</v>
      </c>
      <c r="O2148">
        <f t="shared" si="114"/>
        <v>7.8490000000000002</v>
      </c>
      <c r="P2148" s="1">
        <v>2.35</v>
      </c>
      <c r="R2148" t="s">
        <v>1950</v>
      </c>
    </row>
    <row r="2149" spans="1:18">
      <c r="A2149">
        <v>80961</v>
      </c>
      <c r="D2149" t="s">
        <v>1805</v>
      </c>
      <c r="O2149">
        <f t="shared" si="114"/>
        <v>22.244399999999999</v>
      </c>
      <c r="P2149" s="1">
        <v>6.66</v>
      </c>
      <c r="R2149" t="s">
        <v>1950</v>
      </c>
    </row>
    <row r="2150" spans="1:18">
      <c r="A2150">
        <v>80964</v>
      </c>
      <c r="D2150" t="s">
        <v>1804</v>
      </c>
      <c r="O2150">
        <f t="shared" si="114"/>
        <v>22.244399999999999</v>
      </c>
      <c r="P2150" s="1">
        <v>6.66</v>
      </c>
      <c r="R2150" t="s">
        <v>1950</v>
      </c>
    </row>
    <row r="2151" spans="1:18">
      <c r="A2151">
        <v>80965</v>
      </c>
      <c r="D2151" t="s">
        <v>1622</v>
      </c>
      <c r="O2151">
        <f t="shared" si="114"/>
        <v>12.558399999999999</v>
      </c>
      <c r="P2151" s="1">
        <v>3.76</v>
      </c>
      <c r="R2151" t="s">
        <v>1950</v>
      </c>
    </row>
    <row r="2152" spans="1:18">
      <c r="A2152">
        <v>80966</v>
      </c>
      <c r="D2152" t="s">
        <v>1624</v>
      </c>
      <c r="O2152">
        <f t="shared" si="114"/>
        <v>12.558399999999999</v>
      </c>
      <c r="P2152" s="1">
        <v>3.76</v>
      </c>
      <c r="R2152" t="s">
        <v>1950</v>
      </c>
    </row>
    <row r="2153" spans="1:18">
      <c r="A2153">
        <v>80968</v>
      </c>
      <c r="D2153" t="s">
        <v>1623</v>
      </c>
      <c r="O2153">
        <f t="shared" si="114"/>
        <v>12.558399999999999</v>
      </c>
      <c r="P2153" s="1">
        <v>3.76</v>
      </c>
      <c r="R2153" t="s">
        <v>1950</v>
      </c>
    </row>
    <row r="2154" spans="1:18">
      <c r="A2154">
        <v>80971</v>
      </c>
      <c r="D2154" t="s">
        <v>1528</v>
      </c>
      <c r="O2154">
        <f t="shared" si="114"/>
        <v>10.520999999999999</v>
      </c>
      <c r="P2154" s="1">
        <v>3.15</v>
      </c>
      <c r="R2154" t="s">
        <v>1950</v>
      </c>
    </row>
    <row r="2155" spans="1:18">
      <c r="A2155">
        <v>80971</v>
      </c>
      <c r="D2155" t="s">
        <v>1528</v>
      </c>
      <c r="O2155">
        <f t="shared" si="114"/>
        <v>10.520999999999999</v>
      </c>
      <c r="P2155" s="1">
        <v>3.15</v>
      </c>
      <c r="R2155" t="s">
        <v>1950</v>
      </c>
    </row>
    <row r="2156" spans="1:18">
      <c r="A2156">
        <v>80972</v>
      </c>
      <c r="D2156" t="s">
        <v>1299</v>
      </c>
      <c r="O2156">
        <f t="shared" si="114"/>
        <v>7.4816000000000003</v>
      </c>
      <c r="P2156" s="1">
        <v>2.2400000000000002</v>
      </c>
      <c r="R2156" t="s">
        <v>1950</v>
      </c>
    </row>
    <row r="2157" spans="1:18">
      <c r="A2157">
        <v>80975</v>
      </c>
      <c r="D2157" t="s">
        <v>1301</v>
      </c>
      <c r="O2157">
        <f t="shared" si="114"/>
        <v>7.4816000000000003</v>
      </c>
      <c r="P2157" s="1">
        <v>2.2400000000000002</v>
      </c>
      <c r="R2157" t="s">
        <v>1950</v>
      </c>
    </row>
    <row r="2158" spans="1:18">
      <c r="A2158">
        <v>80984</v>
      </c>
      <c r="D2158" t="s">
        <v>1303</v>
      </c>
      <c r="O2158">
        <f t="shared" si="114"/>
        <v>7.4816000000000003</v>
      </c>
      <c r="P2158" s="1">
        <v>2.2400000000000002</v>
      </c>
      <c r="R2158" t="s">
        <v>1950</v>
      </c>
    </row>
    <row r="2159" spans="1:18">
      <c r="A2159">
        <v>80992</v>
      </c>
      <c r="D2159" t="s">
        <v>1812</v>
      </c>
      <c r="O2159">
        <f t="shared" si="114"/>
        <v>24.281799999999997</v>
      </c>
      <c r="P2159" s="1">
        <v>7.27</v>
      </c>
      <c r="R2159" t="s">
        <v>1950</v>
      </c>
    </row>
    <row r="2160" spans="1:18">
      <c r="A2160">
        <v>80993</v>
      </c>
      <c r="D2160" t="s">
        <v>1813</v>
      </c>
      <c r="O2160">
        <f t="shared" si="114"/>
        <v>24.281799999999997</v>
      </c>
      <c r="P2160" s="1">
        <v>7.27</v>
      </c>
      <c r="R2160" t="s">
        <v>1950</v>
      </c>
    </row>
    <row r="2161" spans="1:18">
      <c r="A2161">
        <v>80994</v>
      </c>
      <c r="D2161" t="s">
        <v>1759</v>
      </c>
      <c r="O2161">
        <f t="shared" si="114"/>
        <v>17.1008</v>
      </c>
      <c r="P2161" s="1">
        <v>5.12</v>
      </c>
      <c r="R2161" t="s">
        <v>1950</v>
      </c>
    </row>
    <row r="2162" spans="1:18">
      <c r="A2162">
        <v>80995</v>
      </c>
      <c r="D2162" t="s">
        <v>1760</v>
      </c>
      <c r="O2162">
        <f t="shared" si="114"/>
        <v>17.1008</v>
      </c>
      <c r="P2162" s="1">
        <v>5.12</v>
      </c>
      <c r="R2162" t="s">
        <v>1950</v>
      </c>
    </row>
    <row r="2163" spans="1:18">
      <c r="A2163">
        <v>80996</v>
      </c>
      <c r="D2163" t="s">
        <v>1705</v>
      </c>
      <c r="O2163">
        <f t="shared" si="114"/>
        <v>14.629199999999999</v>
      </c>
      <c r="P2163" s="1">
        <v>4.38</v>
      </c>
      <c r="R2163" t="s">
        <v>1950</v>
      </c>
    </row>
    <row r="2164" spans="1:18">
      <c r="A2164">
        <v>80998</v>
      </c>
      <c r="D2164" t="s">
        <v>1739</v>
      </c>
      <c r="O2164">
        <f t="shared" si="114"/>
        <v>15.898399999999999</v>
      </c>
      <c r="P2164" s="1">
        <v>4.76</v>
      </c>
      <c r="R2164" t="s">
        <v>1950</v>
      </c>
    </row>
    <row r="2165" spans="1:18">
      <c r="A2165">
        <v>80999</v>
      </c>
      <c r="D2165" t="s">
        <v>1740</v>
      </c>
      <c r="O2165">
        <f t="shared" si="114"/>
        <v>15.898399999999999</v>
      </c>
      <c r="P2165" s="1">
        <v>4.76</v>
      </c>
      <c r="R2165" t="s">
        <v>1950</v>
      </c>
    </row>
    <row r="2166" spans="1:18">
      <c r="A2166">
        <v>81000</v>
      </c>
      <c r="D2166" t="s">
        <v>1714</v>
      </c>
      <c r="O2166">
        <f t="shared" si="114"/>
        <v>14.7294</v>
      </c>
      <c r="P2166" s="1">
        <v>4.41</v>
      </c>
      <c r="R2166" t="s">
        <v>1950</v>
      </c>
    </row>
    <row r="2167" spans="1:18">
      <c r="A2167">
        <v>81001</v>
      </c>
      <c r="D2167" t="s">
        <v>1434</v>
      </c>
      <c r="O2167">
        <f t="shared" si="114"/>
        <v>9.0847999999999995</v>
      </c>
      <c r="P2167" s="1">
        <v>2.72</v>
      </c>
      <c r="R2167" t="s">
        <v>1950</v>
      </c>
    </row>
    <row r="2168" spans="1:18">
      <c r="A2168">
        <v>81002</v>
      </c>
      <c r="D2168" t="s">
        <v>1432</v>
      </c>
      <c r="O2168">
        <f t="shared" si="114"/>
        <v>9.0847999999999995</v>
      </c>
      <c r="P2168" s="1">
        <v>2.72</v>
      </c>
      <c r="R2168" t="s">
        <v>1950</v>
      </c>
    </row>
    <row r="2169" spans="1:18">
      <c r="A2169">
        <v>81003</v>
      </c>
      <c r="D2169" t="s">
        <v>1431</v>
      </c>
      <c r="O2169">
        <f t="shared" si="114"/>
        <v>9.0847999999999995</v>
      </c>
      <c r="P2169" s="1">
        <v>2.72</v>
      </c>
      <c r="R2169" t="s">
        <v>1950</v>
      </c>
    </row>
    <row r="2170" spans="1:18">
      <c r="A2170">
        <v>81004</v>
      </c>
      <c r="D2170" t="s">
        <v>1270</v>
      </c>
      <c r="O2170">
        <f t="shared" si="114"/>
        <v>6.980599999999999</v>
      </c>
      <c r="P2170" s="1">
        <v>2.09</v>
      </c>
      <c r="R2170" t="s">
        <v>1950</v>
      </c>
    </row>
    <row r="2171" spans="1:18">
      <c r="A2171">
        <v>81005</v>
      </c>
      <c r="D2171" t="s">
        <v>1269</v>
      </c>
      <c r="O2171">
        <f t="shared" si="114"/>
        <v>6.980599999999999</v>
      </c>
      <c r="P2171" s="1">
        <v>2.09</v>
      </c>
      <c r="R2171" t="s">
        <v>1950</v>
      </c>
    </row>
    <row r="2172" spans="1:18">
      <c r="A2172">
        <v>81006</v>
      </c>
      <c r="D2172" t="s">
        <v>1271</v>
      </c>
      <c r="O2172">
        <f t="shared" si="114"/>
        <v>6.980599999999999</v>
      </c>
      <c r="P2172" s="1">
        <v>2.09</v>
      </c>
      <c r="R2172" t="s">
        <v>1950</v>
      </c>
    </row>
    <row r="2173" spans="1:18">
      <c r="A2173">
        <v>81010</v>
      </c>
      <c r="D2173" t="s">
        <v>1287</v>
      </c>
      <c r="O2173">
        <f t="shared" ref="O2173:O2236" si="115">P2173*3.34</f>
        <v>7.3145999999999995</v>
      </c>
      <c r="P2173" s="1">
        <v>2.19</v>
      </c>
      <c r="R2173" t="s">
        <v>1950</v>
      </c>
    </row>
    <row r="2174" spans="1:18">
      <c r="A2174">
        <v>81012</v>
      </c>
      <c r="D2174" t="s">
        <v>1781</v>
      </c>
      <c r="O2174">
        <f t="shared" si="115"/>
        <v>19.605799999999999</v>
      </c>
      <c r="P2174" s="1">
        <v>5.87</v>
      </c>
      <c r="R2174" t="s">
        <v>1950</v>
      </c>
    </row>
    <row r="2175" spans="1:18">
      <c r="A2175">
        <v>81013</v>
      </c>
      <c r="D2175" t="s">
        <v>1782</v>
      </c>
      <c r="O2175">
        <f t="shared" si="115"/>
        <v>19.605799999999999</v>
      </c>
      <c r="P2175" s="1">
        <v>5.87</v>
      </c>
      <c r="R2175" t="s">
        <v>1950</v>
      </c>
    </row>
    <row r="2176" spans="1:18">
      <c r="A2176">
        <v>81019</v>
      </c>
      <c r="D2176" t="s">
        <v>1395</v>
      </c>
      <c r="O2176">
        <f t="shared" si="115"/>
        <v>8.5837999999999983</v>
      </c>
      <c r="P2176" s="1">
        <v>2.57</v>
      </c>
      <c r="R2176" t="s">
        <v>1950</v>
      </c>
    </row>
    <row r="2177" spans="1:18">
      <c r="A2177">
        <v>81020</v>
      </c>
      <c r="D2177" t="s">
        <v>1344</v>
      </c>
      <c r="O2177">
        <f t="shared" si="115"/>
        <v>8.016</v>
      </c>
      <c r="P2177" s="1">
        <v>2.4</v>
      </c>
      <c r="R2177" t="s">
        <v>1950</v>
      </c>
    </row>
    <row r="2178" spans="1:18">
      <c r="A2178">
        <v>81031</v>
      </c>
      <c r="D2178" t="s">
        <v>1213</v>
      </c>
      <c r="O2178">
        <f t="shared" si="115"/>
        <v>6.1121999999999996</v>
      </c>
      <c r="P2178" s="1">
        <v>1.83</v>
      </c>
      <c r="R2178" t="s">
        <v>1950</v>
      </c>
    </row>
    <row r="2179" spans="1:18">
      <c r="A2179">
        <v>81032</v>
      </c>
      <c r="D2179" t="s">
        <v>1210</v>
      </c>
      <c r="O2179">
        <f t="shared" si="115"/>
        <v>6.1121999999999996</v>
      </c>
      <c r="P2179" s="1">
        <v>1.83</v>
      </c>
      <c r="R2179" t="s">
        <v>1950</v>
      </c>
    </row>
    <row r="2180" spans="1:18">
      <c r="A2180">
        <v>81033</v>
      </c>
      <c r="D2180" t="s">
        <v>1211</v>
      </c>
      <c r="O2180">
        <f t="shared" si="115"/>
        <v>6.1121999999999996</v>
      </c>
      <c r="P2180" s="1">
        <v>1.83</v>
      </c>
      <c r="R2180" t="s">
        <v>1950</v>
      </c>
    </row>
    <row r="2181" spans="1:18">
      <c r="A2181">
        <v>81044</v>
      </c>
      <c r="D2181" t="s">
        <v>1713</v>
      </c>
      <c r="O2181">
        <f t="shared" si="115"/>
        <v>14.696</v>
      </c>
      <c r="P2181" s="1">
        <v>4.4000000000000004</v>
      </c>
      <c r="R2181" t="s">
        <v>1950</v>
      </c>
    </row>
    <row r="2182" spans="1:18">
      <c r="A2182">
        <v>81045</v>
      </c>
      <c r="D2182" t="s">
        <v>1606</v>
      </c>
      <c r="O2182">
        <f t="shared" si="115"/>
        <v>12.0908</v>
      </c>
      <c r="P2182" s="1">
        <v>3.62</v>
      </c>
      <c r="R2182" t="s">
        <v>1950</v>
      </c>
    </row>
    <row r="2183" spans="1:18">
      <c r="A2183">
        <v>81047</v>
      </c>
      <c r="D2183" t="s">
        <v>1706</v>
      </c>
      <c r="O2183">
        <f t="shared" si="115"/>
        <v>14.629199999999999</v>
      </c>
      <c r="P2183" s="1">
        <v>4.38</v>
      </c>
      <c r="R2183" t="s">
        <v>1950</v>
      </c>
    </row>
    <row r="2184" spans="1:18">
      <c r="A2184">
        <v>81048</v>
      </c>
      <c r="D2184" t="s">
        <v>1778</v>
      </c>
      <c r="O2184">
        <f t="shared" si="115"/>
        <v>19.505599999999998</v>
      </c>
      <c r="P2184" s="1">
        <v>5.84</v>
      </c>
      <c r="R2184" t="s">
        <v>1950</v>
      </c>
    </row>
    <row r="2185" spans="1:18">
      <c r="A2185">
        <v>81049</v>
      </c>
      <c r="D2185" t="s">
        <v>1777</v>
      </c>
      <c r="O2185">
        <f t="shared" si="115"/>
        <v>19.505599999999998</v>
      </c>
      <c r="P2185" s="1">
        <v>5.84</v>
      </c>
      <c r="R2185" t="s">
        <v>1950</v>
      </c>
    </row>
    <row r="2186" spans="1:18">
      <c r="A2186">
        <v>81050</v>
      </c>
      <c r="D2186" t="s">
        <v>1776</v>
      </c>
      <c r="O2186">
        <f t="shared" si="115"/>
        <v>19.505599999999998</v>
      </c>
      <c r="P2186" s="1">
        <v>5.84</v>
      </c>
      <c r="R2186" t="s">
        <v>1950</v>
      </c>
    </row>
    <row r="2187" spans="1:18">
      <c r="A2187">
        <v>81051</v>
      </c>
      <c r="D2187" t="s">
        <v>1652</v>
      </c>
      <c r="O2187">
        <f t="shared" si="115"/>
        <v>13.2264</v>
      </c>
      <c r="P2187" s="1">
        <v>3.96</v>
      </c>
      <c r="R2187" t="s">
        <v>1950</v>
      </c>
    </row>
    <row r="2188" spans="1:18">
      <c r="A2188">
        <v>81052</v>
      </c>
      <c r="D2188" t="s">
        <v>1651</v>
      </c>
      <c r="O2188">
        <f t="shared" si="115"/>
        <v>13.2264</v>
      </c>
      <c r="P2188" s="1">
        <v>3.96</v>
      </c>
      <c r="R2188" t="s">
        <v>1950</v>
      </c>
    </row>
    <row r="2189" spans="1:18">
      <c r="A2189">
        <v>81053</v>
      </c>
      <c r="D2189" t="s">
        <v>1694</v>
      </c>
      <c r="O2189">
        <f t="shared" si="115"/>
        <v>14.1616</v>
      </c>
      <c r="P2189" s="1">
        <v>4.24</v>
      </c>
      <c r="R2189" t="s">
        <v>1950</v>
      </c>
    </row>
    <row r="2190" spans="1:18">
      <c r="A2190">
        <v>83341</v>
      </c>
      <c r="D2190" t="s">
        <v>1821</v>
      </c>
      <c r="O2190">
        <f t="shared" si="115"/>
        <v>26.252400000000002</v>
      </c>
      <c r="P2190" s="1">
        <v>7.86</v>
      </c>
      <c r="R2190" t="s">
        <v>1950</v>
      </c>
    </row>
    <row r="2191" spans="1:18">
      <c r="A2191">
        <v>83342</v>
      </c>
      <c r="D2191" t="s">
        <v>1822</v>
      </c>
      <c r="O2191">
        <f t="shared" si="115"/>
        <v>26.252400000000002</v>
      </c>
      <c r="P2191" s="1">
        <v>7.86</v>
      </c>
      <c r="R2191" t="s">
        <v>1950</v>
      </c>
    </row>
    <row r="2192" spans="1:18">
      <c r="A2192">
        <v>83343</v>
      </c>
      <c r="D2192" t="s">
        <v>1816</v>
      </c>
      <c r="O2192">
        <f t="shared" si="115"/>
        <v>24.548999999999999</v>
      </c>
      <c r="P2192" s="1">
        <v>7.35</v>
      </c>
      <c r="R2192" t="s">
        <v>1950</v>
      </c>
    </row>
    <row r="2193" spans="1:18">
      <c r="A2193">
        <v>83345</v>
      </c>
      <c r="D2193" t="s">
        <v>1075</v>
      </c>
      <c r="O2193">
        <f t="shared" si="115"/>
        <v>3.3066</v>
      </c>
      <c r="P2193" s="1">
        <v>0.99</v>
      </c>
      <c r="R2193" t="s">
        <v>1950</v>
      </c>
    </row>
    <row r="2194" spans="1:18">
      <c r="A2194">
        <v>83351</v>
      </c>
      <c r="D2194" t="s">
        <v>1661</v>
      </c>
      <c r="O2194">
        <f t="shared" si="115"/>
        <v>13.326600000000001</v>
      </c>
      <c r="P2194" s="1">
        <v>3.99</v>
      </c>
      <c r="R2194" t="s">
        <v>1950</v>
      </c>
    </row>
    <row r="2195" spans="1:18">
      <c r="A2195">
        <v>83352</v>
      </c>
      <c r="D2195" t="s">
        <v>1770</v>
      </c>
      <c r="O2195">
        <f t="shared" si="115"/>
        <v>18.002599999999997</v>
      </c>
      <c r="P2195" s="1">
        <v>5.39</v>
      </c>
      <c r="R2195" t="s">
        <v>1950</v>
      </c>
    </row>
    <row r="2196" spans="1:18">
      <c r="A2196">
        <v>83353</v>
      </c>
      <c r="D2196" t="s">
        <v>1658</v>
      </c>
      <c r="O2196">
        <f t="shared" si="115"/>
        <v>13.326600000000001</v>
      </c>
      <c r="P2196" s="1">
        <v>3.99</v>
      </c>
      <c r="R2196" t="s">
        <v>1950</v>
      </c>
    </row>
    <row r="2197" spans="1:18">
      <c r="A2197">
        <v>83354</v>
      </c>
      <c r="D2197" t="s">
        <v>1767</v>
      </c>
      <c r="O2197">
        <f t="shared" si="115"/>
        <v>17.635200000000001</v>
      </c>
      <c r="P2197" s="1">
        <v>5.28</v>
      </c>
      <c r="R2197" t="s">
        <v>1950</v>
      </c>
    </row>
    <row r="2198" spans="1:18">
      <c r="A2198">
        <v>83355</v>
      </c>
      <c r="D2198" t="s">
        <v>1674</v>
      </c>
      <c r="O2198">
        <f t="shared" si="115"/>
        <v>13.526999999999999</v>
      </c>
      <c r="P2198" s="1">
        <v>4.05</v>
      </c>
      <c r="R2198" t="s">
        <v>1950</v>
      </c>
    </row>
    <row r="2199" spans="1:18">
      <c r="A2199">
        <v>83356</v>
      </c>
      <c r="D2199" t="s">
        <v>1356</v>
      </c>
      <c r="O2199">
        <f t="shared" si="115"/>
        <v>8.1495999999999995</v>
      </c>
      <c r="P2199" s="1">
        <v>2.44</v>
      </c>
      <c r="R2199" t="s">
        <v>1950</v>
      </c>
    </row>
    <row r="2200" spans="1:18">
      <c r="A2200">
        <v>83357</v>
      </c>
      <c r="D2200" t="s">
        <v>1490</v>
      </c>
      <c r="O2200">
        <f t="shared" si="115"/>
        <v>9.6525999999999996</v>
      </c>
      <c r="P2200" s="1">
        <v>2.89</v>
      </c>
      <c r="R2200" t="s">
        <v>1950</v>
      </c>
    </row>
    <row r="2201" spans="1:18">
      <c r="A2201">
        <v>83358</v>
      </c>
      <c r="D2201" t="s">
        <v>1239</v>
      </c>
      <c r="O2201">
        <f t="shared" si="115"/>
        <v>6.4795999999999996</v>
      </c>
      <c r="P2201" s="1">
        <v>1.94</v>
      </c>
      <c r="R2201" t="s">
        <v>1950</v>
      </c>
    </row>
    <row r="2202" spans="1:18">
      <c r="A2202">
        <v>83359</v>
      </c>
      <c r="D2202" t="s">
        <v>1399</v>
      </c>
      <c r="O2202">
        <f t="shared" si="115"/>
        <v>8.650599999999999</v>
      </c>
      <c r="P2202" s="1">
        <v>2.59</v>
      </c>
      <c r="R2202" t="s">
        <v>1950</v>
      </c>
    </row>
    <row r="2203" spans="1:18">
      <c r="A2203">
        <v>83360</v>
      </c>
      <c r="D2203" t="s">
        <v>1240</v>
      </c>
      <c r="O2203">
        <f t="shared" si="115"/>
        <v>6.4795999999999996</v>
      </c>
      <c r="P2203" s="1">
        <v>1.94</v>
      </c>
      <c r="R2203" t="s">
        <v>1950</v>
      </c>
    </row>
    <row r="2204" spans="1:18">
      <c r="A2204">
        <v>83366</v>
      </c>
      <c r="D2204" t="s">
        <v>1745</v>
      </c>
      <c r="O2204">
        <f t="shared" si="115"/>
        <v>15.9986</v>
      </c>
      <c r="P2204" s="1">
        <v>4.79</v>
      </c>
      <c r="R2204" t="s">
        <v>1950</v>
      </c>
    </row>
    <row r="2205" spans="1:18">
      <c r="A2205">
        <v>83367</v>
      </c>
      <c r="D2205" t="s">
        <v>1743</v>
      </c>
      <c r="O2205">
        <f t="shared" si="115"/>
        <v>15.9986</v>
      </c>
      <c r="P2205" s="1">
        <v>4.79</v>
      </c>
      <c r="R2205" t="s">
        <v>1950</v>
      </c>
    </row>
    <row r="2206" spans="1:18">
      <c r="A2206">
        <v>83367</v>
      </c>
      <c r="D2206" t="s">
        <v>1743</v>
      </c>
      <c r="O2206">
        <f t="shared" si="115"/>
        <v>15.9986</v>
      </c>
      <c r="P2206" s="1">
        <v>4.79</v>
      </c>
      <c r="R2206" t="s">
        <v>1950</v>
      </c>
    </row>
    <row r="2207" spans="1:18">
      <c r="A2207">
        <v>83368</v>
      </c>
      <c r="D2207" t="s">
        <v>1744</v>
      </c>
      <c r="O2207">
        <f t="shared" si="115"/>
        <v>15.9986</v>
      </c>
      <c r="P2207" s="1">
        <v>4.79</v>
      </c>
      <c r="R2207" t="s">
        <v>1950</v>
      </c>
    </row>
    <row r="2208" spans="1:18">
      <c r="A2208">
        <v>83368</v>
      </c>
      <c r="D2208" t="s">
        <v>1744</v>
      </c>
      <c r="O2208">
        <f t="shared" si="115"/>
        <v>18.703999999999997</v>
      </c>
      <c r="P2208" s="1">
        <v>5.6</v>
      </c>
      <c r="R2208" t="s">
        <v>1950</v>
      </c>
    </row>
    <row r="2209" spans="1:18">
      <c r="A2209">
        <v>83369</v>
      </c>
      <c r="D2209" t="s">
        <v>1728</v>
      </c>
      <c r="O2209">
        <f t="shared" si="115"/>
        <v>15.330599999999999</v>
      </c>
      <c r="P2209" s="1">
        <v>4.59</v>
      </c>
      <c r="R2209" t="s">
        <v>1950</v>
      </c>
    </row>
    <row r="2210" spans="1:18">
      <c r="A2210">
        <v>83370</v>
      </c>
      <c r="D2210" t="s">
        <v>1451</v>
      </c>
      <c r="O2210">
        <f t="shared" si="115"/>
        <v>9.3186</v>
      </c>
      <c r="P2210" s="1">
        <v>2.79</v>
      </c>
      <c r="R2210" t="s">
        <v>1950</v>
      </c>
    </row>
    <row r="2211" spans="1:18">
      <c r="A2211">
        <v>83371</v>
      </c>
      <c r="D2211" t="s">
        <v>1690</v>
      </c>
      <c r="O2211">
        <f t="shared" si="115"/>
        <v>13.9946</v>
      </c>
      <c r="P2211" s="1">
        <v>4.1900000000000004</v>
      </c>
      <c r="R2211" t="s">
        <v>1950</v>
      </c>
    </row>
    <row r="2212" spans="1:18">
      <c r="A2212">
        <v>83381</v>
      </c>
      <c r="D2212" t="s">
        <v>1570</v>
      </c>
      <c r="O2212">
        <f t="shared" si="115"/>
        <v>11.3226</v>
      </c>
      <c r="P2212" s="1">
        <v>3.39</v>
      </c>
      <c r="R2212" t="s">
        <v>1950</v>
      </c>
    </row>
    <row r="2213" spans="1:18">
      <c r="A2213">
        <v>83383</v>
      </c>
      <c r="D2213" t="s">
        <v>1572</v>
      </c>
      <c r="O2213">
        <f t="shared" si="115"/>
        <v>11.3226</v>
      </c>
      <c r="P2213" s="1">
        <v>3.39</v>
      </c>
      <c r="R2213" t="s">
        <v>1950</v>
      </c>
    </row>
    <row r="2214" spans="1:18">
      <c r="A2214">
        <v>83384</v>
      </c>
      <c r="D2214" t="s">
        <v>1542</v>
      </c>
      <c r="O2214">
        <f t="shared" si="115"/>
        <v>10.888399999999999</v>
      </c>
      <c r="P2214" s="1">
        <v>3.26</v>
      </c>
      <c r="R2214" t="s">
        <v>1950</v>
      </c>
    </row>
    <row r="2215" spans="1:18">
      <c r="A2215">
        <v>83384</v>
      </c>
      <c r="D2215" t="s">
        <v>1542</v>
      </c>
      <c r="O2215">
        <f t="shared" si="115"/>
        <v>10.888399999999999</v>
      </c>
      <c r="P2215" s="1">
        <v>3.26</v>
      </c>
      <c r="R2215" t="s">
        <v>1950</v>
      </c>
    </row>
    <row r="2216" spans="1:18">
      <c r="A2216">
        <v>83384</v>
      </c>
      <c r="D2216" t="s">
        <v>1542</v>
      </c>
      <c r="O2216">
        <f t="shared" si="115"/>
        <v>10.888399999999999</v>
      </c>
      <c r="P2216" s="1">
        <v>3.26</v>
      </c>
      <c r="R2216" t="s">
        <v>1950</v>
      </c>
    </row>
    <row r="2217" spans="1:18">
      <c r="A2217">
        <v>83384</v>
      </c>
      <c r="D2217" t="s">
        <v>1542</v>
      </c>
      <c r="O2217">
        <f t="shared" si="115"/>
        <v>10.888399999999999</v>
      </c>
      <c r="P2217" s="1">
        <v>3.26</v>
      </c>
      <c r="R2217" t="s">
        <v>1950</v>
      </c>
    </row>
    <row r="2218" spans="1:18">
      <c r="A2218">
        <v>83384</v>
      </c>
      <c r="D2218" t="s">
        <v>1542</v>
      </c>
      <c r="O2218">
        <f t="shared" si="115"/>
        <v>11.3226</v>
      </c>
      <c r="P2218" s="1">
        <v>3.39</v>
      </c>
      <c r="R2218" t="s">
        <v>1950</v>
      </c>
    </row>
    <row r="2219" spans="1:18">
      <c r="A2219">
        <v>83384</v>
      </c>
      <c r="D2219" t="s">
        <v>1542</v>
      </c>
      <c r="O2219">
        <f t="shared" si="115"/>
        <v>11.3226</v>
      </c>
      <c r="P2219" s="1">
        <v>3.39</v>
      </c>
      <c r="R2219" t="s">
        <v>1950</v>
      </c>
    </row>
    <row r="2220" spans="1:18">
      <c r="A2220">
        <v>83384</v>
      </c>
      <c r="D2220" t="s">
        <v>1542</v>
      </c>
      <c r="O2220">
        <f t="shared" si="115"/>
        <v>11.3226</v>
      </c>
      <c r="P2220" s="1">
        <v>3.39</v>
      </c>
      <c r="R2220" t="s">
        <v>1950</v>
      </c>
    </row>
    <row r="2221" spans="1:18">
      <c r="A2221">
        <v>83384</v>
      </c>
      <c r="D2221" t="s">
        <v>1542</v>
      </c>
      <c r="O2221">
        <f t="shared" si="115"/>
        <v>11.3226</v>
      </c>
      <c r="P2221" s="1">
        <v>3.39</v>
      </c>
      <c r="R2221" t="s">
        <v>1950</v>
      </c>
    </row>
    <row r="2222" spans="1:18">
      <c r="A2222">
        <v>83384</v>
      </c>
      <c r="D2222" t="s">
        <v>1542</v>
      </c>
      <c r="O2222">
        <f t="shared" si="115"/>
        <v>11.3226</v>
      </c>
      <c r="P2222" s="1">
        <v>3.39</v>
      </c>
      <c r="R2222" t="s">
        <v>1950</v>
      </c>
    </row>
    <row r="2223" spans="1:18">
      <c r="A2223">
        <v>83384</v>
      </c>
      <c r="D2223" t="s">
        <v>1542</v>
      </c>
      <c r="O2223">
        <f t="shared" si="115"/>
        <v>11.3226</v>
      </c>
      <c r="P2223" s="1">
        <v>3.39</v>
      </c>
      <c r="R2223" t="s">
        <v>1950</v>
      </c>
    </row>
    <row r="2224" spans="1:18">
      <c r="A2224">
        <v>83384</v>
      </c>
      <c r="D2224" t="s">
        <v>1542</v>
      </c>
      <c r="O2224">
        <f t="shared" si="115"/>
        <v>11.3226</v>
      </c>
      <c r="P2224" s="1">
        <v>3.39</v>
      </c>
      <c r="R2224" t="s">
        <v>1950</v>
      </c>
    </row>
    <row r="2225" spans="1:18">
      <c r="A2225">
        <v>83384</v>
      </c>
      <c r="D2225" t="s">
        <v>1542</v>
      </c>
      <c r="O2225">
        <f t="shared" si="115"/>
        <v>11.3226</v>
      </c>
      <c r="P2225" s="1">
        <v>3.39</v>
      </c>
      <c r="R2225" t="s">
        <v>1950</v>
      </c>
    </row>
    <row r="2226" spans="1:18">
      <c r="A2226">
        <v>83385</v>
      </c>
      <c r="D2226" t="s">
        <v>1543</v>
      </c>
      <c r="O2226">
        <f t="shared" si="115"/>
        <v>10.888399999999999</v>
      </c>
      <c r="P2226" s="1">
        <v>3.26</v>
      </c>
      <c r="R2226" t="s">
        <v>1950</v>
      </c>
    </row>
    <row r="2227" spans="1:18">
      <c r="A2227">
        <v>83386</v>
      </c>
      <c r="D2227" t="s">
        <v>1575</v>
      </c>
      <c r="O2227">
        <f t="shared" si="115"/>
        <v>11.3226</v>
      </c>
      <c r="P2227" s="1">
        <v>3.39</v>
      </c>
      <c r="R2227" t="s">
        <v>1950</v>
      </c>
    </row>
    <row r="2228" spans="1:18">
      <c r="A2228">
        <v>83387</v>
      </c>
      <c r="D2228" t="s">
        <v>1236</v>
      </c>
      <c r="O2228">
        <f t="shared" si="115"/>
        <v>6.4461999999999993</v>
      </c>
      <c r="P2228" s="1">
        <v>1.93</v>
      </c>
      <c r="R2228" t="s">
        <v>1950</v>
      </c>
    </row>
    <row r="2229" spans="1:18">
      <c r="A2229">
        <v>83388</v>
      </c>
      <c r="D2229" t="s">
        <v>1238</v>
      </c>
      <c r="O2229">
        <f t="shared" si="115"/>
        <v>6.4461999999999993</v>
      </c>
      <c r="P2229" s="1">
        <v>1.93</v>
      </c>
      <c r="R2229" t="s">
        <v>1950</v>
      </c>
    </row>
    <row r="2230" spans="1:18">
      <c r="A2230">
        <v>83391</v>
      </c>
      <c r="D2230" t="s">
        <v>1276</v>
      </c>
      <c r="O2230">
        <f t="shared" si="115"/>
        <v>7.1141999999999994</v>
      </c>
      <c r="P2230" s="1">
        <v>2.13</v>
      </c>
      <c r="R2230" t="s">
        <v>1950</v>
      </c>
    </row>
    <row r="2231" spans="1:18">
      <c r="A2231">
        <v>83392</v>
      </c>
      <c r="D2231" t="s">
        <v>1279</v>
      </c>
      <c r="O2231">
        <f t="shared" si="115"/>
        <v>7.1141999999999994</v>
      </c>
      <c r="P2231" s="1">
        <v>2.13</v>
      </c>
      <c r="R2231" t="s">
        <v>1950</v>
      </c>
    </row>
    <row r="2232" spans="1:18">
      <c r="A2232">
        <v>83441</v>
      </c>
      <c r="D2232" t="s">
        <v>1545</v>
      </c>
      <c r="O2232">
        <f t="shared" si="115"/>
        <v>10.9886</v>
      </c>
      <c r="P2232" s="1">
        <v>3.29</v>
      </c>
      <c r="R2232" t="s">
        <v>1950</v>
      </c>
    </row>
    <row r="2233" spans="1:18">
      <c r="A2233">
        <v>83444</v>
      </c>
      <c r="D2233" t="s">
        <v>1480</v>
      </c>
      <c r="O2233">
        <f t="shared" si="115"/>
        <v>9.5858000000000008</v>
      </c>
      <c r="P2233" s="1">
        <v>2.87</v>
      </c>
      <c r="R2233" t="s">
        <v>1950</v>
      </c>
    </row>
    <row r="2234" spans="1:18">
      <c r="A2234">
        <v>83449</v>
      </c>
      <c r="D2234" t="s">
        <v>1626</v>
      </c>
      <c r="O2234">
        <f t="shared" si="115"/>
        <v>12.591799999999999</v>
      </c>
      <c r="P2234" s="1">
        <v>3.77</v>
      </c>
      <c r="R2234" t="s">
        <v>1950</v>
      </c>
    </row>
    <row r="2235" spans="1:18">
      <c r="A2235">
        <v>83450</v>
      </c>
      <c r="D2235" t="s">
        <v>1392</v>
      </c>
      <c r="O2235">
        <f t="shared" si="115"/>
        <v>8.5169999999999995</v>
      </c>
      <c r="P2235" s="1">
        <v>2.5499999999999998</v>
      </c>
      <c r="R2235" t="s">
        <v>1950</v>
      </c>
    </row>
    <row r="2236" spans="1:18">
      <c r="A2236">
        <v>83451</v>
      </c>
      <c r="D2236" t="s">
        <v>1576</v>
      </c>
      <c r="O2236">
        <f t="shared" si="115"/>
        <v>11.456200000000001</v>
      </c>
      <c r="P2236" s="1">
        <v>3.43</v>
      </c>
      <c r="R2236" t="s">
        <v>1950</v>
      </c>
    </row>
    <row r="2237" spans="1:18">
      <c r="A2237">
        <v>83530</v>
      </c>
      <c r="D2237" t="s">
        <v>1424</v>
      </c>
      <c r="O2237">
        <f t="shared" ref="O2237:O2300" si="116">P2237*3.34</f>
        <v>8.8843999999999994</v>
      </c>
      <c r="P2237" s="1">
        <v>2.66</v>
      </c>
      <c r="R2237" t="s">
        <v>1950</v>
      </c>
    </row>
    <row r="2238" spans="1:18">
      <c r="A2238">
        <v>83532</v>
      </c>
      <c r="D2238" t="s">
        <v>1425</v>
      </c>
      <c r="O2238">
        <f t="shared" si="116"/>
        <v>8.8843999999999994</v>
      </c>
      <c r="P2238" s="1">
        <v>2.66</v>
      </c>
      <c r="R2238" t="s">
        <v>1950</v>
      </c>
    </row>
    <row r="2239" spans="1:18">
      <c r="A2239">
        <v>83533</v>
      </c>
      <c r="D2239" t="s">
        <v>1501</v>
      </c>
      <c r="O2239">
        <f t="shared" si="116"/>
        <v>9.9198000000000004</v>
      </c>
      <c r="P2239" s="1">
        <v>2.97</v>
      </c>
      <c r="R2239" t="s">
        <v>1950</v>
      </c>
    </row>
    <row r="2240" spans="1:18">
      <c r="A2240">
        <v>83534</v>
      </c>
      <c r="D2240" t="s">
        <v>1522</v>
      </c>
      <c r="O2240">
        <f t="shared" si="116"/>
        <v>10.3874</v>
      </c>
      <c r="P2240" s="1">
        <v>3.11</v>
      </c>
      <c r="R2240" t="s">
        <v>1950</v>
      </c>
    </row>
    <row r="2241" spans="1:18">
      <c r="A2241">
        <v>83535</v>
      </c>
      <c r="D2241" t="s">
        <v>1521</v>
      </c>
      <c r="O2241">
        <f t="shared" si="116"/>
        <v>10.3874</v>
      </c>
      <c r="P2241" s="1">
        <v>3.11</v>
      </c>
      <c r="R2241" t="s">
        <v>1950</v>
      </c>
    </row>
    <row r="2242" spans="1:18">
      <c r="A2242">
        <v>83536</v>
      </c>
      <c r="D2242" t="s">
        <v>1679</v>
      </c>
      <c r="O2242">
        <f t="shared" si="116"/>
        <v>13.693999999999999</v>
      </c>
      <c r="P2242" s="1">
        <v>4.0999999999999996</v>
      </c>
      <c r="R2242" t="s">
        <v>1950</v>
      </c>
    </row>
    <row r="2243" spans="1:18">
      <c r="A2243">
        <v>83537</v>
      </c>
      <c r="D2243" t="s">
        <v>1680</v>
      </c>
      <c r="O2243">
        <f t="shared" si="116"/>
        <v>13.693999999999999</v>
      </c>
      <c r="P2243" s="1">
        <v>4.0999999999999996</v>
      </c>
      <c r="R2243" t="s">
        <v>1950</v>
      </c>
    </row>
    <row r="2244" spans="1:18">
      <c r="A2244">
        <v>83538</v>
      </c>
      <c r="D2244" t="s">
        <v>1678</v>
      </c>
      <c r="O2244">
        <f t="shared" si="116"/>
        <v>13.693999999999999</v>
      </c>
      <c r="P2244" s="1">
        <v>4.0999999999999996</v>
      </c>
      <c r="R2244" t="s">
        <v>1950</v>
      </c>
    </row>
    <row r="2245" spans="1:18">
      <c r="A2245">
        <v>83541</v>
      </c>
      <c r="D2245" t="s">
        <v>1282</v>
      </c>
      <c r="O2245">
        <f t="shared" si="116"/>
        <v>7.2477999999999998</v>
      </c>
      <c r="P2245" s="1">
        <v>2.17</v>
      </c>
      <c r="R2245" t="s">
        <v>1950</v>
      </c>
    </row>
    <row r="2246" spans="1:18">
      <c r="A2246">
        <v>83544</v>
      </c>
      <c r="D2246" t="s">
        <v>1134</v>
      </c>
      <c r="O2246">
        <f t="shared" si="116"/>
        <v>4.7761999999999993</v>
      </c>
      <c r="P2246" s="1">
        <v>1.43</v>
      </c>
      <c r="R2246" t="s">
        <v>1950</v>
      </c>
    </row>
    <row r="2247" spans="1:18">
      <c r="A2247">
        <v>83545</v>
      </c>
      <c r="D2247" t="s">
        <v>1293</v>
      </c>
      <c r="O2247">
        <f t="shared" si="116"/>
        <v>7.3813999999999993</v>
      </c>
      <c r="P2247" s="1">
        <v>2.21</v>
      </c>
      <c r="R2247" t="s">
        <v>1950</v>
      </c>
    </row>
    <row r="2248" spans="1:18">
      <c r="A2248">
        <v>83560</v>
      </c>
      <c r="D2248" t="s">
        <v>1849</v>
      </c>
      <c r="O2248">
        <f t="shared" si="116"/>
        <v>46.292399999999994</v>
      </c>
      <c r="P2248" s="1">
        <v>13.86</v>
      </c>
      <c r="R2248" t="s">
        <v>1950</v>
      </c>
    </row>
    <row r="2249" spans="1:18">
      <c r="A2249">
        <v>83561</v>
      </c>
      <c r="D2249" t="s">
        <v>1832</v>
      </c>
      <c r="O2249">
        <f t="shared" si="116"/>
        <v>31.028599999999997</v>
      </c>
      <c r="P2249" s="1">
        <v>9.2899999999999991</v>
      </c>
      <c r="R2249" t="s">
        <v>1950</v>
      </c>
    </row>
    <row r="2250" spans="1:18">
      <c r="A2250">
        <v>83562</v>
      </c>
      <c r="D2250" t="s">
        <v>1799</v>
      </c>
      <c r="O2250">
        <f t="shared" si="116"/>
        <v>21.876999999999999</v>
      </c>
      <c r="P2250" s="1">
        <v>6.55</v>
      </c>
      <c r="R2250" t="s">
        <v>1950</v>
      </c>
    </row>
    <row r="2251" spans="1:18">
      <c r="A2251">
        <v>83563</v>
      </c>
      <c r="D2251" t="s">
        <v>1753</v>
      </c>
      <c r="O2251">
        <f t="shared" si="116"/>
        <v>16.466199999999997</v>
      </c>
      <c r="P2251" s="1">
        <v>4.93</v>
      </c>
      <c r="R2251" t="s">
        <v>1950</v>
      </c>
    </row>
    <row r="2252" spans="1:18">
      <c r="A2252">
        <v>83565</v>
      </c>
      <c r="D2252" t="s">
        <v>1850</v>
      </c>
      <c r="O2252">
        <f t="shared" si="116"/>
        <v>46.292399999999994</v>
      </c>
      <c r="P2252" s="1">
        <v>13.86</v>
      </c>
      <c r="R2252" t="s">
        <v>1950</v>
      </c>
    </row>
    <row r="2253" spans="1:18">
      <c r="A2253">
        <v>83566</v>
      </c>
      <c r="D2253" t="s">
        <v>1833</v>
      </c>
      <c r="O2253">
        <f t="shared" si="116"/>
        <v>31.028599999999997</v>
      </c>
      <c r="P2253" s="1">
        <v>9.2899999999999991</v>
      </c>
      <c r="R2253" t="s">
        <v>1950</v>
      </c>
    </row>
    <row r="2254" spans="1:18">
      <c r="A2254">
        <v>83567</v>
      </c>
      <c r="D2254" t="s">
        <v>1793</v>
      </c>
      <c r="O2254">
        <f t="shared" si="116"/>
        <v>20.641199999999998</v>
      </c>
      <c r="P2254" s="1">
        <v>6.18</v>
      </c>
      <c r="R2254" t="s">
        <v>1950</v>
      </c>
    </row>
    <row r="2255" spans="1:18">
      <c r="A2255">
        <v>83568</v>
      </c>
      <c r="D2255" t="s">
        <v>1754</v>
      </c>
      <c r="O2255">
        <f t="shared" si="116"/>
        <v>16.466199999999997</v>
      </c>
      <c r="P2255" s="1">
        <v>4.93</v>
      </c>
      <c r="R2255" t="s">
        <v>1950</v>
      </c>
    </row>
    <row r="2256" spans="1:18">
      <c r="A2256">
        <v>83580</v>
      </c>
      <c r="D2256" t="s">
        <v>1148</v>
      </c>
      <c r="O2256">
        <f t="shared" si="116"/>
        <v>5.0434000000000001</v>
      </c>
      <c r="P2256" s="1">
        <v>1.51</v>
      </c>
      <c r="R2256" t="s">
        <v>1950</v>
      </c>
    </row>
    <row r="2257" spans="1:18">
      <c r="A2257">
        <v>83582</v>
      </c>
      <c r="D2257" t="s">
        <v>1146</v>
      </c>
      <c r="O2257">
        <f t="shared" si="116"/>
        <v>5.0434000000000001</v>
      </c>
      <c r="P2257" s="1">
        <v>1.51</v>
      </c>
      <c r="R2257" t="s">
        <v>1950</v>
      </c>
    </row>
    <row r="2258" spans="1:18">
      <c r="A2258">
        <v>83583</v>
      </c>
      <c r="D2258" t="s">
        <v>1147</v>
      </c>
      <c r="O2258">
        <f t="shared" si="116"/>
        <v>5.0434000000000001</v>
      </c>
      <c r="P2258" s="1">
        <v>1.51</v>
      </c>
      <c r="R2258" t="s">
        <v>1950</v>
      </c>
    </row>
    <row r="2259" spans="1:18">
      <c r="A2259">
        <v>83631</v>
      </c>
      <c r="D2259" t="s">
        <v>1839</v>
      </c>
      <c r="O2259">
        <f t="shared" si="116"/>
        <v>36.038599999999995</v>
      </c>
      <c r="P2259" s="1">
        <v>10.79</v>
      </c>
      <c r="R2259" t="s">
        <v>1950</v>
      </c>
    </row>
    <row r="2260" spans="1:18">
      <c r="A2260">
        <v>83632</v>
      </c>
      <c r="D2260" t="s">
        <v>1791</v>
      </c>
      <c r="O2260">
        <f t="shared" si="116"/>
        <v>20.507599999999996</v>
      </c>
      <c r="P2260" s="1">
        <v>6.14</v>
      </c>
      <c r="R2260" t="s">
        <v>1950</v>
      </c>
    </row>
    <row r="2261" spans="1:18">
      <c r="A2261">
        <v>83633</v>
      </c>
      <c r="D2261" t="s">
        <v>1851</v>
      </c>
      <c r="O2261">
        <f t="shared" si="116"/>
        <v>46.659799999999997</v>
      </c>
      <c r="P2261" s="1">
        <v>13.97</v>
      </c>
      <c r="R2261" t="s">
        <v>1950</v>
      </c>
    </row>
    <row r="2262" spans="1:18">
      <c r="A2262">
        <v>83633</v>
      </c>
      <c r="D2262" t="s">
        <v>1851</v>
      </c>
      <c r="O2262">
        <f t="shared" si="116"/>
        <v>46.659799999999997</v>
      </c>
      <c r="P2262" s="1">
        <v>13.97</v>
      </c>
      <c r="R2262" t="s">
        <v>1950</v>
      </c>
    </row>
    <row r="2263" spans="1:18">
      <c r="A2263">
        <v>83634</v>
      </c>
      <c r="D2263" t="s">
        <v>1827</v>
      </c>
      <c r="O2263">
        <f t="shared" si="116"/>
        <v>28.757399999999997</v>
      </c>
      <c r="P2263" s="1">
        <v>8.61</v>
      </c>
      <c r="R2263" t="s">
        <v>1950</v>
      </c>
    </row>
    <row r="2264" spans="1:18">
      <c r="A2264">
        <v>83635</v>
      </c>
      <c r="D2264" t="s">
        <v>1795</v>
      </c>
      <c r="O2264">
        <f t="shared" si="116"/>
        <v>20.908399999999997</v>
      </c>
      <c r="P2264" s="1">
        <v>6.26</v>
      </c>
      <c r="R2264" t="s">
        <v>1950</v>
      </c>
    </row>
    <row r="2265" spans="1:18">
      <c r="A2265">
        <v>83635</v>
      </c>
      <c r="D2265" t="s">
        <v>1795</v>
      </c>
      <c r="O2265">
        <f t="shared" si="116"/>
        <v>20.908399999999997</v>
      </c>
      <c r="P2265" s="1">
        <v>6.26</v>
      </c>
      <c r="R2265" t="s">
        <v>1950</v>
      </c>
    </row>
    <row r="2266" spans="1:18">
      <c r="A2266">
        <v>83636</v>
      </c>
      <c r="D2266" t="s">
        <v>1775</v>
      </c>
      <c r="O2266">
        <f t="shared" si="116"/>
        <v>18.6706</v>
      </c>
      <c r="P2266" s="1">
        <v>5.59</v>
      </c>
      <c r="R2266" t="s">
        <v>1950</v>
      </c>
    </row>
    <row r="2267" spans="1:18">
      <c r="A2267">
        <v>83637</v>
      </c>
      <c r="D2267" t="s">
        <v>1852</v>
      </c>
      <c r="O2267">
        <f t="shared" si="116"/>
        <v>46.659799999999997</v>
      </c>
      <c r="P2267" s="1">
        <v>13.97</v>
      </c>
      <c r="R2267" t="s">
        <v>1950</v>
      </c>
    </row>
    <row r="2268" spans="1:18">
      <c r="A2268">
        <v>83638</v>
      </c>
      <c r="D2268" t="s">
        <v>1826</v>
      </c>
      <c r="O2268">
        <f t="shared" si="116"/>
        <v>28.757399999999997</v>
      </c>
      <c r="P2268" s="1">
        <v>8.61</v>
      </c>
      <c r="R2268" t="s">
        <v>1950</v>
      </c>
    </row>
    <row r="2269" spans="1:18">
      <c r="A2269">
        <v>83639</v>
      </c>
      <c r="D2269" t="s">
        <v>1796</v>
      </c>
      <c r="O2269">
        <f t="shared" si="116"/>
        <v>20.908399999999997</v>
      </c>
      <c r="P2269" s="1">
        <v>6.26</v>
      </c>
      <c r="R2269" t="s">
        <v>1950</v>
      </c>
    </row>
    <row r="2270" spans="1:18">
      <c r="A2270">
        <v>83640</v>
      </c>
      <c r="D2270" t="s">
        <v>1774</v>
      </c>
      <c r="O2270">
        <f t="shared" si="116"/>
        <v>18.6706</v>
      </c>
      <c r="P2270" s="1">
        <v>5.59</v>
      </c>
      <c r="R2270" t="s">
        <v>1950</v>
      </c>
    </row>
    <row r="2271" spans="1:18">
      <c r="A2271">
        <v>83641</v>
      </c>
      <c r="D2271" t="s">
        <v>1848</v>
      </c>
      <c r="O2271">
        <f t="shared" si="116"/>
        <v>42.952399999999997</v>
      </c>
      <c r="P2271" s="1">
        <v>12.86</v>
      </c>
      <c r="R2271" t="s">
        <v>1950</v>
      </c>
    </row>
    <row r="2272" spans="1:18">
      <c r="A2272">
        <v>83642</v>
      </c>
      <c r="D2272" t="s">
        <v>1831</v>
      </c>
      <c r="O2272">
        <f t="shared" si="116"/>
        <v>30.360599999999998</v>
      </c>
      <c r="P2272" s="1">
        <v>9.09</v>
      </c>
      <c r="R2272" t="s">
        <v>1950</v>
      </c>
    </row>
    <row r="2273" spans="1:18">
      <c r="A2273">
        <v>83643</v>
      </c>
      <c r="D2273" t="s">
        <v>1773</v>
      </c>
      <c r="O2273">
        <f t="shared" si="116"/>
        <v>18.369999999999997</v>
      </c>
      <c r="P2273" s="1">
        <v>5.5</v>
      </c>
      <c r="R2273" t="s">
        <v>1950</v>
      </c>
    </row>
    <row r="2274" spans="1:18">
      <c r="A2274">
        <v>83645</v>
      </c>
      <c r="D2274" t="s">
        <v>1746</v>
      </c>
      <c r="O2274">
        <f t="shared" si="116"/>
        <v>16.132200000000001</v>
      </c>
      <c r="P2274" s="1">
        <v>4.83</v>
      </c>
      <c r="R2274" t="s">
        <v>1950</v>
      </c>
    </row>
    <row r="2275" spans="1:18">
      <c r="A2275">
        <v>83646</v>
      </c>
      <c r="D2275" t="s">
        <v>1762</v>
      </c>
      <c r="O2275">
        <f t="shared" si="116"/>
        <v>17.267799999999998</v>
      </c>
      <c r="P2275" s="1">
        <v>5.17</v>
      </c>
      <c r="R2275" t="s">
        <v>1950</v>
      </c>
    </row>
    <row r="2276" spans="1:18">
      <c r="A2276">
        <v>83648</v>
      </c>
      <c r="D2276" t="s">
        <v>1553</v>
      </c>
      <c r="O2276">
        <f t="shared" si="116"/>
        <v>11.1556</v>
      </c>
      <c r="P2276" s="1">
        <v>3.34</v>
      </c>
      <c r="R2276" t="s">
        <v>1950</v>
      </c>
    </row>
    <row r="2277" spans="1:18">
      <c r="A2277">
        <v>83651</v>
      </c>
      <c r="D2277" t="s">
        <v>1763</v>
      </c>
      <c r="O2277">
        <f t="shared" si="116"/>
        <v>17.267799999999998</v>
      </c>
      <c r="P2277" s="1">
        <v>5.17</v>
      </c>
      <c r="R2277" t="s">
        <v>1950</v>
      </c>
    </row>
    <row r="2278" spans="1:18">
      <c r="A2278">
        <v>83652</v>
      </c>
      <c r="D2278" t="s">
        <v>1764</v>
      </c>
      <c r="O2278">
        <f t="shared" si="116"/>
        <v>17.267799999999998</v>
      </c>
      <c r="P2278" s="1">
        <v>5.17</v>
      </c>
      <c r="R2278" t="s">
        <v>1950</v>
      </c>
    </row>
    <row r="2279" spans="1:18">
      <c r="A2279">
        <v>83654</v>
      </c>
      <c r="D2279" t="s">
        <v>1669</v>
      </c>
      <c r="O2279">
        <f t="shared" si="116"/>
        <v>13.326600000000001</v>
      </c>
      <c r="P2279" s="1">
        <v>3.99</v>
      </c>
      <c r="R2279" t="s">
        <v>1950</v>
      </c>
    </row>
    <row r="2280" spans="1:18">
      <c r="A2280">
        <v>83655</v>
      </c>
      <c r="D2280" t="s">
        <v>1670</v>
      </c>
      <c r="O2280">
        <f t="shared" si="116"/>
        <v>13.326600000000001</v>
      </c>
      <c r="P2280" s="1">
        <v>3.99</v>
      </c>
      <c r="R2280" t="s">
        <v>1950</v>
      </c>
    </row>
    <row r="2281" spans="1:18">
      <c r="A2281">
        <v>83656</v>
      </c>
      <c r="D2281" t="s">
        <v>1747</v>
      </c>
      <c r="O2281">
        <f t="shared" si="116"/>
        <v>16.299199999999999</v>
      </c>
      <c r="P2281" s="1">
        <v>4.88</v>
      </c>
      <c r="R2281" t="s">
        <v>1950</v>
      </c>
    </row>
    <row r="2282" spans="1:18">
      <c r="A2282">
        <v>83657</v>
      </c>
      <c r="D2282" t="s">
        <v>1749</v>
      </c>
      <c r="O2282">
        <f t="shared" si="116"/>
        <v>16.299199999999999</v>
      </c>
      <c r="P2282" s="1">
        <v>4.88</v>
      </c>
      <c r="R2282" t="s">
        <v>1950</v>
      </c>
    </row>
    <row r="2283" spans="1:18">
      <c r="A2283">
        <v>83658</v>
      </c>
      <c r="D2283" t="s">
        <v>1736</v>
      </c>
      <c r="O2283">
        <f t="shared" si="116"/>
        <v>15.798200000000001</v>
      </c>
      <c r="P2283" s="1">
        <v>4.7300000000000004</v>
      </c>
      <c r="R2283" t="s">
        <v>1950</v>
      </c>
    </row>
    <row r="2284" spans="1:18">
      <c r="A2284">
        <v>83659</v>
      </c>
      <c r="D2284" t="s">
        <v>1644</v>
      </c>
      <c r="O2284">
        <f t="shared" si="116"/>
        <v>13.0594</v>
      </c>
      <c r="P2284" s="1">
        <v>3.91</v>
      </c>
      <c r="R2284" t="s">
        <v>1950</v>
      </c>
    </row>
    <row r="2285" spans="1:18">
      <c r="A2285">
        <v>83660</v>
      </c>
      <c r="D2285" t="s">
        <v>1643</v>
      </c>
      <c r="O2285">
        <f t="shared" si="116"/>
        <v>13.0594</v>
      </c>
      <c r="P2285" s="1">
        <v>3.91</v>
      </c>
      <c r="R2285" t="s">
        <v>1950</v>
      </c>
    </row>
    <row r="2286" spans="1:18">
      <c r="A2286">
        <v>83662</v>
      </c>
      <c r="D2286" t="s">
        <v>1234</v>
      </c>
      <c r="O2286">
        <f t="shared" si="116"/>
        <v>6.4127999999999998</v>
      </c>
      <c r="P2286" s="1">
        <v>1.92</v>
      </c>
      <c r="R2286" t="s">
        <v>1950</v>
      </c>
    </row>
    <row r="2287" spans="1:18">
      <c r="A2287">
        <v>83663</v>
      </c>
      <c r="D2287" t="s">
        <v>1233</v>
      </c>
      <c r="O2287">
        <f t="shared" si="116"/>
        <v>6.4127999999999998</v>
      </c>
      <c r="P2287" s="1">
        <v>1.92</v>
      </c>
      <c r="R2287" t="s">
        <v>1950</v>
      </c>
    </row>
    <row r="2288" spans="1:18">
      <c r="A2288">
        <v>83664</v>
      </c>
      <c r="D2288" t="s">
        <v>1215</v>
      </c>
      <c r="O2288">
        <f t="shared" si="116"/>
        <v>6.1456</v>
      </c>
      <c r="P2288" s="1">
        <v>1.84</v>
      </c>
      <c r="R2288" t="s">
        <v>1950</v>
      </c>
    </row>
    <row r="2289" spans="1:18">
      <c r="A2289">
        <v>83667</v>
      </c>
      <c r="D2289" t="s">
        <v>1336</v>
      </c>
      <c r="O2289">
        <f t="shared" si="116"/>
        <v>7.9491999999999994</v>
      </c>
      <c r="P2289" s="1">
        <v>2.38</v>
      </c>
      <c r="R2289" t="s">
        <v>1950</v>
      </c>
    </row>
    <row r="2290" spans="1:18">
      <c r="A2290">
        <v>83669</v>
      </c>
      <c r="D2290" t="s">
        <v>1527</v>
      </c>
      <c r="O2290">
        <f t="shared" si="116"/>
        <v>10.4208</v>
      </c>
      <c r="P2290" s="1">
        <v>3.12</v>
      </c>
      <c r="R2290" t="s">
        <v>1950</v>
      </c>
    </row>
    <row r="2291" spans="1:18">
      <c r="A2291">
        <v>83673</v>
      </c>
      <c r="D2291" t="s">
        <v>1532</v>
      </c>
      <c r="O2291">
        <f t="shared" si="116"/>
        <v>10.5878</v>
      </c>
      <c r="P2291" s="1">
        <v>3.17</v>
      </c>
      <c r="R2291" t="s">
        <v>1950</v>
      </c>
    </row>
    <row r="2292" spans="1:18">
      <c r="A2292">
        <v>83674</v>
      </c>
      <c r="D2292" t="s">
        <v>1555</v>
      </c>
      <c r="O2292">
        <f t="shared" si="116"/>
        <v>11.222399999999999</v>
      </c>
      <c r="P2292" s="1">
        <v>3.36</v>
      </c>
      <c r="R2292" t="s">
        <v>1950</v>
      </c>
    </row>
    <row r="2293" spans="1:18">
      <c r="A2293">
        <v>83675</v>
      </c>
      <c r="D2293" t="s">
        <v>1556</v>
      </c>
      <c r="O2293">
        <f t="shared" si="116"/>
        <v>11.222399999999999</v>
      </c>
      <c r="P2293" s="1">
        <v>3.36</v>
      </c>
      <c r="R2293" t="s">
        <v>1950</v>
      </c>
    </row>
    <row r="2294" spans="1:18">
      <c r="A2294">
        <v>83676</v>
      </c>
      <c r="D2294" t="s">
        <v>1554</v>
      </c>
      <c r="O2294">
        <f t="shared" si="116"/>
        <v>11.222399999999999</v>
      </c>
      <c r="P2294" s="1">
        <v>3.36</v>
      </c>
      <c r="R2294" t="s">
        <v>1950</v>
      </c>
    </row>
    <row r="2295" spans="1:18">
      <c r="A2295">
        <v>83677</v>
      </c>
      <c r="D2295" t="s">
        <v>1557</v>
      </c>
      <c r="O2295">
        <f t="shared" si="116"/>
        <v>11.222399999999999</v>
      </c>
      <c r="P2295" s="1">
        <v>3.36</v>
      </c>
      <c r="R2295" t="s">
        <v>1950</v>
      </c>
    </row>
    <row r="2296" spans="1:18">
      <c r="A2296">
        <v>83678</v>
      </c>
      <c r="D2296" t="s">
        <v>1419</v>
      </c>
      <c r="O2296">
        <f t="shared" si="116"/>
        <v>8.8509999999999991</v>
      </c>
      <c r="P2296" s="1">
        <v>2.65</v>
      </c>
      <c r="R2296" t="s">
        <v>1950</v>
      </c>
    </row>
    <row r="2297" spans="1:18">
      <c r="A2297">
        <v>83679</v>
      </c>
      <c r="D2297" t="s">
        <v>1467</v>
      </c>
      <c r="O2297">
        <f t="shared" si="116"/>
        <v>9.3854000000000006</v>
      </c>
      <c r="P2297" s="1">
        <v>2.81</v>
      </c>
      <c r="R2297" t="s">
        <v>1950</v>
      </c>
    </row>
    <row r="2298" spans="1:18">
      <c r="A2298">
        <v>83680</v>
      </c>
      <c r="D2298" t="s">
        <v>1463</v>
      </c>
      <c r="O2298">
        <f t="shared" si="116"/>
        <v>9.3854000000000006</v>
      </c>
      <c r="P2298" s="1">
        <v>2.81</v>
      </c>
      <c r="R2298" t="s">
        <v>1950</v>
      </c>
    </row>
    <row r="2299" spans="1:18">
      <c r="A2299">
        <v>83681</v>
      </c>
      <c r="D2299" t="s">
        <v>1420</v>
      </c>
      <c r="O2299">
        <f t="shared" si="116"/>
        <v>8.8509999999999991</v>
      </c>
      <c r="P2299" s="1">
        <v>2.65</v>
      </c>
      <c r="R2299" t="s">
        <v>1950</v>
      </c>
    </row>
    <row r="2300" spans="1:18">
      <c r="A2300">
        <v>83682</v>
      </c>
      <c r="D2300" t="s">
        <v>1461</v>
      </c>
      <c r="O2300">
        <f t="shared" si="116"/>
        <v>9.3854000000000006</v>
      </c>
      <c r="P2300" s="1">
        <v>2.81</v>
      </c>
      <c r="R2300" t="s">
        <v>1950</v>
      </c>
    </row>
    <row r="2301" spans="1:18">
      <c r="A2301">
        <v>83683</v>
      </c>
      <c r="D2301" t="s">
        <v>1619</v>
      </c>
      <c r="O2301">
        <f t="shared" ref="O2301:O2364" si="117">P2301*3.34</f>
        <v>12.4916</v>
      </c>
      <c r="P2301" s="1">
        <v>3.74</v>
      </c>
      <c r="R2301" t="s">
        <v>1950</v>
      </c>
    </row>
    <row r="2302" spans="1:18">
      <c r="A2302">
        <v>83683</v>
      </c>
      <c r="D2302" t="s">
        <v>1619</v>
      </c>
      <c r="O2302">
        <f t="shared" si="117"/>
        <v>12.4916</v>
      </c>
      <c r="P2302" s="1">
        <v>3.74</v>
      </c>
      <c r="R2302" t="s">
        <v>1950</v>
      </c>
    </row>
    <row r="2303" spans="1:18">
      <c r="A2303">
        <v>83683</v>
      </c>
      <c r="D2303" t="s">
        <v>1619</v>
      </c>
      <c r="O2303">
        <f t="shared" si="117"/>
        <v>13.126200000000001</v>
      </c>
      <c r="P2303" s="1">
        <v>3.93</v>
      </c>
      <c r="R2303" t="s">
        <v>1950</v>
      </c>
    </row>
    <row r="2304" spans="1:18">
      <c r="A2304">
        <v>83698</v>
      </c>
      <c r="D2304" t="s">
        <v>1400</v>
      </c>
      <c r="O2304">
        <f t="shared" si="117"/>
        <v>8.650599999999999</v>
      </c>
      <c r="P2304" s="1">
        <v>2.59</v>
      </c>
      <c r="R2304" t="s">
        <v>1950</v>
      </c>
    </row>
    <row r="2305" spans="1:18">
      <c r="A2305">
        <v>83702</v>
      </c>
      <c r="D2305" t="s">
        <v>1495</v>
      </c>
      <c r="O2305">
        <f t="shared" si="117"/>
        <v>9.8195999999999994</v>
      </c>
      <c r="P2305" s="1">
        <v>2.94</v>
      </c>
      <c r="R2305" t="s">
        <v>1950</v>
      </c>
    </row>
    <row r="2306" spans="1:18">
      <c r="A2306">
        <v>83704</v>
      </c>
      <c r="D2306" t="s">
        <v>1496</v>
      </c>
      <c r="O2306">
        <f t="shared" si="117"/>
        <v>9.8195999999999994</v>
      </c>
      <c r="P2306" s="1">
        <v>2.94</v>
      </c>
      <c r="R2306" t="s">
        <v>1950</v>
      </c>
    </row>
    <row r="2307" spans="1:18">
      <c r="A2307">
        <v>83705</v>
      </c>
      <c r="D2307" t="s">
        <v>1568</v>
      </c>
      <c r="O2307">
        <f t="shared" si="117"/>
        <v>11.3226</v>
      </c>
      <c r="P2307" s="1">
        <v>3.39</v>
      </c>
      <c r="R2307" t="s">
        <v>1950</v>
      </c>
    </row>
    <row r="2308" spans="1:18">
      <c r="A2308">
        <v>83706</v>
      </c>
      <c r="D2308" t="s">
        <v>1574</v>
      </c>
      <c r="O2308">
        <f t="shared" si="117"/>
        <v>11.3226</v>
      </c>
      <c r="P2308" s="1">
        <v>3.39</v>
      </c>
      <c r="R2308" t="s">
        <v>1950</v>
      </c>
    </row>
    <row r="2309" spans="1:18">
      <c r="A2309">
        <v>83707</v>
      </c>
      <c r="D2309" t="s">
        <v>1506</v>
      </c>
      <c r="O2309">
        <f t="shared" si="117"/>
        <v>9.986600000000001</v>
      </c>
      <c r="P2309" s="1">
        <v>2.99</v>
      </c>
      <c r="R2309" t="s">
        <v>1950</v>
      </c>
    </row>
    <row r="2310" spans="1:18">
      <c r="A2310">
        <v>83708</v>
      </c>
      <c r="D2310" t="s">
        <v>1508</v>
      </c>
      <c r="O2310">
        <f t="shared" si="117"/>
        <v>9.986600000000001</v>
      </c>
      <c r="P2310" s="1">
        <v>2.99</v>
      </c>
      <c r="R2310" t="s">
        <v>1950</v>
      </c>
    </row>
    <row r="2311" spans="1:18">
      <c r="A2311">
        <v>83709</v>
      </c>
      <c r="D2311" t="s">
        <v>1509</v>
      </c>
      <c r="O2311">
        <f t="shared" si="117"/>
        <v>9.986600000000001</v>
      </c>
      <c r="P2311" s="1">
        <v>2.99</v>
      </c>
      <c r="R2311" t="s">
        <v>1950</v>
      </c>
    </row>
    <row r="2312" spans="1:18">
      <c r="A2312">
        <v>83713</v>
      </c>
      <c r="D2312" t="s">
        <v>1357</v>
      </c>
      <c r="O2312">
        <f t="shared" si="117"/>
        <v>8.1495999999999995</v>
      </c>
      <c r="P2312" s="1">
        <v>2.44</v>
      </c>
      <c r="R2312" t="s">
        <v>1950</v>
      </c>
    </row>
    <row r="2313" spans="1:18">
      <c r="A2313">
        <v>83714</v>
      </c>
      <c r="D2313" t="s">
        <v>1305</v>
      </c>
      <c r="O2313">
        <f t="shared" si="117"/>
        <v>7.5483999999999991</v>
      </c>
      <c r="P2313" s="1">
        <v>2.2599999999999998</v>
      </c>
      <c r="R2313" t="s">
        <v>1950</v>
      </c>
    </row>
    <row r="2314" spans="1:18">
      <c r="A2314">
        <v>83715</v>
      </c>
      <c r="D2314" t="s">
        <v>1358</v>
      </c>
      <c r="O2314">
        <f t="shared" si="117"/>
        <v>8.1495999999999995</v>
      </c>
      <c r="P2314" s="1">
        <v>2.44</v>
      </c>
      <c r="R2314" t="s">
        <v>1950</v>
      </c>
    </row>
    <row r="2315" spans="1:18">
      <c r="A2315">
        <v>83718</v>
      </c>
      <c r="D2315" t="s">
        <v>1278</v>
      </c>
      <c r="O2315">
        <f t="shared" si="117"/>
        <v>7.1141999999999994</v>
      </c>
      <c r="P2315" s="1">
        <v>2.13</v>
      </c>
      <c r="R2315" t="s">
        <v>1950</v>
      </c>
    </row>
    <row r="2316" spans="1:18">
      <c r="A2316">
        <v>83719</v>
      </c>
      <c r="D2316" t="s">
        <v>1277</v>
      </c>
      <c r="O2316">
        <f t="shared" si="117"/>
        <v>7.1141999999999994</v>
      </c>
      <c r="P2316" s="1">
        <v>2.13</v>
      </c>
      <c r="R2316" t="s">
        <v>1950</v>
      </c>
    </row>
    <row r="2317" spans="1:18">
      <c r="A2317">
        <v>83720</v>
      </c>
      <c r="D2317" t="s">
        <v>1719</v>
      </c>
      <c r="O2317">
        <f t="shared" si="117"/>
        <v>15.063399999999998</v>
      </c>
      <c r="P2317" s="1">
        <v>4.51</v>
      </c>
      <c r="R2317" t="s">
        <v>1950</v>
      </c>
    </row>
    <row r="2318" spans="1:18">
      <c r="A2318">
        <v>83722</v>
      </c>
      <c r="D2318" t="s">
        <v>1721</v>
      </c>
      <c r="O2318">
        <f t="shared" si="117"/>
        <v>15.063399999999998</v>
      </c>
      <c r="P2318" s="1">
        <v>4.51</v>
      </c>
      <c r="R2318" t="s">
        <v>1950</v>
      </c>
    </row>
    <row r="2319" spans="1:18">
      <c r="A2319">
        <v>83723</v>
      </c>
      <c r="D2319" t="s">
        <v>1718</v>
      </c>
      <c r="O2319">
        <f t="shared" si="117"/>
        <v>15.063399999999998</v>
      </c>
      <c r="P2319" s="1">
        <v>4.51</v>
      </c>
      <c r="R2319" t="s">
        <v>1950</v>
      </c>
    </row>
    <row r="2320" spans="1:18">
      <c r="A2320">
        <v>83725</v>
      </c>
      <c r="D2320" t="s">
        <v>1720</v>
      </c>
      <c r="O2320">
        <f t="shared" si="117"/>
        <v>15.063399999999998</v>
      </c>
      <c r="P2320" s="1">
        <v>4.51</v>
      </c>
      <c r="R2320" t="s">
        <v>1950</v>
      </c>
    </row>
    <row r="2321" spans="1:18">
      <c r="A2321" s="2">
        <v>83726</v>
      </c>
      <c r="D2321" s="2">
        <v>83726</v>
      </c>
      <c r="O2321">
        <f t="shared" si="117"/>
        <v>10.153599999999999</v>
      </c>
      <c r="P2321" s="228">
        <v>3.04</v>
      </c>
      <c r="R2321" t="s">
        <v>1950</v>
      </c>
    </row>
    <row r="2322" spans="1:18">
      <c r="A2322">
        <v>83732</v>
      </c>
      <c r="D2322" t="s">
        <v>1374</v>
      </c>
      <c r="O2322">
        <f t="shared" si="117"/>
        <v>8.35</v>
      </c>
      <c r="P2322" s="1">
        <v>2.5</v>
      </c>
      <c r="R2322" t="s">
        <v>1950</v>
      </c>
    </row>
    <row r="2323" spans="1:18">
      <c r="A2323">
        <v>83733</v>
      </c>
      <c r="D2323" t="s">
        <v>1376</v>
      </c>
      <c r="O2323">
        <f t="shared" si="117"/>
        <v>8.35</v>
      </c>
      <c r="P2323" s="1">
        <v>2.5</v>
      </c>
      <c r="R2323" t="s">
        <v>1950</v>
      </c>
    </row>
    <row r="2324" spans="1:18">
      <c r="A2324">
        <v>83735</v>
      </c>
      <c r="D2324" t="s">
        <v>1326</v>
      </c>
      <c r="O2324">
        <f t="shared" si="117"/>
        <v>7.815599999999999</v>
      </c>
      <c r="P2324" s="1">
        <v>2.34</v>
      </c>
      <c r="R2324" t="s">
        <v>1950</v>
      </c>
    </row>
    <row r="2325" spans="1:18">
      <c r="A2325">
        <v>83736</v>
      </c>
      <c r="D2325" t="s">
        <v>1375</v>
      </c>
      <c r="O2325">
        <f t="shared" si="117"/>
        <v>8.35</v>
      </c>
      <c r="P2325" s="1">
        <v>2.5</v>
      </c>
      <c r="R2325" t="s">
        <v>1950</v>
      </c>
    </row>
    <row r="2326" spans="1:18">
      <c r="A2326">
        <v>83737</v>
      </c>
      <c r="D2326" t="s">
        <v>1329</v>
      </c>
      <c r="O2326">
        <f t="shared" si="117"/>
        <v>7.815599999999999</v>
      </c>
      <c r="P2326" s="1">
        <v>2.34</v>
      </c>
      <c r="R2326" t="s">
        <v>1950</v>
      </c>
    </row>
    <row r="2327" spans="1:18">
      <c r="A2327">
        <v>83744</v>
      </c>
      <c r="D2327" t="s">
        <v>1629</v>
      </c>
      <c r="O2327">
        <f t="shared" si="117"/>
        <v>12.792199999999999</v>
      </c>
      <c r="P2327" s="1">
        <v>3.83</v>
      </c>
      <c r="R2327" t="s">
        <v>1950</v>
      </c>
    </row>
    <row r="2328" spans="1:18">
      <c r="A2328">
        <v>83745</v>
      </c>
      <c r="D2328" t="s">
        <v>1630</v>
      </c>
      <c r="O2328">
        <f t="shared" si="117"/>
        <v>12.792199999999999</v>
      </c>
      <c r="P2328" s="1">
        <v>3.83</v>
      </c>
      <c r="R2328" t="s">
        <v>1950</v>
      </c>
    </row>
    <row r="2329" spans="1:18">
      <c r="A2329">
        <v>83746</v>
      </c>
      <c r="D2329" t="s">
        <v>1612</v>
      </c>
      <c r="O2329">
        <f t="shared" si="117"/>
        <v>12.190999999999999</v>
      </c>
      <c r="P2329" s="1">
        <v>3.65</v>
      </c>
      <c r="R2329" t="s">
        <v>1950</v>
      </c>
    </row>
    <row r="2330" spans="1:18">
      <c r="A2330">
        <v>83747</v>
      </c>
      <c r="D2330" t="s">
        <v>1611</v>
      </c>
      <c r="O2330">
        <f t="shared" si="117"/>
        <v>12.190999999999999</v>
      </c>
      <c r="P2330" s="1">
        <v>3.65</v>
      </c>
      <c r="R2330" t="s">
        <v>1950</v>
      </c>
    </row>
    <row r="2331" spans="1:18">
      <c r="A2331">
        <v>83748</v>
      </c>
      <c r="D2331" t="s">
        <v>1482</v>
      </c>
      <c r="O2331">
        <f t="shared" si="117"/>
        <v>9.6191999999999993</v>
      </c>
      <c r="P2331" s="1">
        <v>2.88</v>
      </c>
      <c r="R2331" t="s">
        <v>1950</v>
      </c>
    </row>
    <row r="2332" spans="1:18">
      <c r="A2332">
        <v>83749</v>
      </c>
      <c r="D2332" t="s">
        <v>1486</v>
      </c>
      <c r="O2332">
        <f t="shared" si="117"/>
        <v>9.6191999999999993</v>
      </c>
      <c r="P2332" s="1">
        <v>2.88</v>
      </c>
      <c r="R2332" t="s">
        <v>1950</v>
      </c>
    </row>
    <row r="2333" spans="1:18">
      <c r="A2333">
        <v>83750</v>
      </c>
      <c r="D2333" t="s">
        <v>1438</v>
      </c>
      <c r="O2333">
        <f t="shared" si="117"/>
        <v>9.1516000000000002</v>
      </c>
      <c r="P2333" s="1">
        <v>2.74</v>
      </c>
      <c r="R2333" t="s">
        <v>1950</v>
      </c>
    </row>
    <row r="2334" spans="1:18">
      <c r="A2334">
        <v>83751</v>
      </c>
      <c r="D2334" t="s">
        <v>1487</v>
      </c>
      <c r="O2334">
        <f t="shared" si="117"/>
        <v>9.6191999999999993</v>
      </c>
      <c r="P2334" s="1">
        <v>2.88</v>
      </c>
      <c r="R2334" t="s">
        <v>1950</v>
      </c>
    </row>
    <row r="2335" spans="1:18">
      <c r="A2335">
        <v>83752</v>
      </c>
      <c r="D2335" t="s">
        <v>1428</v>
      </c>
      <c r="O2335">
        <f t="shared" si="117"/>
        <v>8.9845999999999986</v>
      </c>
      <c r="P2335" s="1">
        <v>2.69</v>
      </c>
      <c r="R2335" t="s">
        <v>1950</v>
      </c>
    </row>
    <row r="2336" spans="1:18">
      <c r="A2336">
        <v>83753</v>
      </c>
      <c r="D2336" t="s">
        <v>1430</v>
      </c>
      <c r="O2336">
        <f t="shared" si="117"/>
        <v>8.9845999999999986</v>
      </c>
      <c r="P2336" s="1">
        <v>2.69</v>
      </c>
      <c r="R2336" t="s">
        <v>1950</v>
      </c>
    </row>
    <row r="2337" spans="1:18">
      <c r="A2337">
        <v>83753</v>
      </c>
      <c r="D2337" t="s">
        <v>1430</v>
      </c>
      <c r="O2337">
        <f t="shared" si="117"/>
        <v>9.5190000000000001</v>
      </c>
      <c r="P2337" s="1">
        <v>2.85</v>
      </c>
      <c r="R2337" t="s">
        <v>1950</v>
      </c>
    </row>
    <row r="2338" spans="1:18">
      <c r="A2338">
        <v>83754</v>
      </c>
      <c r="D2338" t="s">
        <v>1429</v>
      </c>
      <c r="O2338">
        <f t="shared" si="117"/>
        <v>8.9845999999999986</v>
      </c>
      <c r="P2338" s="1">
        <v>2.69</v>
      </c>
      <c r="R2338" t="s">
        <v>1950</v>
      </c>
    </row>
    <row r="2339" spans="1:18">
      <c r="A2339">
        <v>83754</v>
      </c>
      <c r="D2339" t="s">
        <v>1429</v>
      </c>
      <c r="O2339">
        <f t="shared" si="117"/>
        <v>9.5190000000000001</v>
      </c>
      <c r="P2339" s="1">
        <v>2.85</v>
      </c>
      <c r="R2339" t="s">
        <v>1950</v>
      </c>
    </row>
    <row r="2340" spans="1:18">
      <c r="A2340">
        <v>83755</v>
      </c>
      <c r="D2340" t="s">
        <v>1673</v>
      </c>
      <c r="O2340">
        <f t="shared" si="117"/>
        <v>13.36</v>
      </c>
      <c r="P2340" s="1">
        <v>4</v>
      </c>
      <c r="R2340" t="s">
        <v>1950</v>
      </c>
    </row>
    <row r="2341" spans="1:18">
      <c r="A2341">
        <v>83756</v>
      </c>
      <c r="D2341" t="s">
        <v>1672</v>
      </c>
      <c r="O2341">
        <f t="shared" si="117"/>
        <v>13.36</v>
      </c>
      <c r="P2341" s="1">
        <v>4</v>
      </c>
      <c r="R2341" t="s">
        <v>1950</v>
      </c>
    </row>
    <row r="2342" spans="1:18">
      <c r="A2342">
        <v>83757</v>
      </c>
      <c r="D2342" t="s">
        <v>1625</v>
      </c>
      <c r="O2342">
        <f t="shared" si="117"/>
        <v>12.591799999999999</v>
      </c>
      <c r="P2342" s="1">
        <v>3.77</v>
      </c>
      <c r="R2342" t="s">
        <v>1950</v>
      </c>
    </row>
    <row r="2343" spans="1:18">
      <c r="A2343">
        <v>83758</v>
      </c>
      <c r="D2343" t="s">
        <v>1573</v>
      </c>
      <c r="O2343">
        <f t="shared" si="117"/>
        <v>11.3226</v>
      </c>
      <c r="P2343" s="1">
        <v>3.39</v>
      </c>
      <c r="R2343" t="s">
        <v>1950</v>
      </c>
    </row>
    <row r="2344" spans="1:18">
      <c r="A2344">
        <v>83759</v>
      </c>
      <c r="D2344" t="s">
        <v>1569</v>
      </c>
      <c r="O2344">
        <f t="shared" si="117"/>
        <v>11.3226</v>
      </c>
      <c r="P2344" s="1">
        <v>3.39</v>
      </c>
      <c r="R2344" t="s">
        <v>1950</v>
      </c>
    </row>
    <row r="2345" spans="1:18">
      <c r="A2345">
        <v>83760</v>
      </c>
      <c r="D2345" t="s">
        <v>1567</v>
      </c>
      <c r="O2345">
        <f t="shared" si="117"/>
        <v>11.3226</v>
      </c>
      <c r="P2345" s="1">
        <v>3.39</v>
      </c>
      <c r="R2345" t="s">
        <v>1950</v>
      </c>
    </row>
    <row r="2346" spans="1:18">
      <c r="A2346">
        <v>83761</v>
      </c>
      <c r="D2346" t="s">
        <v>1564</v>
      </c>
      <c r="O2346">
        <f t="shared" si="117"/>
        <v>11.3226</v>
      </c>
      <c r="P2346" s="1">
        <v>3.39</v>
      </c>
      <c r="R2346" t="s">
        <v>1950</v>
      </c>
    </row>
    <row r="2347" spans="1:18">
      <c r="A2347">
        <v>83762</v>
      </c>
      <c r="D2347" t="s">
        <v>1571</v>
      </c>
      <c r="O2347">
        <f t="shared" si="117"/>
        <v>11.3226</v>
      </c>
      <c r="P2347" s="1">
        <v>3.39</v>
      </c>
      <c r="R2347" t="s">
        <v>1950</v>
      </c>
    </row>
    <row r="2348" spans="1:18">
      <c r="A2348">
        <v>83763</v>
      </c>
      <c r="D2348" t="s">
        <v>1310</v>
      </c>
      <c r="O2348">
        <f t="shared" si="117"/>
        <v>7.6486000000000001</v>
      </c>
      <c r="P2348" s="1">
        <v>2.29</v>
      </c>
      <c r="R2348" t="s">
        <v>1950</v>
      </c>
    </row>
    <row r="2349" spans="1:18">
      <c r="A2349">
        <v>83764</v>
      </c>
      <c r="D2349" t="s">
        <v>1314</v>
      </c>
      <c r="O2349">
        <f t="shared" si="117"/>
        <v>7.6486000000000001</v>
      </c>
      <c r="P2349" s="1">
        <v>2.29</v>
      </c>
      <c r="R2349" t="s">
        <v>1950</v>
      </c>
    </row>
    <row r="2350" spans="1:18">
      <c r="A2350">
        <v>83765</v>
      </c>
      <c r="D2350" t="s">
        <v>1316</v>
      </c>
      <c r="O2350">
        <f t="shared" si="117"/>
        <v>7.6486000000000001</v>
      </c>
      <c r="P2350" s="1">
        <v>2.29</v>
      </c>
      <c r="R2350" t="s">
        <v>1950</v>
      </c>
    </row>
    <row r="2351" spans="1:18">
      <c r="A2351">
        <v>83766</v>
      </c>
      <c r="D2351" t="s">
        <v>1313</v>
      </c>
      <c r="O2351">
        <f t="shared" si="117"/>
        <v>7.6486000000000001</v>
      </c>
      <c r="P2351" s="1">
        <v>2.29</v>
      </c>
      <c r="R2351" t="s">
        <v>1950</v>
      </c>
    </row>
    <row r="2352" spans="1:18">
      <c r="A2352">
        <v>83767</v>
      </c>
      <c r="D2352" t="s">
        <v>1311</v>
      </c>
      <c r="O2352">
        <f t="shared" si="117"/>
        <v>7.6486000000000001</v>
      </c>
      <c r="P2352" s="1">
        <v>2.29</v>
      </c>
      <c r="R2352" t="s">
        <v>1950</v>
      </c>
    </row>
    <row r="2353" spans="1:18">
      <c r="A2353">
        <v>83768</v>
      </c>
      <c r="D2353" t="s">
        <v>1243</v>
      </c>
      <c r="O2353">
        <f t="shared" si="117"/>
        <v>6.4795999999999996</v>
      </c>
      <c r="P2353" s="1">
        <v>1.94</v>
      </c>
      <c r="R2353" t="s">
        <v>1950</v>
      </c>
    </row>
    <row r="2354" spans="1:18">
      <c r="A2354">
        <v>83768</v>
      </c>
      <c r="D2354" t="s">
        <v>1243</v>
      </c>
      <c r="O2354">
        <f t="shared" si="117"/>
        <v>6.4795999999999996</v>
      </c>
      <c r="P2354" s="1">
        <v>1.94</v>
      </c>
      <c r="R2354" t="s">
        <v>1950</v>
      </c>
    </row>
    <row r="2355" spans="1:18">
      <c r="A2355">
        <v>83769</v>
      </c>
      <c r="D2355" t="s">
        <v>1247</v>
      </c>
      <c r="O2355">
        <f t="shared" si="117"/>
        <v>6.4795999999999996</v>
      </c>
      <c r="P2355" s="1">
        <v>1.94</v>
      </c>
      <c r="R2355" t="s">
        <v>1950</v>
      </c>
    </row>
    <row r="2356" spans="1:18">
      <c r="A2356">
        <v>83770</v>
      </c>
      <c r="D2356" t="s">
        <v>1245</v>
      </c>
      <c r="O2356">
        <f t="shared" si="117"/>
        <v>6.4795999999999996</v>
      </c>
      <c r="P2356" s="1">
        <v>1.94</v>
      </c>
      <c r="R2356" t="s">
        <v>1950</v>
      </c>
    </row>
    <row r="2357" spans="1:18">
      <c r="A2357">
        <v>83772</v>
      </c>
      <c r="D2357" t="s">
        <v>1241</v>
      </c>
      <c r="O2357">
        <f t="shared" si="117"/>
        <v>6.4795999999999996</v>
      </c>
      <c r="P2357" s="1">
        <v>1.94</v>
      </c>
      <c r="R2357" t="s">
        <v>1950</v>
      </c>
    </row>
    <row r="2358" spans="1:18">
      <c r="A2358">
        <v>83778</v>
      </c>
      <c r="D2358" t="s">
        <v>1819</v>
      </c>
      <c r="O2358">
        <f t="shared" si="117"/>
        <v>25.6846</v>
      </c>
      <c r="P2358" s="1">
        <v>7.69</v>
      </c>
      <c r="R2358" t="s">
        <v>1950</v>
      </c>
    </row>
    <row r="2359" spans="1:18">
      <c r="A2359">
        <v>83778</v>
      </c>
      <c r="D2359" t="s">
        <v>1819</v>
      </c>
      <c r="O2359">
        <f t="shared" si="117"/>
        <v>25.6846</v>
      </c>
      <c r="P2359" s="1">
        <v>7.69</v>
      </c>
      <c r="R2359" t="s">
        <v>1950</v>
      </c>
    </row>
    <row r="2360" spans="1:18">
      <c r="A2360">
        <v>83779</v>
      </c>
      <c r="D2360" t="s">
        <v>1802</v>
      </c>
      <c r="O2360">
        <f t="shared" si="117"/>
        <v>22.210999999999999</v>
      </c>
      <c r="P2360" s="1">
        <v>6.65</v>
      </c>
      <c r="R2360" t="s">
        <v>1950</v>
      </c>
    </row>
    <row r="2361" spans="1:18">
      <c r="A2361">
        <v>83779</v>
      </c>
      <c r="D2361" t="s">
        <v>1802</v>
      </c>
      <c r="O2361">
        <f t="shared" si="117"/>
        <v>22.210999999999999</v>
      </c>
      <c r="P2361" s="1">
        <v>6.65</v>
      </c>
      <c r="R2361" t="s">
        <v>1950</v>
      </c>
    </row>
    <row r="2362" spans="1:18">
      <c r="A2362">
        <v>83780</v>
      </c>
      <c r="D2362" t="s">
        <v>1654</v>
      </c>
      <c r="O2362">
        <f t="shared" si="117"/>
        <v>13.326600000000001</v>
      </c>
      <c r="P2362" s="1">
        <v>3.99</v>
      </c>
      <c r="R2362" t="s">
        <v>1950</v>
      </c>
    </row>
    <row r="2363" spans="1:18">
      <c r="A2363">
        <v>83780</v>
      </c>
      <c r="D2363" t="s">
        <v>1654</v>
      </c>
      <c r="O2363">
        <f t="shared" si="117"/>
        <v>13.326600000000001</v>
      </c>
      <c r="P2363" s="1">
        <v>3.99</v>
      </c>
      <c r="R2363" t="s">
        <v>1950</v>
      </c>
    </row>
    <row r="2364" spans="1:18">
      <c r="A2364">
        <v>83781</v>
      </c>
      <c r="D2364" t="s">
        <v>1742</v>
      </c>
      <c r="O2364">
        <f t="shared" si="117"/>
        <v>15.9986</v>
      </c>
      <c r="P2364" s="1">
        <v>4.79</v>
      </c>
      <c r="R2364" t="s">
        <v>1950</v>
      </c>
    </row>
    <row r="2365" spans="1:18">
      <c r="A2365">
        <v>83781</v>
      </c>
      <c r="D2365" t="s">
        <v>1742</v>
      </c>
      <c r="O2365">
        <f t="shared" ref="O2365:O2428" si="118">P2365*3.34</f>
        <v>15.9986</v>
      </c>
      <c r="P2365" s="1">
        <v>4.79</v>
      </c>
      <c r="R2365" t="s">
        <v>1950</v>
      </c>
    </row>
    <row r="2366" spans="1:18">
      <c r="A2366">
        <v>83782</v>
      </c>
      <c r="D2366" t="s">
        <v>1756</v>
      </c>
      <c r="O2366">
        <f t="shared" si="118"/>
        <v>16.666599999999999</v>
      </c>
      <c r="P2366" s="1">
        <v>4.99</v>
      </c>
      <c r="R2366" t="s">
        <v>1950</v>
      </c>
    </row>
    <row r="2367" spans="1:18">
      <c r="A2367">
        <v>83782</v>
      </c>
      <c r="D2367" t="s">
        <v>1756</v>
      </c>
      <c r="O2367">
        <f t="shared" si="118"/>
        <v>16.666599999999999</v>
      </c>
      <c r="P2367" s="1">
        <v>4.99</v>
      </c>
      <c r="R2367" t="s">
        <v>1950</v>
      </c>
    </row>
    <row r="2368" spans="1:18">
      <c r="A2368">
        <v>83782</v>
      </c>
      <c r="D2368" t="s">
        <v>1756</v>
      </c>
      <c r="O2368">
        <f t="shared" si="118"/>
        <v>16.666599999999999</v>
      </c>
      <c r="P2368" s="1">
        <v>4.99</v>
      </c>
      <c r="R2368" t="s">
        <v>1950</v>
      </c>
    </row>
    <row r="2369" spans="1:18">
      <c r="A2369">
        <v>83783</v>
      </c>
      <c r="D2369" t="s">
        <v>1834</v>
      </c>
      <c r="O2369">
        <f t="shared" si="118"/>
        <v>31.396000000000001</v>
      </c>
      <c r="P2369" s="1">
        <v>9.4</v>
      </c>
      <c r="R2369" t="s">
        <v>1950</v>
      </c>
    </row>
    <row r="2370" spans="1:18">
      <c r="A2370">
        <v>83784</v>
      </c>
      <c r="D2370" t="s">
        <v>1830</v>
      </c>
      <c r="O2370">
        <f t="shared" si="118"/>
        <v>30.193599999999996</v>
      </c>
      <c r="P2370" s="1">
        <v>9.0399999999999991</v>
      </c>
      <c r="R2370" t="s">
        <v>1950</v>
      </c>
    </row>
    <row r="2371" spans="1:18">
      <c r="A2371">
        <v>83785</v>
      </c>
      <c r="D2371" t="s">
        <v>1693</v>
      </c>
      <c r="O2371">
        <f t="shared" si="118"/>
        <v>14.1616</v>
      </c>
      <c r="P2371" s="1">
        <v>4.24</v>
      </c>
      <c r="R2371" t="s">
        <v>1950</v>
      </c>
    </row>
    <row r="2372" spans="1:18">
      <c r="A2372">
        <v>83785</v>
      </c>
      <c r="D2372" t="s">
        <v>1693</v>
      </c>
      <c r="O2372">
        <f t="shared" si="118"/>
        <v>14.7294</v>
      </c>
      <c r="P2372" s="1">
        <v>4.41</v>
      </c>
      <c r="R2372" t="s">
        <v>1950</v>
      </c>
    </row>
    <row r="2373" spans="1:18">
      <c r="A2373">
        <v>83786</v>
      </c>
      <c r="D2373" t="s">
        <v>1790</v>
      </c>
      <c r="O2373">
        <f t="shared" si="118"/>
        <v>20.240399999999998</v>
      </c>
      <c r="P2373" s="1">
        <v>6.06</v>
      </c>
      <c r="R2373" t="s">
        <v>1950</v>
      </c>
    </row>
    <row r="2374" spans="1:18">
      <c r="A2374">
        <v>83786</v>
      </c>
      <c r="D2374" t="s">
        <v>1790</v>
      </c>
      <c r="O2374">
        <f t="shared" si="118"/>
        <v>20.240399999999998</v>
      </c>
      <c r="P2374" s="1">
        <v>6.06</v>
      </c>
      <c r="R2374" t="s">
        <v>1950</v>
      </c>
    </row>
    <row r="2375" spans="1:18">
      <c r="A2375">
        <v>83786</v>
      </c>
      <c r="D2375" t="s">
        <v>1790</v>
      </c>
      <c r="O2375">
        <f t="shared" si="118"/>
        <v>21.041999999999998</v>
      </c>
      <c r="P2375" s="1">
        <v>6.3</v>
      </c>
      <c r="R2375" t="s">
        <v>1950</v>
      </c>
    </row>
    <row r="2376" spans="1:18">
      <c r="A2376">
        <v>83786</v>
      </c>
      <c r="D2376" t="s">
        <v>1790</v>
      </c>
      <c r="O2376">
        <f t="shared" si="118"/>
        <v>21.041999999999998</v>
      </c>
      <c r="P2376" s="1">
        <v>6.3</v>
      </c>
      <c r="R2376" t="s">
        <v>1950</v>
      </c>
    </row>
    <row r="2377" spans="1:18">
      <c r="A2377">
        <v>83787</v>
      </c>
      <c r="D2377" t="s">
        <v>1769</v>
      </c>
      <c r="O2377">
        <f t="shared" si="118"/>
        <v>17.9024</v>
      </c>
      <c r="P2377" s="1">
        <v>5.36</v>
      </c>
      <c r="R2377" t="s">
        <v>1950</v>
      </c>
    </row>
    <row r="2378" spans="1:18">
      <c r="A2378">
        <v>83793</v>
      </c>
      <c r="D2378" t="s">
        <v>1327</v>
      </c>
      <c r="O2378">
        <f t="shared" si="118"/>
        <v>7.815599999999999</v>
      </c>
      <c r="P2378" s="1">
        <v>2.34</v>
      </c>
      <c r="R2378" t="s">
        <v>1950</v>
      </c>
    </row>
    <row r="2379" spans="1:18">
      <c r="A2379">
        <v>83796</v>
      </c>
      <c r="D2379" t="s">
        <v>1115</v>
      </c>
      <c r="O2379">
        <f t="shared" si="118"/>
        <v>4.3086000000000002</v>
      </c>
      <c r="P2379" s="1">
        <v>1.29</v>
      </c>
      <c r="R2379" t="s">
        <v>1950</v>
      </c>
    </row>
    <row r="2380" spans="1:18">
      <c r="A2380">
        <v>83799</v>
      </c>
      <c r="D2380" t="s">
        <v>1338</v>
      </c>
      <c r="O2380">
        <f t="shared" si="118"/>
        <v>7.9491999999999994</v>
      </c>
      <c r="P2380" s="1">
        <v>2.38</v>
      </c>
      <c r="R2380" t="s">
        <v>1950</v>
      </c>
    </row>
    <row r="2381" spans="1:18">
      <c r="A2381">
        <v>83800</v>
      </c>
      <c r="D2381" t="s">
        <v>1337</v>
      </c>
      <c r="O2381">
        <f t="shared" si="118"/>
        <v>7.9491999999999994</v>
      </c>
      <c r="P2381" s="1">
        <v>2.38</v>
      </c>
      <c r="R2381" t="s">
        <v>1950</v>
      </c>
    </row>
    <row r="2382" spans="1:18">
      <c r="A2382">
        <v>83801</v>
      </c>
      <c r="D2382" t="s">
        <v>1335</v>
      </c>
      <c r="O2382">
        <f t="shared" si="118"/>
        <v>7.9491999999999994</v>
      </c>
      <c r="P2382" s="1">
        <v>2.38</v>
      </c>
      <c r="R2382" t="s">
        <v>1950</v>
      </c>
    </row>
    <row r="2383" spans="1:18">
      <c r="A2383">
        <v>83801</v>
      </c>
      <c r="D2383" t="s">
        <v>1335</v>
      </c>
      <c r="O2383">
        <f t="shared" si="118"/>
        <v>7.9491999999999994</v>
      </c>
      <c r="P2383" s="1">
        <v>2.38</v>
      </c>
      <c r="R2383" t="s">
        <v>1950</v>
      </c>
    </row>
    <row r="2384" spans="1:18">
      <c r="A2384">
        <v>83802</v>
      </c>
      <c r="D2384" t="s">
        <v>1064</v>
      </c>
      <c r="O2384">
        <f t="shared" si="118"/>
        <v>2.5383999999999998</v>
      </c>
      <c r="P2384" s="1">
        <v>0.76</v>
      </c>
      <c r="R2384" t="s">
        <v>1950</v>
      </c>
    </row>
    <row r="2385" spans="1:18">
      <c r="A2385">
        <v>83803</v>
      </c>
      <c r="D2385" t="s">
        <v>1414</v>
      </c>
      <c r="O2385">
        <f t="shared" si="118"/>
        <v>8.7841999999999985</v>
      </c>
      <c r="P2385" s="1">
        <v>2.63</v>
      </c>
      <c r="R2385" t="s">
        <v>1950</v>
      </c>
    </row>
    <row r="2386" spans="1:18">
      <c r="A2386">
        <v>83804</v>
      </c>
      <c r="D2386" t="s">
        <v>1361</v>
      </c>
      <c r="O2386">
        <f t="shared" si="118"/>
        <v>8.2164000000000001</v>
      </c>
      <c r="P2386" s="1">
        <v>2.46</v>
      </c>
      <c r="R2386" t="s">
        <v>1950</v>
      </c>
    </row>
    <row r="2387" spans="1:18">
      <c r="A2387">
        <v>83805</v>
      </c>
      <c r="D2387" t="s">
        <v>1489</v>
      </c>
      <c r="O2387">
        <f t="shared" si="118"/>
        <v>9.6525999999999996</v>
      </c>
      <c r="P2387" s="1">
        <v>2.89</v>
      </c>
      <c r="R2387" t="s">
        <v>1950</v>
      </c>
    </row>
    <row r="2388" spans="1:18">
      <c r="A2388">
        <v>83805</v>
      </c>
      <c r="D2388" t="s">
        <v>1489</v>
      </c>
      <c r="O2388">
        <f t="shared" si="118"/>
        <v>9.6525999999999996</v>
      </c>
      <c r="P2388" s="1">
        <v>2.89</v>
      </c>
      <c r="R2388" t="s">
        <v>1950</v>
      </c>
    </row>
    <row r="2389" spans="1:18">
      <c r="A2389">
        <v>83806</v>
      </c>
      <c r="D2389" t="s">
        <v>1488</v>
      </c>
      <c r="O2389">
        <f t="shared" si="118"/>
        <v>9.6525999999999996</v>
      </c>
      <c r="P2389" s="1">
        <v>2.89</v>
      </c>
      <c r="R2389" t="s">
        <v>1950</v>
      </c>
    </row>
    <row r="2390" spans="1:18">
      <c r="A2390">
        <v>83807</v>
      </c>
      <c r="D2390" t="s">
        <v>1792</v>
      </c>
      <c r="O2390">
        <f t="shared" si="118"/>
        <v>20.607799999999997</v>
      </c>
      <c r="P2390" s="1">
        <v>6.17</v>
      </c>
      <c r="R2390" t="s">
        <v>1950</v>
      </c>
    </row>
    <row r="2391" spans="1:18">
      <c r="A2391">
        <v>83808</v>
      </c>
      <c r="D2391" t="s">
        <v>1800</v>
      </c>
      <c r="O2391">
        <f t="shared" si="118"/>
        <v>22.043999999999997</v>
      </c>
      <c r="P2391" s="1">
        <v>6.6</v>
      </c>
      <c r="R2391" t="s">
        <v>1950</v>
      </c>
    </row>
    <row r="2392" spans="1:18">
      <c r="A2392">
        <v>83809</v>
      </c>
      <c r="D2392" t="s">
        <v>1772</v>
      </c>
      <c r="O2392">
        <f t="shared" si="118"/>
        <v>18.2364</v>
      </c>
      <c r="P2392" s="1">
        <v>5.46</v>
      </c>
      <c r="R2392" t="s">
        <v>1950</v>
      </c>
    </row>
    <row r="2393" spans="1:18">
      <c r="A2393">
        <v>83810</v>
      </c>
      <c r="D2393" t="s">
        <v>1761</v>
      </c>
      <c r="O2393">
        <f t="shared" si="118"/>
        <v>17.201000000000001</v>
      </c>
      <c r="P2393" s="1">
        <v>5.15</v>
      </c>
      <c r="R2393" t="s">
        <v>1950</v>
      </c>
    </row>
    <row r="2394" spans="1:18">
      <c r="A2394">
        <v>83811</v>
      </c>
      <c r="D2394" t="s">
        <v>1534</v>
      </c>
      <c r="O2394">
        <f t="shared" si="118"/>
        <v>10.654599999999999</v>
      </c>
      <c r="P2394" s="1">
        <v>3.19</v>
      </c>
      <c r="R2394" t="s">
        <v>1950</v>
      </c>
    </row>
    <row r="2395" spans="1:18">
      <c r="A2395">
        <v>83811</v>
      </c>
      <c r="D2395" t="s">
        <v>1534</v>
      </c>
      <c r="O2395">
        <f t="shared" si="118"/>
        <v>10.654599999999999</v>
      </c>
      <c r="P2395" s="1">
        <v>3.19</v>
      </c>
      <c r="R2395" t="s">
        <v>1950</v>
      </c>
    </row>
    <row r="2396" spans="1:18">
      <c r="A2396">
        <v>83812</v>
      </c>
      <c r="D2396" t="s">
        <v>1536</v>
      </c>
      <c r="O2396">
        <f t="shared" si="118"/>
        <v>10.654599999999999</v>
      </c>
      <c r="P2396" s="1">
        <v>3.19</v>
      </c>
      <c r="R2396" t="s">
        <v>1950</v>
      </c>
    </row>
    <row r="2397" spans="1:18">
      <c r="A2397">
        <v>83813</v>
      </c>
      <c r="D2397" t="s">
        <v>1450</v>
      </c>
      <c r="O2397">
        <f t="shared" si="118"/>
        <v>9.3186</v>
      </c>
      <c r="P2397" s="1">
        <v>2.79</v>
      </c>
      <c r="R2397" t="s">
        <v>1950</v>
      </c>
    </row>
    <row r="2398" spans="1:18">
      <c r="A2398">
        <v>83836</v>
      </c>
      <c r="D2398" t="s">
        <v>1436</v>
      </c>
      <c r="O2398">
        <f t="shared" si="118"/>
        <v>9.1516000000000002</v>
      </c>
      <c r="P2398" s="1">
        <v>2.74</v>
      </c>
      <c r="R2398" t="s">
        <v>1950</v>
      </c>
    </row>
    <row r="2399" spans="1:18">
      <c r="A2399">
        <v>83837</v>
      </c>
      <c r="D2399" t="s">
        <v>1484</v>
      </c>
      <c r="O2399">
        <f t="shared" si="118"/>
        <v>9.6191999999999993</v>
      </c>
      <c r="P2399" s="1">
        <v>2.88</v>
      </c>
      <c r="R2399" t="s">
        <v>1950</v>
      </c>
    </row>
    <row r="2400" spans="1:18">
      <c r="A2400">
        <v>83838</v>
      </c>
      <c r="D2400" t="s">
        <v>1439</v>
      </c>
      <c r="O2400">
        <f t="shared" si="118"/>
        <v>9.1516000000000002</v>
      </c>
      <c r="P2400" s="1">
        <v>2.74</v>
      </c>
      <c r="R2400" t="s">
        <v>1950</v>
      </c>
    </row>
    <row r="2401" spans="1:18">
      <c r="A2401">
        <v>83839</v>
      </c>
      <c r="D2401" t="s">
        <v>1437</v>
      </c>
      <c r="O2401">
        <f t="shared" si="118"/>
        <v>9.1516000000000002</v>
      </c>
      <c r="P2401" s="1">
        <v>2.74</v>
      </c>
      <c r="R2401" t="s">
        <v>1950</v>
      </c>
    </row>
    <row r="2402" spans="1:18">
      <c r="A2402">
        <v>83840</v>
      </c>
      <c r="D2402" t="s">
        <v>1440</v>
      </c>
      <c r="O2402">
        <f t="shared" si="118"/>
        <v>9.1516000000000002</v>
      </c>
      <c r="P2402" s="1">
        <v>2.74</v>
      </c>
      <c r="R2402" t="s">
        <v>1950</v>
      </c>
    </row>
    <row r="2403" spans="1:18">
      <c r="A2403">
        <v>83841</v>
      </c>
      <c r="D2403" t="s">
        <v>1485</v>
      </c>
      <c r="O2403">
        <f t="shared" si="118"/>
        <v>9.6191999999999993</v>
      </c>
      <c r="P2403" s="1">
        <v>2.88</v>
      </c>
      <c r="R2403" t="s">
        <v>1950</v>
      </c>
    </row>
    <row r="2404" spans="1:18">
      <c r="A2404">
        <v>83842</v>
      </c>
      <c r="D2404" t="s">
        <v>1614</v>
      </c>
      <c r="O2404">
        <f t="shared" si="118"/>
        <v>12.358000000000001</v>
      </c>
      <c r="P2404" s="1">
        <v>3.7</v>
      </c>
      <c r="R2404" t="s">
        <v>1950</v>
      </c>
    </row>
    <row r="2405" spans="1:18">
      <c r="A2405">
        <v>83842</v>
      </c>
      <c r="D2405" t="s">
        <v>1614</v>
      </c>
      <c r="O2405">
        <f t="shared" si="118"/>
        <v>12.358000000000001</v>
      </c>
      <c r="P2405" s="1">
        <v>3.7</v>
      </c>
      <c r="R2405" t="s">
        <v>1950</v>
      </c>
    </row>
    <row r="2406" spans="1:18">
      <c r="A2406">
        <v>83843</v>
      </c>
      <c r="D2406" t="s">
        <v>1613</v>
      </c>
      <c r="O2406">
        <f t="shared" si="118"/>
        <v>12.358000000000001</v>
      </c>
      <c r="P2406" s="1">
        <v>3.7</v>
      </c>
      <c r="R2406" t="s">
        <v>1950</v>
      </c>
    </row>
    <row r="2407" spans="1:18">
      <c r="A2407">
        <v>83844</v>
      </c>
      <c r="D2407" t="s">
        <v>1595</v>
      </c>
      <c r="O2407">
        <f t="shared" si="118"/>
        <v>11.7568</v>
      </c>
      <c r="P2407" s="1">
        <v>3.52</v>
      </c>
      <c r="R2407" t="s">
        <v>1950</v>
      </c>
    </row>
    <row r="2408" spans="1:18">
      <c r="A2408">
        <v>83844</v>
      </c>
      <c r="D2408" t="s">
        <v>1595</v>
      </c>
      <c r="O2408">
        <f t="shared" si="118"/>
        <v>12.358000000000001</v>
      </c>
      <c r="P2408" s="1">
        <v>3.7</v>
      </c>
      <c r="R2408" t="s">
        <v>1950</v>
      </c>
    </row>
    <row r="2409" spans="1:18">
      <c r="A2409">
        <v>83845</v>
      </c>
      <c r="D2409" t="s">
        <v>1594</v>
      </c>
      <c r="O2409">
        <f t="shared" si="118"/>
        <v>11.7568</v>
      </c>
      <c r="P2409" s="1">
        <v>3.52</v>
      </c>
      <c r="R2409" t="s">
        <v>1950</v>
      </c>
    </row>
    <row r="2410" spans="1:18">
      <c r="A2410">
        <v>83845</v>
      </c>
      <c r="D2410" t="s">
        <v>1594</v>
      </c>
      <c r="O2410">
        <f t="shared" si="118"/>
        <v>12.358000000000001</v>
      </c>
      <c r="P2410" s="1">
        <v>3.7</v>
      </c>
      <c r="R2410" t="s">
        <v>1950</v>
      </c>
    </row>
    <row r="2411" spans="1:18">
      <c r="A2411">
        <v>83846</v>
      </c>
      <c r="D2411" t="s">
        <v>1593</v>
      </c>
      <c r="O2411">
        <f t="shared" si="118"/>
        <v>11.7568</v>
      </c>
      <c r="P2411" s="1">
        <v>3.52</v>
      </c>
      <c r="R2411" t="s">
        <v>1950</v>
      </c>
    </row>
    <row r="2412" spans="1:18">
      <c r="A2412">
        <v>83846</v>
      </c>
      <c r="D2412" t="s">
        <v>1593</v>
      </c>
      <c r="O2412">
        <f t="shared" si="118"/>
        <v>11.7568</v>
      </c>
      <c r="P2412" s="1">
        <v>3.52</v>
      </c>
      <c r="R2412" t="s">
        <v>1950</v>
      </c>
    </row>
    <row r="2413" spans="1:18">
      <c r="A2413">
        <v>83878</v>
      </c>
      <c r="D2413" t="s">
        <v>1725</v>
      </c>
      <c r="O2413">
        <f t="shared" si="118"/>
        <v>15.2638</v>
      </c>
      <c r="P2413" s="1">
        <v>4.57</v>
      </c>
      <c r="R2413" t="s">
        <v>1950</v>
      </c>
    </row>
    <row r="2414" spans="1:18">
      <c r="A2414">
        <v>83879</v>
      </c>
      <c r="D2414" t="s">
        <v>1726</v>
      </c>
      <c r="O2414">
        <f t="shared" si="118"/>
        <v>15.2638</v>
      </c>
      <c r="P2414" s="1">
        <v>4.57</v>
      </c>
      <c r="R2414" t="s">
        <v>1950</v>
      </c>
    </row>
    <row r="2415" spans="1:18">
      <c r="A2415">
        <v>83880</v>
      </c>
      <c r="D2415" t="s">
        <v>1723</v>
      </c>
      <c r="O2415">
        <f t="shared" si="118"/>
        <v>15.2638</v>
      </c>
      <c r="P2415" s="1">
        <v>4.57</v>
      </c>
      <c r="R2415" t="s">
        <v>1950</v>
      </c>
    </row>
    <row r="2416" spans="1:18">
      <c r="A2416">
        <v>83881</v>
      </c>
      <c r="D2416" t="s">
        <v>1738</v>
      </c>
      <c r="O2416">
        <f t="shared" si="118"/>
        <v>15.864999999999998</v>
      </c>
      <c r="P2416" s="1">
        <v>4.75</v>
      </c>
      <c r="R2416" t="s">
        <v>1950</v>
      </c>
    </row>
    <row r="2417" spans="1:18">
      <c r="A2417">
        <v>83882</v>
      </c>
      <c r="D2417" t="s">
        <v>1722</v>
      </c>
      <c r="O2417">
        <f t="shared" si="118"/>
        <v>15.2638</v>
      </c>
      <c r="P2417" s="1">
        <v>4.57</v>
      </c>
      <c r="R2417" t="s">
        <v>1950</v>
      </c>
    </row>
    <row r="2418" spans="1:18">
      <c r="A2418">
        <v>83883</v>
      </c>
      <c r="D2418" t="s">
        <v>1724</v>
      </c>
      <c r="O2418">
        <f t="shared" si="118"/>
        <v>15.2638</v>
      </c>
      <c r="P2418" s="1">
        <v>4.57</v>
      </c>
      <c r="R2418" t="s">
        <v>1950</v>
      </c>
    </row>
    <row r="2419" spans="1:18">
      <c r="A2419">
        <v>83884</v>
      </c>
      <c r="D2419" t="s">
        <v>1289</v>
      </c>
      <c r="O2419">
        <f t="shared" si="118"/>
        <v>7.3813999999999993</v>
      </c>
      <c r="P2419" s="1">
        <v>2.21</v>
      </c>
      <c r="R2419" t="s">
        <v>1950</v>
      </c>
    </row>
    <row r="2420" spans="1:18">
      <c r="A2420">
        <v>83885</v>
      </c>
      <c r="D2420" t="s">
        <v>1294</v>
      </c>
      <c r="O2420">
        <f t="shared" si="118"/>
        <v>7.3813999999999993</v>
      </c>
      <c r="P2420" s="1">
        <v>2.21</v>
      </c>
      <c r="R2420" t="s">
        <v>1950</v>
      </c>
    </row>
    <row r="2421" spans="1:18">
      <c r="A2421">
        <v>83886</v>
      </c>
      <c r="D2421" t="s">
        <v>1355</v>
      </c>
      <c r="O2421">
        <f t="shared" si="118"/>
        <v>8.116200000000001</v>
      </c>
      <c r="P2421" s="1">
        <v>2.4300000000000002</v>
      </c>
      <c r="R2421" t="s">
        <v>1950</v>
      </c>
    </row>
    <row r="2422" spans="1:18">
      <c r="A2422">
        <v>83887</v>
      </c>
      <c r="D2422" t="s">
        <v>1290</v>
      </c>
      <c r="O2422">
        <f t="shared" si="118"/>
        <v>7.3813999999999993</v>
      </c>
      <c r="P2422" s="1">
        <v>2.21</v>
      </c>
      <c r="R2422" t="s">
        <v>1950</v>
      </c>
    </row>
    <row r="2423" spans="1:18">
      <c r="A2423">
        <v>83888</v>
      </c>
      <c r="D2423" t="s">
        <v>1291</v>
      </c>
      <c r="O2423">
        <f t="shared" si="118"/>
        <v>7.3813999999999993</v>
      </c>
      <c r="P2423" s="1">
        <v>2.21</v>
      </c>
      <c r="R2423" t="s">
        <v>1950</v>
      </c>
    </row>
    <row r="2424" spans="1:18">
      <c r="A2424">
        <v>83889</v>
      </c>
      <c r="D2424" t="s">
        <v>1292</v>
      </c>
      <c r="O2424">
        <f t="shared" si="118"/>
        <v>7.3813999999999993</v>
      </c>
      <c r="P2424" s="1">
        <v>2.21</v>
      </c>
      <c r="R2424" t="s">
        <v>1950</v>
      </c>
    </row>
    <row r="2425" spans="1:18">
      <c r="A2425">
        <v>83901</v>
      </c>
      <c r="D2425" t="s">
        <v>1620</v>
      </c>
      <c r="O2425">
        <f t="shared" si="118"/>
        <v>12.4916</v>
      </c>
      <c r="P2425" s="1">
        <v>3.74</v>
      </c>
      <c r="R2425" t="s">
        <v>1950</v>
      </c>
    </row>
    <row r="2426" spans="1:18">
      <c r="A2426">
        <v>83901</v>
      </c>
      <c r="D2426" t="s">
        <v>1620</v>
      </c>
      <c r="O2426">
        <f t="shared" si="118"/>
        <v>12.4916</v>
      </c>
      <c r="P2426" s="1">
        <v>3.74</v>
      </c>
      <c r="R2426" t="s">
        <v>1950</v>
      </c>
    </row>
    <row r="2427" spans="1:18">
      <c r="A2427">
        <v>83901</v>
      </c>
      <c r="D2427" t="s">
        <v>1620</v>
      </c>
      <c r="O2427">
        <f t="shared" si="118"/>
        <v>13.126200000000001</v>
      </c>
      <c r="P2427" s="1">
        <v>3.93</v>
      </c>
      <c r="R2427" t="s">
        <v>1950</v>
      </c>
    </row>
    <row r="2428" spans="1:18">
      <c r="A2428">
        <v>83902</v>
      </c>
      <c r="D2428" t="s">
        <v>1407</v>
      </c>
      <c r="O2428">
        <f t="shared" si="118"/>
        <v>8.7173999999999996</v>
      </c>
      <c r="P2428" s="1">
        <v>2.61</v>
      </c>
      <c r="R2428" t="s">
        <v>1950</v>
      </c>
    </row>
    <row r="2429" spans="1:18">
      <c r="A2429">
        <v>83903</v>
      </c>
      <c r="D2429" t="s">
        <v>1445</v>
      </c>
      <c r="O2429">
        <f t="shared" ref="O2429:O2492" si="119">P2429*3.34</f>
        <v>9.2517999999999994</v>
      </c>
      <c r="P2429" s="1">
        <v>2.77</v>
      </c>
      <c r="R2429" t="s">
        <v>1950</v>
      </c>
    </row>
    <row r="2430" spans="1:18">
      <c r="A2430">
        <v>83904</v>
      </c>
      <c r="D2430" t="s">
        <v>1405</v>
      </c>
      <c r="O2430">
        <f t="shared" si="119"/>
        <v>8.7173999999999996</v>
      </c>
      <c r="P2430" s="1">
        <v>2.61</v>
      </c>
      <c r="R2430" t="s">
        <v>1950</v>
      </c>
    </row>
    <row r="2431" spans="1:18">
      <c r="A2431">
        <v>83905</v>
      </c>
      <c r="D2431" t="s">
        <v>1408</v>
      </c>
      <c r="O2431">
        <f t="shared" si="119"/>
        <v>8.7173999999999996</v>
      </c>
      <c r="P2431" s="1">
        <v>2.61</v>
      </c>
      <c r="R2431" t="s">
        <v>1950</v>
      </c>
    </row>
    <row r="2432" spans="1:18">
      <c r="A2432">
        <v>83909</v>
      </c>
      <c r="D2432" t="s">
        <v>1410</v>
      </c>
      <c r="O2432">
        <f t="shared" si="119"/>
        <v>8.7507999999999999</v>
      </c>
      <c r="P2432" s="1">
        <v>2.62</v>
      </c>
      <c r="R2432" t="s">
        <v>1950</v>
      </c>
    </row>
    <row r="2433" spans="1:18">
      <c r="A2433">
        <v>83931</v>
      </c>
      <c r="D2433" t="s">
        <v>1580</v>
      </c>
      <c r="O2433">
        <f t="shared" si="119"/>
        <v>11.456200000000001</v>
      </c>
      <c r="P2433" s="1">
        <v>3.43</v>
      </c>
      <c r="R2433" t="s">
        <v>1950</v>
      </c>
    </row>
    <row r="2434" spans="1:18">
      <c r="A2434">
        <v>83932</v>
      </c>
      <c r="D2434" t="s">
        <v>1577</v>
      </c>
      <c r="O2434">
        <f t="shared" si="119"/>
        <v>11.456200000000001</v>
      </c>
      <c r="P2434" s="1">
        <v>3.43</v>
      </c>
      <c r="R2434" t="s">
        <v>1950</v>
      </c>
    </row>
    <row r="2435" spans="1:18">
      <c r="A2435">
        <v>83933</v>
      </c>
      <c r="D2435" t="s">
        <v>1530</v>
      </c>
      <c r="O2435">
        <f t="shared" si="119"/>
        <v>10.554399999999999</v>
      </c>
      <c r="P2435" s="1">
        <v>3.16</v>
      </c>
      <c r="R2435" t="s">
        <v>1950</v>
      </c>
    </row>
    <row r="2436" spans="1:18">
      <c r="A2436">
        <v>83934</v>
      </c>
      <c r="D2436" t="s">
        <v>1579</v>
      </c>
      <c r="O2436">
        <f t="shared" si="119"/>
        <v>11.456200000000001</v>
      </c>
      <c r="P2436" s="1">
        <v>3.43</v>
      </c>
      <c r="R2436" t="s">
        <v>1950</v>
      </c>
    </row>
    <row r="2437" spans="1:18">
      <c r="A2437">
        <v>83935</v>
      </c>
      <c r="D2437" t="s">
        <v>1581</v>
      </c>
      <c r="O2437">
        <f t="shared" si="119"/>
        <v>11.456200000000001</v>
      </c>
      <c r="P2437" s="1">
        <v>3.43</v>
      </c>
      <c r="R2437" t="s">
        <v>1950</v>
      </c>
    </row>
    <row r="2438" spans="1:18">
      <c r="A2438">
        <v>83936</v>
      </c>
      <c r="D2438" t="s">
        <v>1578</v>
      </c>
      <c r="O2438">
        <f t="shared" si="119"/>
        <v>11.456200000000001</v>
      </c>
      <c r="P2438" s="1">
        <v>3.43</v>
      </c>
      <c r="R2438" t="s">
        <v>1950</v>
      </c>
    </row>
    <row r="2439" spans="1:18">
      <c r="A2439">
        <v>83941</v>
      </c>
      <c r="D2439" t="s">
        <v>1166</v>
      </c>
      <c r="O2439">
        <f t="shared" si="119"/>
        <v>5.3106</v>
      </c>
      <c r="P2439" s="1">
        <v>1.59</v>
      </c>
      <c r="R2439" t="s">
        <v>1950</v>
      </c>
    </row>
    <row r="2440" spans="1:18">
      <c r="A2440">
        <v>83943</v>
      </c>
      <c r="D2440" t="s">
        <v>1198</v>
      </c>
      <c r="O2440">
        <f t="shared" si="119"/>
        <v>5.7447999999999997</v>
      </c>
      <c r="P2440" s="1">
        <v>1.72</v>
      </c>
      <c r="R2440" t="s">
        <v>1950</v>
      </c>
    </row>
    <row r="2441" spans="1:18">
      <c r="A2441">
        <v>83944</v>
      </c>
      <c r="D2441" t="s">
        <v>1197</v>
      </c>
      <c r="O2441">
        <f t="shared" si="119"/>
        <v>5.7447999999999997</v>
      </c>
      <c r="P2441" s="1">
        <v>1.72</v>
      </c>
      <c r="R2441" t="s">
        <v>1950</v>
      </c>
    </row>
    <row r="2442" spans="1:18">
      <c r="A2442">
        <v>83945</v>
      </c>
      <c r="D2442" t="s">
        <v>1190</v>
      </c>
      <c r="O2442">
        <f t="shared" si="119"/>
        <v>5.6445999999999996</v>
      </c>
      <c r="P2442" s="1">
        <v>1.69</v>
      </c>
      <c r="R2442" t="s">
        <v>1950</v>
      </c>
    </row>
    <row r="2443" spans="1:18">
      <c r="A2443">
        <v>83946</v>
      </c>
      <c r="D2443" t="s">
        <v>1780</v>
      </c>
      <c r="O2443">
        <f t="shared" si="119"/>
        <v>19.572400000000002</v>
      </c>
      <c r="P2443" s="1">
        <v>5.86</v>
      </c>
      <c r="R2443" t="s">
        <v>1950</v>
      </c>
    </row>
    <row r="2444" spans="1:18">
      <c r="A2444">
        <v>83947</v>
      </c>
      <c r="D2444" t="s">
        <v>1779</v>
      </c>
      <c r="O2444">
        <f t="shared" si="119"/>
        <v>19.572400000000002</v>
      </c>
      <c r="P2444" s="1">
        <v>5.86</v>
      </c>
      <c r="R2444" t="s">
        <v>1950</v>
      </c>
    </row>
    <row r="2445" spans="1:18">
      <c r="A2445">
        <v>83948</v>
      </c>
      <c r="D2445" t="s">
        <v>1404</v>
      </c>
      <c r="O2445">
        <f t="shared" si="119"/>
        <v>8.7173999999999996</v>
      </c>
      <c r="P2445" s="1">
        <v>2.61</v>
      </c>
      <c r="R2445" t="s">
        <v>1950</v>
      </c>
    </row>
    <row r="2446" spans="1:18">
      <c r="A2446">
        <v>83949</v>
      </c>
      <c r="D2446" t="s">
        <v>1516</v>
      </c>
      <c r="O2446">
        <f t="shared" si="119"/>
        <v>9.986600000000001</v>
      </c>
      <c r="P2446" s="1">
        <v>2.99</v>
      </c>
      <c r="R2446" t="s">
        <v>1950</v>
      </c>
    </row>
    <row r="2447" spans="1:18">
      <c r="A2447">
        <v>83950</v>
      </c>
      <c r="D2447" t="s">
        <v>1512</v>
      </c>
      <c r="O2447">
        <f t="shared" si="119"/>
        <v>9.986600000000001</v>
      </c>
      <c r="P2447" s="1">
        <v>2.99</v>
      </c>
      <c r="R2447" t="s">
        <v>1950</v>
      </c>
    </row>
    <row r="2448" spans="1:18">
      <c r="A2448">
        <v>83951</v>
      </c>
      <c r="D2448" t="s">
        <v>1515</v>
      </c>
      <c r="O2448">
        <f t="shared" si="119"/>
        <v>9.986600000000001</v>
      </c>
      <c r="P2448" s="1">
        <v>2.99</v>
      </c>
      <c r="R2448" t="s">
        <v>1950</v>
      </c>
    </row>
    <row r="2449" spans="1:18">
      <c r="A2449">
        <v>83952</v>
      </c>
      <c r="D2449" t="s">
        <v>1511</v>
      </c>
      <c r="O2449">
        <f t="shared" si="119"/>
        <v>9.986600000000001</v>
      </c>
      <c r="P2449" s="1">
        <v>2.99</v>
      </c>
      <c r="R2449" t="s">
        <v>1950</v>
      </c>
    </row>
    <row r="2450" spans="1:18">
      <c r="A2450">
        <v>83953</v>
      </c>
      <c r="D2450" t="s">
        <v>1666</v>
      </c>
      <c r="O2450">
        <f t="shared" si="119"/>
        <v>13.326600000000001</v>
      </c>
      <c r="P2450" s="1">
        <v>3.99</v>
      </c>
      <c r="R2450" t="s">
        <v>1950</v>
      </c>
    </row>
    <row r="2451" spans="1:18">
      <c r="A2451">
        <v>83954</v>
      </c>
      <c r="D2451" t="s">
        <v>1662</v>
      </c>
      <c r="O2451">
        <f t="shared" si="119"/>
        <v>13.326600000000001</v>
      </c>
      <c r="P2451" s="1">
        <v>3.99</v>
      </c>
      <c r="R2451" t="s">
        <v>1950</v>
      </c>
    </row>
    <row r="2452" spans="1:18">
      <c r="A2452">
        <v>83955</v>
      </c>
      <c r="D2452" t="s">
        <v>1668</v>
      </c>
      <c r="O2452">
        <f t="shared" si="119"/>
        <v>13.326600000000001</v>
      </c>
      <c r="P2452" s="1">
        <v>3.99</v>
      </c>
      <c r="R2452" t="s">
        <v>1950</v>
      </c>
    </row>
    <row r="2453" spans="1:18">
      <c r="A2453">
        <v>83956</v>
      </c>
      <c r="D2453" t="s">
        <v>1667</v>
      </c>
      <c r="O2453">
        <f t="shared" si="119"/>
        <v>13.326600000000001</v>
      </c>
      <c r="P2453" s="1">
        <v>3.99</v>
      </c>
      <c r="R2453" t="s">
        <v>1950</v>
      </c>
    </row>
    <row r="2454" spans="1:18">
      <c r="A2454">
        <v>83957</v>
      </c>
      <c r="D2454" t="s">
        <v>1103</v>
      </c>
      <c r="O2454">
        <f t="shared" si="119"/>
        <v>3.7741999999999996</v>
      </c>
      <c r="P2454" s="1">
        <v>1.1299999999999999</v>
      </c>
      <c r="R2454" t="s">
        <v>1950</v>
      </c>
    </row>
    <row r="2455" spans="1:18">
      <c r="A2455">
        <v>83958</v>
      </c>
      <c r="D2455" t="s">
        <v>1145</v>
      </c>
      <c r="O2455">
        <f t="shared" si="119"/>
        <v>4.9765999999999995</v>
      </c>
      <c r="P2455" s="1">
        <v>1.49</v>
      </c>
      <c r="R2455" t="s">
        <v>1950</v>
      </c>
    </row>
    <row r="2456" spans="1:18">
      <c r="A2456">
        <v>83959</v>
      </c>
      <c r="D2456" t="s">
        <v>1086</v>
      </c>
      <c r="O2456">
        <f t="shared" si="119"/>
        <v>3.4735999999999998</v>
      </c>
      <c r="P2456" s="1">
        <v>1.04</v>
      </c>
      <c r="R2456" t="s">
        <v>1950</v>
      </c>
    </row>
    <row r="2457" spans="1:18">
      <c r="A2457">
        <v>83960</v>
      </c>
      <c r="D2457" t="s">
        <v>1084</v>
      </c>
      <c r="O2457">
        <f t="shared" si="119"/>
        <v>3.4735999999999998</v>
      </c>
      <c r="P2457" s="1">
        <v>1.04</v>
      </c>
      <c r="R2457" t="s">
        <v>1950</v>
      </c>
    </row>
    <row r="2458" spans="1:18">
      <c r="A2458">
        <v>83961</v>
      </c>
      <c r="D2458" t="s">
        <v>1098</v>
      </c>
      <c r="O2458">
        <f t="shared" si="119"/>
        <v>3.6406000000000001</v>
      </c>
      <c r="P2458" s="1">
        <v>1.0900000000000001</v>
      </c>
      <c r="R2458" t="s">
        <v>1950</v>
      </c>
    </row>
    <row r="2459" spans="1:18">
      <c r="A2459">
        <v>83962</v>
      </c>
      <c r="D2459" t="s">
        <v>1385</v>
      </c>
      <c r="O2459">
        <f t="shared" si="119"/>
        <v>8.4835999999999991</v>
      </c>
      <c r="P2459" s="1">
        <v>2.54</v>
      </c>
      <c r="R2459" t="s">
        <v>1950</v>
      </c>
    </row>
    <row r="2460" spans="1:18">
      <c r="A2460">
        <v>83968</v>
      </c>
      <c r="D2460" t="s">
        <v>1070</v>
      </c>
      <c r="O2460">
        <f t="shared" si="119"/>
        <v>2.9392</v>
      </c>
      <c r="P2460" s="1">
        <v>0.88</v>
      </c>
      <c r="R2460" t="s">
        <v>1950</v>
      </c>
    </row>
    <row r="2461" spans="1:18">
      <c r="A2461">
        <v>83969</v>
      </c>
      <c r="D2461" t="s">
        <v>1065</v>
      </c>
      <c r="O2461">
        <f t="shared" si="119"/>
        <v>2.8723999999999998</v>
      </c>
      <c r="P2461" s="1">
        <v>0.86</v>
      </c>
      <c r="R2461" t="s">
        <v>1950</v>
      </c>
    </row>
    <row r="2462" spans="1:18">
      <c r="A2462">
        <v>83976</v>
      </c>
      <c r="D2462" t="s">
        <v>1069</v>
      </c>
      <c r="O2462">
        <f t="shared" si="119"/>
        <v>2.9392</v>
      </c>
      <c r="P2462" s="1">
        <v>0.88</v>
      </c>
      <c r="R2462" t="s">
        <v>1950</v>
      </c>
    </row>
    <row r="2463" spans="1:18">
      <c r="A2463">
        <v>83977</v>
      </c>
      <c r="D2463" t="s">
        <v>1068</v>
      </c>
      <c r="O2463">
        <f t="shared" si="119"/>
        <v>2.9392</v>
      </c>
      <c r="P2463" s="1">
        <v>0.88</v>
      </c>
      <c r="R2463" t="s">
        <v>1950</v>
      </c>
    </row>
    <row r="2464" spans="1:18">
      <c r="A2464">
        <v>83978</v>
      </c>
      <c r="D2464" t="s">
        <v>1066</v>
      </c>
      <c r="O2464">
        <f t="shared" si="119"/>
        <v>2.8723999999999998</v>
      </c>
      <c r="P2464" s="1">
        <v>0.86</v>
      </c>
      <c r="R2464" t="s">
        <v>1950</v>
      </c>
    </row>
    <row r="2465" spans="1:18">
      <c r="A2465">
        <v>83980</v>
      </c>
      <c r="D2465" t="s">
        <v>1194</v>
      </c>
      <c r="O2465">
        <f t="shared" si="119"/>
        <v>5.6779999999999999</v>
      </c>
      <c r="P2465" s="1">
        <v>1.7</v>
      </c>
      <c r="R2465" t="s">
        <v>1950</v>
      </c>
    </row>
    <row r="2466" spans="1:18">
      <c r="A2466">
        <v>83982</v>
      </c>
      <c r="D2466" t="s">
        <v>1296</v>
      </c>
      <c r="O2466">
        <f t="shared" si="119"/>
        <v>7.4481999999999999</v>
      </c>
      <c r="P2466" s="1">
        <v>2.23</v>
      </c>
      <c r="R2466" t="s">
        <v>1950</v>
      </c>
    </row>
    <row r="2467" spans="1:18">
      <c r="A2467">
        <v>83983</v>
      </c>
      <c r="D2467" t="s">
        <v>1359</v>
      </c>
      <c r="O2467">
        <f t="shared" si="119"/>
        <v>8.1829999999999998</v>
      </c>
      <c r="P2467" s="1">
        <v>2.4500000000000002</v>
      </c>
      <c r="R2467" t="s">
        <v>1950</v>
      </c>
    </row>
    <row r="2468" spans="1:18">
      <c r="A2468">
        <v>83985</v>
      </c>
      <c r="D2468" t="s">
        <v>1443</v>
      </c>
      <c r="O2468">
        <f t="shared" si="119"/>
        <v>9.218399999999999</v>
      </c>
      <c r="P2468" s="1">
        <v>2.76</v>
      </c>
      <c r="R2468" t="s">
        <v>1950</v>
      </c>
    </row>
    <row r="2469" spans="1:18">
      <c r="A2469">
        <v>83985</v>
      </c>
      <c r="D2469" t="s">
        <v>1443</v>
      </c>
      <c r="O2469">
        <f t="shared" si="119"/>
        <v>9.218399999999999</v>
      </c>
      <c r="P2469" s="1">
        <v>2.76</v>
      </c>
      <c r="R2469" t="s">
        <v>1950</v>
      </c>
    </row>
    <row r="2470" spans="1:18">
      <c r="A2470">
        <v>83987</v>
      </c>
      <c r="D2470" t="s">
        <v>1711</v>
      </c>
      <c r="O2470">
        <f t="shared" si="119"/>
        <v>14.662599999999998</v>
      </c>
      <c r="P2470" s="1">
        <v>4.3899999999999997</v>
      </c>
      <c r="R2470" t="s">
        <v>1950</v>
      </c>
    </row>
    <row r="2471" spans="1:18">
      <c r="A2471">
        <v>83989</v>
      </c>
      <c r="D2471" t="s">
        <v>1390</v>
      </c>
      <c r="O2471">
        <f t="shared" si="119"/>
        <v>8.5169999999999995</v>
      </c>
      <c r="P2471" s="1">
        <v>2.5499999999999998</v>
      </c>
      <c r="R2471" t="s">
        <v>1950</v>
      </c>
    </row>
    <row r="2472" spans="1:18">
      <c r="A2472">
        <v>83990</v>
      </c>
      <c r="D2472" t="s">
        <v>1460</v>
      </c>
      <c r="O2472">
        <f t="shared" si="119"/>
        <v>9.3854000000000006</v>
      </c>
      <c r="P2472" s="1">
        <v>2.81</v>
      </c>
      <c r="R2472" t="s">
        <v>1950</v>
      </c>
    </row>
    <row r="2473" spans="1:18">
      <c r="A2473">
        <v>83991</v>
      </c>
      <c r="D2473" t="s">
        <v>1173</v>
      </c>
      <c r="O2473">
        <f t="shared" si="119"/>
        <v>5.4775999999999998</v>
      </c>
      <c r="P2473" s="1">
        <v>1.64</v>
      </c>
      <c r="R2473" t="s">
        <v>1950</v>
      </c>
    </row>
    <row r="2474" spans="1:18">
      <c r="A2474">
        <v>83992</v>
      </c>
      <c r="D2474" t="s">
        <v>1172</v>
      </c>
      <c r="O2474">
        <f t="shared" si="119"/>
        <v>5.4775999999999998</v>
      </c>
      <c r="P2474" s="1">
        <v>1.64</v>
      </c>
      <c r="R2474" t="s">
        <v>1950</v>
      </c>
    </row>
    <row r="2475" spans="1:18">
      <c r="A2475">
        <v>83993</v>
      </c>
      <c r="D2475" t="s">
        <v>1219</v>
      </c>
      <c r="O2475">
        <f t="shared" si="119"/>
        <v>6.1790000000000003</v>
      </c>
      <c r="P2475" s="1">
        <v>1.85</v>
      </c>
      <c r="R2475" t="s">
        <v>1950</v>
      </c>
    </row>
    <row r="2476" spans="1:18">
      <c r="A2476">
        <v>83994</v>
      </c>
      <c r="D2476" t="s">
        <v>1217</v>
      </c>
      <c r="O2476">
        <f t="shared" si="119"/>
        <v>6.1790000000000003</v>
      </c>
      <c r="P2476" s="1">
        <v>1.85</v>
      </c>
      <c r="R2476" t="s">
        <v>1950</v>
      </c>
    </row>
    <row r="2477" spans="1:18">
      <c r="A2477">
        <v>83995</v>
      </c>
      <c r="D2477" t="s">
        <v>1415</v>
      </c>
      <c r="O2477">
        <f t="shared" si="119"/>
        <v>8.8176000000000005</v>
      </c>
      <c r="P2477" s="1">
        <v>2.64</v>
      </c>
      <c r="R2477" t="s">
        <v>1950</v>
      </c>
    </row>
    <row r="2478" spans="1:18">
      <c r="A2478">
        <v>83996</v>
      </c>
      <c r="D2478" t="s">
        <v>1491</v>
      </c>
      <c r="O2478">
        <f t="shared" si="119"/>
        <v>9.6859999999999999</v>
      </c>
      <c r="P2478" s="1">
        <v>2.9</v>
      </c>
      <c r="R2478" t="s">
        <v>1950</v>
      </c>
    </row>
    <row r="2479" spans="1:18">
      <c r="A2479">
        <v>83998</v>
      </c>
      <c r="D2479" t="s">
        <v>1466</v>
      </c>
      <c r="O2479">
        <f t="shared" si="119"/>
        <v>9.3854000000000006</v>
      </c>
      <c r="P2479" s="1">
        <v>2.81</v>
      </c>
      <c r="R2479" t="s">
        <v>1950</v>
      </c>
    </row>
    <row r="2480" spans="1:18">
      <c r="A2480">
        <v>83999</v>
      </c>
      <c r="D2480" t="s">
        <v>1464</v>
      </c>
      <c r="O2480">
        <f t="shared" si="119"/>
        <v>9.3854000000000006</v>
      </c>
      <c r="P2480" s="1">
        <v>2.81</v>
      </c>
      <c r="R2480" t="s">
        <v>1950</v>
      </c>
    </row>
    <row r="2481" spans="1:18">
      <c r="A2481">
        <v>84000</v>
      </c>
      <c r="D2481" t="s">
        <v>1412</v>
      </c>
      <c r="O2481">
        <f t="shared" si="119"/>
        <v>8.7841999999999985</v>
      </c>
      <c r="P2481" s="1">
        <v>2.63</v>
      </c>
      <c r="R2481" t="s">
        <v>1950</v>
      </c>
    </row>
    <row r="2482" spans="1:18">
      <c r="A2482">
        <v>84001</v>
      </c>
      <c r="D2482" t="s">
        <v>1266</v>
      </c>
      <c r="O2482">
        <f t="shared" si="119"/>
        <v>6.9471999999999996</v>
      </c>
      <c r="P2482" s="1">
        <v>2.08</v>
      </c>
      <c r="R2482" t="s">
        <v>1950</v>
      </c>
    </row>
    <row r="2483" spans="1:18">
      <c r="A2483">
        <v>84002</v>
      </c>
      <c r="D2483" t="s">
        <v>1268</v>
      </c>
      <c r="O2483">
        <f t="shared" si="119"/>
        <v>6.9471999999999996</v>
      </c>
      <c r="P2483" s="1">
        <v>2.08</v>
      </c>
      <c r="R2483" t="s">
        <v>1950</v>
      </c>
    </row>
    <row r="2484" spans="1:18">
      <c r="A2484">
        <v>84003</v>
      </c>
      <c r="D2484" t="s">
        <v>1298</v>
      </c>
      <c r="O2484">
        <f t="shared" si="119"/>
        <v>7.4481999999999999</v>
      </c>
      <c r="P2484" s="1">
        <v>2.23</v>
      </c>
      <c r="R2484" t="s">
        <v>1950</v>
      </c>
    </row>
    <row r="2485" spans="1:18">
      <c r="A2485">
        <v>84004</v>
      </c>
      <c r="D2485" t="s">
        <v>1297</v>
      </c>
      <c r="O2485">
        <f t="shared" si="119"/>
        <v>7.4481999999999999</v>
      </c>
      <c r="P2485" s="1">
        <v>2.23</v>
      </c>
      <c r="R2485" t="s">
        <v>1950</v>
      </c>
    </row>
    <row r="2486" spans="1:18">
      <c r="A2486">
        <v>84005</v>
      </c>
      <c r="D2486" t="s">
        <v>1224</v>
      </c>
      <c r="O2486">
        <f t="shared" si="119"/>
        <v>6.2123999999999997</v>
      </c>
      <c r="P2486" s="1">
        <v>1.86</v>
      </c>
      <c r="R2486" t="s">
        <v>1950</v>
      </c>
    </row>
    <row r="2487" spans="1:18">
      <c r="A2487">
        <v>84006</v>
      </c>
      <c r="D2487" t="s">
        <v>1257</v>
      </c>
      <c r="O2487">
        <f t="shared" si="119"/>
        <v>6.6465999999999994</v>
      </c>
      <c r="P2487" s="1">
        <v>1.99</v>
      </c>
      <c r="R2487" t="s">
        <v>1950</v>
      </c>
    </row>
    <row r="2488" spans="1:18">
      <c r="A2488">
        <v>84007</v>
      </c>
      <c r="D2488" t="s">
        <v>1223</v>
      </c>
      <c r="O2488">
        <f t="shared" si="119"/>
        <v>6.2123999999999997</v>
      </c>
      <c r="P2488" s="1">
        <v>1.86</v>
      </c>
      <c r="R2488" t="s">
        <v>1950</v>
      </c>
    </row>
    <row r="2489" spans="1:18">
      <c r="A2489">
        <v>84008</v>
      </c>
      <c r="D2489" t="s">
        <v>1221</v>
      </c>
      <c r="O2489">
        <f t="shared" si="119"/>
        <v>6.2123999999999997</v>
      </c>
      <c r="P2489" s="1">
        <v>1.86</v>
      </c>
      <c r="R2489" t="s">
        <v>1950</v>
      </c>
    </row>
    <row r="2490" spans="1:18">
      <c r="A2490">
        <v>84009</v>
      </c>
      <c r="D2490" t="s">
        <v>1596</v>
      </c>
      <c r="O2490">
        <f t="shared" si="119"/>
        <v>11.7568</v>
      </c>
      <c r="P2490" s="1">
        <v>3.52</v>
      </c>
      <c r="R2490" t="s">
        <v>1950</v>
      </c>
    </row>
    <row r="2491" spans="1:18">
      <c r="A2491">
        <v>84010</v>
      </c>
      <c r="D2491" t="s">
        <v>1544</v>
      </c>
      <c r="O2491">
        <f t="shared" si="119"/>
        <v>10.9886</v>
      </c>
      <c r="P2491" s="1">
        <v>3.29</v>
      </c>
      <c r="R2491" t="s">
        <v>1950</v>
      </c>
    </row>
    <row r="2492" spans="1:18">
      <c r="A2492">
        <v>84011</v>
      </c>
      <c r="D2492" t="s">
        <v>1548</v>
      </c>
      <c r="O2492">
        <f t="shared" si="119"/>
        <v>10.9886</v>
      </c>
      <c r="P2492" s="1">
        <v>3.29</v>
      </c>
      <c r="R2492" t="s">
        <v>1950</v>
      </c>
    </row>
    <row r="2493" spans="1:18">
      <c r="A2493">
        <v>84012</v>
      </c>
      <c r="D2493" t="s">
        <v>1597</v>
      </c>
      <c r="O2493">
        <f t="shared" ref="O2493:O2556" si="120">P2493*3.34</f>
        <v>11.7568</v>
      </c>
      <c r="P2493" s="1">
        <v>3.52</v>
      </c>
      <c r="R2493" t="s">
        <v>1950</v>
      </c>
    </row>
    <row r="2494" spans="1:18">
      <c r="A2494">
        <v>84021</v>
      </c>
      <c r="D2494" t="s">
        <v>1472</v>
      </c>
      <c r="O2494">
        <f t="shared" si="120"/>
        <v>9.4187999999999992</v>
      </c>
      <c r="P2494" s="1">
        <v>2.82</v>
      </c>
      <c r="R2494" t="s">
        <v>1950</v>
      </c>
    </row>
    <row r="2495" spans="1:18">
      <c r="A2495">
        <v>84021</v>
      </c>
      <c r="D2495" t="s">
        <v>1472</v>
      </c>
      <c r="O2495">
        <f t="shared" si="120"/>
        <v>9.4187999999999992</v>
      </c>
      <c r="P2495" s="1">
        <v>2.82</v>
      </c>
      <c r="R2495" t="s">
        <v>1950</v>
      </c>
    </row>
    <row r="2496" spans="1:18">
      <c r="A2496">
        <v>84022</v>
      </c>
      <c r="D2496" t="s">
        <v>1469</v>
      </c>
      <c r="O2496">
        <f t="shared" si="120"/>
        <v>9.4187999999999992</v>
      </c>
      <c r="P2496" s="1">
        <v>2.82</v>
      </c>
      <c r="R2496" t="s">
        <v>1950</v>
      </c>
    </row>
    <row r="2497" spans="1:18">
      <c r="A2497">
        <v>84022</v>
      </c>
      <c r="D2497" t="s">
        <v>1469</v>
      </c>
      <c r="O2497">
        <f t="shared" si="120"/>
        <v>9.4187999999999992</v>
      </c>
      <c r="P2497" s="1">
        <v>2.82</v>
      </c>
      <c r="R2497" t="s">
        <v>1950</v>
      </c>
    </row>
    <row r="2498" spans="1:18">
      <c r="A2498">
        <v>84023</v>
      </c>
      <c r="D2498" t="s">
        <v>1470</v>
      </c>
      <c r="O2498">
        <f t="shared" si="120"/>
        <v>9.4187999999999992</v>
      </c>
      <c r="P2498" s="1">
        <v>2.82</v>
      </c>
      <c r="R2498" t="s">
        <v>1950</v>
      </c>
    </row>
    <row r="2499" spans="1:18">
      <c r="A2499">
        <v>84023</v>
      </c>
      <c r="D2499" t="s">
        <v>1470</v>
      </c>
      <c r="O2499">
        <f t="shared" si="120"/>
        <v>9.4187999999999992</v>
      </c>
      <c r="P2499" s="1">
        <v>2.82</v>
      </c>
      <c r="R2499" t="s">
        <v>1950</v>
      </c>
    </row>
    <row r="2500" spans="1:18">
      <c r="A2500">
        <v>84024</v>
      </c>
      <c r="D2500" t="s">
        <v>1503</v>
      </c>
      <c r="O2500">
        <f t="shared" si="120"/>
        <v>9.9531999999999989</v>
      </c>
      <c r="P2500" s="1">
        <v>2.98</v>
      </c>
      <c r="R2500" t="s">
        <v>1950</v>
      </c>
    </row>
    <row r="2501" spans="1:18">
      <c r="A2501">
        <v>84024</v>
      </c>
      <c r="D2501" t="s">
        <v>1503</v>
      </c>
      <c r="O2501">
        <f t="shared" si="120"/>
        <v>9.9531999999999989</v>
      </c>
      <c r="P2501" s="1">
        <v>2.98</v>
      </c>
      <c r="R2501" t="s">
        <v>1950</v>
      </c>
    </row>
    <row r="2502" spans="1:18">
      <c r="A2502">
        <v>84025</v>
      </c>
      <c r="D2502" t="s">
        <v>1505</v>
      </c>
      <c r="O2502">
        <f t="shared" si="120"/>
        <v>9.9531999999999989</v>
      </c>
      <c r="P2502" s="1">
        <v>2.98</v>
      </c>
      <c r="R2502" t="s">
        <v>1950</v>
      </c>
    </row>
    <row r="2503" spans="1:18">
      <c r="A2503">
        <v>84026</v>
      </c>
      <c r="D2503" t="s">
        <v>1504</v>
      </c>
      <c r="O2503">
        <f t="shared" si="120"/>
        <v>9.9531999999999989</v>
      </c>
      <c r="P2503" s="1">
        <v>2.98</v>
      </c>
      <c r="R2503" t="s">
        <v>1950</v>
      </c>
    </row>
    <row r="2504" spans="1:18">
      <c r="A2504">
        <v>84026</v>
      </c>
      <c r="D2504" t="s">
        <v>1504</v>
      </c>
      <c r="O2504">
        <f t="shared" si="120"/>
        <v>9.9531999999999989</v>
      </c>
      <c r="P2504" s="1">
        <v>2.98</v>
      </c>
      <c r="R2504" t="s">
        <v>1950</v>
      </c>
    </row>
    <row r="2505" spans="1:18">
      <c r="A2505">
        <v>84027</v>
      </c>
      <c r="D2505" t="s">
        <v>1642</v>
      </c>
      <c r="O2505">
        <f t="shared" si="120"/>
        <v>13.0594</v>
      </c>
      <c r="P2505" s="1">
        <v>3.91</v>
      </c>
      <c r="R2505" t="s">
        <v>1950</v>
      </c>
    </row>
    <row r="2506" spans="1:18">
      <c r="A2506">
        <v>84028</v>
      </c>
      <c r="D2506" t="s">
        <v>1640</v>
      </c>
      <c r="O2506">
        <f t="shared" si="120"/>
        <v>13.0594</v>
      </c>
      <c r="P2506" s="1">
        <v>3.91</v>
      </c>
      <c r="R2506" t="s">
        <v>1950</v>
      </c>
    </row>
    <row r="2507" spans="1:18">
      <c r="A2507">
        <v>84029</v>
      </c>
      <c r="D2507" t="s">
        <v>1641</v>
      </c>
      <c r="O2507">
        <f t="shared" si="120"/>
        <v>13.0594</v>
      </c>
      <c r="P2507" s="1">
        <v>3.91</v>
      </c>
      <c r="R2507" t="s">
        <v>1950</v>
      </c>
    </row>
    <row r="2508" spans="1:18">
      <c r="A2508">
        <v>84029</v>
      </c>
      <c r="D2508" t="s">
        <v>1641</v>
      </c>
      <c r="O2508">
        <f t="shared" si="120"/>
        <v>13.0594</v>
      </c>
      <c r="P2508" s="1">
        <v>3.91</v>
      </c>
      <c r="R2508" t="s">
        <v>1950</v>
      </c>
    </row>
    <row r="2509" spans="1:18">
      <c r="A2509">
        <v>84030</v>
      </c>
      <c r="D2509" t="s">
        <v>1454</v>
      </c>
      <c r="O2509">
        <f t="shared" si="120"/>
        <v>9.3519999999999985</v>
      </c>
      <c r="P2509" s="1">
        <v>2.8</v>
      </c>
      <c r="R2509" t="s">
        <v>1950</v>
      </c>
    </row>
    <row r="2510" spans="1:18">
      <c r="A2510">
        <v>84031</v>
      </c>
      <c r="D2510" t="s">
        <v>1453</v>
      </c>
      <c r="O2510">
        <f t="shared" si="120"/>
        <v>9.3519999999999985</v>
      </c>
      <c r="P2510" s="1">
        <v>2.8</v>
      </c>
      <c r="R2510" t="s">
        <v>1950</v>
      </c>
    </row>
    <row r="2511" spans="1:18">
      <c r="A2511">
        <v>84032</v>
      </c>
      <c r="D2511" t="s">
        <v>1456</v>
      </c>
      <c r="O2511">
        <f t="shared" si="120"/>
        <v>9.3519999999999985</v>
      </c>
      <c r="P2511" s="1">
        <v>2.8</v>
      </c>
      <c r="R2511" t="s">
        <v>1950</v>
      </c>
    </row>
    <row r="2512" spans="1:18">
      <c r="A2512">
        <v>84033</v>
      </c>
      <c r="D2512" t="s">
        <v>1397</v>
      </c>
      <c r="O2512">
        <f t="shared" si="120"/>
        <v>8.650599999999999</v>
      </c>
      <c r="P2512" s="1">
        <v>2.59</v>
      </c>
      <c r="R2512" t="s">
        <v>1950</v>
      </c>
    </row>
    <row r="2513" spans="1:18">
      <c r="A2513">
        <v>84034</v>
      </c>
      <c r="D2513" t="s">
        <v>1398</v>
      </c>
      <c r="O2513">
        <f t="shared" si="120"/>
        <v>8.650599999999999</v>
      </c>
      <c r="P2513" s="1">
        <v>2.59</v>
      </c>
      <c r="R2513" t="s">
        <v>1950</v>
      </c>
    </row>
    <row r="2514" spans="1:18">
      <c r="A2514">
        <v>84035</v>
      </c>
      <c r="D2514" t="s">
        <v>1455</v>
      </c>
      <c r="O2514">
        <f t="shared" si="120"/>
        <v>9.3519999999999985</v>
      </c>
      <c r="P2514" s="1">
        <v>2.8</v>
      </c>
      <c r="R2514" t="s">
        <v>1950</v>
      </c>
    </row>
    <row r="2515" spans="1:18">
      <c r="A2515">
        <v>84036</v>
      </c>
      <c r="D2515" t="s">
        <v>1458</v>
      </c>
      <c r="O2515">
        <f t="shared" si="120"/>
        <v>9.3519999999999985</v>
      </c>
      <c r="P2515" s="1">
        <v>2.8</v>
      </c>
      <c r="R2515" t="s">
        <v>1950</v>
      </c>
    </row>
    <row r="2516" spans="1:18">
      <c r="A2516">
        <v>84037</v>
      </c>
      <c r="D2516" t="s">
        <v>1396</v>
      </c>
      <c r="O2516">
        <f t="shared" si="120"/>
        <v>8.650599999999999</v>
      </c>
      <c r="P2516" s="1">
        <v>2.59</v>
      </c>
      <c r="R2516" t="s">
        <v>1950</v>
      </c>
    </row>
    <row r="2517" spans="1:18">
      <c r="A2517">
        <v>84038</v>
      </c>
      <c r="D2517" t="s">
        <v>1093</v>
      </c>
      <c r="O2517">
        <f t="shared" si="120"/>
        <v>3.6072000000000002</v>
      </c>
      <c r="P2517" s="1">
        <v>1.08</v>
      </c>
      <c r="R2517" t="s">
        <v>1950</v>
      </c>
    </row>
    <row r="2518" spans="1:18">
      <c r="A2518">
        <v>84039</v>
      </c>
      <c r="D2518" t="s">
        <v>1091</v>
      </c>
      <c r="O2518">
        <f t="shared" si="120"/>
        <v>3.6072000000000002</v>
      </c>
      <c r="P2518" s="1">
        <v>1.08</v>
      </c>
      <c r="R2518" t="s">
        <v>1950</v>
      </c>
    </row>
    <row r="2519" spans="1:18">
      <c r="A2519">
        <v>84040</v>
      </c>
      <c r="D2519" t="s">
        <v>1092</v>
      </c>
      <c r="O2519">
        <f t="shared" si="120"/>
        <v>3.6072000000000002</v>
      </c>
      <c r="P2519" s="1">
        <v>1.08</v>
      </c>
      <c r="R2519" t="s">
        <v>1950</v>
      </c>
    </row>
    <row r="2520" spans="1:18">
      <c r="A2520">
        <v>84041</v>
      </c>
      <c r="D2520" t="s">
        <v>1094</v>
      </c>
      <c r="O2520">
        <f t="shared" si="120"/>
        <v>3.6072000000000002</v>
      </c>
      <c r="P2520" s="1">
        <v>1.08</v>
      </c>
      <c r="R2520" t="s">
        <v>1950</v>
      </c>
    </row>
    <row r="2521" spans="1:18">
      <c r="A2521">
        <v>84042</v>
      </c>
      <c r="D2521" t="s">
        <v>1104</v>
      </c>
      <c r="O2521">
        <f t="shared" si="120"/>
        <v>3.9077999999999995</v>
      </c>
      <c r="P2521" s="1">
        <v>1.17</v>
      </c>
      <c r="R2521" t="s">
        <v>1950</v>
      </c>
    </row>
    <row r="2522" spans="1:18">
      <c r="A2522">
        <v>84045</v>
      </c>
      <c r="D2522" t="s">
        <v>1214</v>
      </c>
      <c r="O2522">
        <f t="shared" si="120"/>
        <v>6.1456</v>
      </c>
      <c r="P2522" s="1">
        <v>1.84</v>
      </c>
      <c r="R2522" t="s">
        <v>1950</v>
      </c>
    </row>
    <row r="2523" spans="1:18">
      <c r="A2523">
        <v>84045</v>
      </c>
      <c r="D2523" t="s">
        <v>1214</v>
      </c>
      <c r="O2523">
        <f t="shared" si="120"/>
        <v>6.1456</v>
      </c>
      <c r="P2523" s="1">
        <v>1.84</v>
      </c>
      <c r="R2523" t="s">
        <v>1950</v>
      </c>
    </row>
    <row r="2524" spans="1:18">
      <c r="A2524">
        <v>84046</v>
      </c>
      <c r="D2524" t="s">
        <v>1216</v>
      </c>
      <c r="O2524">
        <f t="shared" si="120"/>
        <v>6.1456</v>
      </c>
      <c r="P2524" s="1">
        <v>1.84</v>
      </c>
      <c r="R2524" t="s">
        <v>1950</v>
      </c>
    </row>
    <row r="2525" spans="1:18">
      <c r="A2525">
        <v>84047</v>
      </c>
      <c r="D2525" t="s">
        <v>1288</v>
      </c>
      <c r="O2525">
        <f t="shared" si="120"/>
        <v>7.3145999999999995</v>
      </c>
      <c r="P2525" s="1">
        <v>2.19</v>
      </c>
      <c r="R2525" t="s">
        <v>1950</v>
      </c>
    </row>
    <row r="2526" spans="1:18">
      <c r="A2526">
        <v>84048</v>
      </c>
      <c r="D2526" t="s">
        <v>1730</v>
      </c>
      <c r="O2526">
        <f t="shared" si="120"/>
        <v>15.6646</v>
      </c>
      <c r="P2526" s="1">
        <v>4.6900000000000004</v>
      </c>
      <c r="R2526" t="s">
        <v>1950</v>
      </c>
    </row>
    <row r="2527" spans="1:18">
      <c r="A2527">
        <v>84049</v>
      </c>
      <c r="D2527" t="s">
        <v>1702</v>
      </c>
      <c r="O2527">
        <f t="shared" si="120"/>
        <v>14.4956</v>
      </c>
      <c r="P2527" s="1">
        <v>4.34</v>
      </c>
      <c r="R2527" t="s">
        <v>1950</v>
      </c>
    </row>
    <row r="2528" spans="1:18">
      <c r="A2528">
        <v>84050</v>
      </c>
      <c r="D2528" t="s">
        <v>1731</v>
      </c>
      <c r="O2528">
        <f t="shared" si="120"/>
        <v>15.6646</v>
      </c>
      <c r="P2528" s="1">
        <v>4.6900000000000004</v>
      </c>
      <c r="R2528" t="s">
        <v>1950</v>
      </c>
    </row>
    <row r="2529" spans="1:18">
      <c r="A2529">
        <v>84051</v>
      </c>
      <c r="D2529" t="s">
        <v>1815</v>
      </c>
      <c r="O2529">
        <f t="shared" si="120"/>
        <v>24.381999999999998</v>
      </c>
      <c r="P2529" s="1">
        <v>7.3</v>
      </c>
      <c r="R2529" t="s">
        <v>1950</v>
      </c>
    </row>
    <row r="2530" spans="1:18">
      <c r="A2530">
        <v>84052</v>
      </c>
      <c r="D2530" t="s">
        <v>1814</v>
      </c>
      <c r="O2530">
        <f t="shared" si="120"/>
        <v>24.381999999999998</v>
      </c>
      <c r="P2530" s="1">
        <v>7.3</v>
      </c>
      <c r="R2530" t="s">
        <v>1950</v>
      </c>
    </row>
    <row r="2531" spans="1:18">
      <c r="A2531">
        <v>84053</v>
      </c>
      <c r="D2531" t="s">
        <v>1823</v>
      </c>
      <c r="O2531">
        <f t="shared" si="120"/>
        <v>26.319199999999999</v>
      </c>
      <c r="P2531" s="1">
        <v>7.88</v>
      </c>
      <c r="R2531" t="s">
        <v>1950</v>
      </c>
    </row>
    <row r="2532" spans="1:18">
      <c r="A2532">
        <v>84060</v>
      </c>
      <c r="D2532" t="s">
        <v>1382</v>
      </c>
      <c r="O2532">
        <f t="shared" si="120"/>
        <v>8.4835999999999991</v>
      </c>
      <c r="P2532" s="1">
        <v>2.54</v>
      </c>
      <c r="R2532" t="s">
        <v>1950</v>
      </c>
    </row>
    <row r="2533" spans="1:18">
      <c r="A2533">
        <v>84060</v>
      </c>
      <c r="D2533" t="s">
        <v>1382</v>
      </c>
      <c r="O2533">
        <f t="shared" si="120"/>
        <v>8.4835999999999991</v>
      </c>
      <c r="P2533" s="1">
        <v>2.54</v>
      </c>
      <c r="R2533" t="s">
        <v>1950</v>
      </c>
    </row>
    <row r="2534" spans="1:18">
      <c r="A2534">
        <v>84062</v>
      </c>
      <c r="D2534" t="s">
        <v>1384</v>
      </c>
      <c r="O2534">
        <f t="shared" si="120"/>
        <v>8.4835999999999991</v>
      </c>
      <c r="P2534" s="1">
        <v>2.54</v>
      </c>
      <c r="R2534" t="s">
        <v>1950</v>
      </c>
    </row>
    <row r="2535" spans="1:18">
      <c r="A2535">
        <v>84063</v>
      </c>
      <c r="D2535" t="s">
        <v>1383</v>
      </c>
      <c r="O2535">
        <f t="shared" si="120"/>
        <v>8.4835999999999991</v>
      </c>
      <c r="P2535" s="1">
        <v>2.54</v>
      </c>
      <c r="R2535" t="s">
        <v>1950</v>
      </c>
    </row>
    <row r="2536" spans="1:18">
      <c r="A2536">
        <v>84064</v>
      </c>
      <c r="D2536" t="s">
        <v>1684</v>
      </c>
      <c r="O2536">
        <f t="shared" si="120"/>
        <v>13.827599999999999</v>
      </c>
      <c r="P2536" s="1">
        <v>4.1399999999999997</v>
      </c>
      <c r="R2536" t="s">
        <v>1950</v>
      </c>
    </row>
    <row r="2537" spans="1:18">
      <c r="A2537">
        <v>84065</v>
      </c>
      <c r="D2537" t="s">
        <v>1685</v>
      </c>
      <c r="O2537">
        <f t="shared" si="120"/>
        <v>13.827599999999999</v>
      </c>
      <c r="P2537" s="1">
        <v>4.1399999999999997</v>
      </c>
      <c r="R2537" t="s">
        <v>1950</v>
      </c>
    </row>
    <row r="2538" spans="1:18">
      <c r="A2538">
        <v>84066</v>
      </c>
      <c r="D2538" t="s">
        <v>1647</v>
      </c>
      <c r="O2538">
        <f t="shared" si="120"/>
        <v>13.159599999999999</v>
      </c>
      <c r="P2538" s="1">
        <v>3.94</v>
      </c>
      <c r="R2538" t="s">
        <v>1950</v>
      </c>
    </row>
    <row r="2539" spans="1:18">
      <c r="A2539">
        <v>84067</v>
      </c>
      <c r="D2539" t="s">
        <v>1648</v>
      </c>
      <c r="O2539">
        <f t="shared" si="120"/>
        <v>13.159599999999999</v>
      </c>
      <c r="P2539" s="1">
        <v>3.94</v>
      </c>
      <c r="R2539" t="s">
        <v>1950</v>
      </c>
    </row>
    <row r="2540" spans="1:18">
      <c r="A2540">
        <v>84069</v>
      </c>
      <c r="D2540" t="s">
        <v>1541</v>
      </c>
      <c r="O2540">
        <f t="shared" si="120"/>
        <v>10.721399999999999</v>
      </c>
      <c r="P2540" s="1">
        <v>3.21</v>
      </c>
      <c r="R2540" t="s">
        <v>1950</v>
      </c>
    </row>
    <row r="2541" spans="1:18">
      <c r="A2541">
        <v>84070</v>
      </c>
      <c r="D2541" t="s">
        <v>1676</v>
      </c>
      <c r="O2541">
        <f t="shared" si="120"/>
        <v>13.5938</v>
      </c>
      <c r="P2541" s="1">
        <v>4.07</v>
      </c>
      <c r="R2541" t="s">
        <v>1950</v>
      </c>
    </row>
    <row r="2542" spans="1:18">
      <c r="A2542">
        <v>84071</v>
      </c>
      <c r="D2542" t="s">
        <v>1692</v>
      </c>
      <c r="O2542">
        <f t="shared" si="120"/>
        <v>14.128200000000001</v>
      </c>
      <c r="P2542" s="1">
        <v>4.2300000000000004</v>
      </c>
      <c r="R2542" t="s">
        <v>1950</v>
      </c>
    </row>
    <row r="2543" spans="1:18">
      <c r="A2543">
        <v>84072</v>
      </c>
      <c r="D2543" t="s">
        <v>1378</v>
      </c>
      <c r="O2543">
        <f t="shared" si="120"/>
        <v>8.4168000000000003</v>
      </c>
      <c r="P2543" s="1">
        <v>2.52</v>
      </c>
      <c r="R2543" t="s">
        <v>1950</v>
      </c>
    </row>
    <row r="2544" spans="1:18">
      <c r="A2544">
        <v>84074</v>
      </c>
      <c r="D2544" t="s">
        <v>1140</v>
      </c>
      <c r="O2544">
        <f t="shared" si="120"/>
        <v>4.8763999999999994</v>
      </c>
      <c r="P2544" s="1">
        <v>1.46</v>
      </c>
      <c r="R2544" t="s">
        <v>1950</v>
      </c>
    </row>
    <row r="2545" spans="1:18">
      <c r="A2545">
        <v>84075</v>
      </c>
      <c r="D2545" t="s">
        <v>1497</v>
      </c>
      <c r="O2545">
        <f t="shared" si="120"/>
        <v>9.8195999999999994</v>
      </c>
      <c r="P2545" s="1">
        <v>2.94</v>
      </c>
      <c r="R2545" t="s">
        <v>1950</v>
      </c>
    </row>
    <row r="2546" spans="1:18">
      <c r="A2546">
        <v>84081</v>
      </c>
      <c r="D2546" t="s">
        <v>1498</v>
      </c>
      <c r="O2546">
        <f t="shared" si="120"/>
        <v>9.8864000000000001</v>
      </c>
      <c r="P2546" s="1">
        <v>2.96</v>
      </c>
      <c r="R2546" t="s">
        <v>1950</v>
      </c>
    </row>
    <row r="2547" spans="1:18">
      <c r="A2547">
        <v>84082</v>
      </c>
      <c r="D2547" t="s">
        <v>1519</v>
      </c>
      <c r="O2547">
        <f t="shared" si="120"/>
        <v>10.2872</v>
      </c>
      <c r="P2547" s="1">
        <v>3.08</v>
      </c>
      <c r="R2547" t="s">
        <v>1950</v>
      </c>
    </row>
    <row r="2548" spans="1:18">
      <c r="A2548">
        <v>84083</v>
      </c>
      <c r="D2548" t="s">
        <v>1518</v>
      </c>
      <c r="O2548">
        <f t="shared" si="120"/>
        <v>10.186999999999999</v>
      </c>
      <c r="P2548" s="1">
        <v>3.05</v>
      </c>
      <c r="R2548" t="s">
        <v>1950</v>
      </c>
    </row>
    <row r="2549" spans="1:18">
      <c r="A2549">
        <v>84084</v>
      </c>
      <c r="D2549" t="s">
        <v>1478</v>
      </c>
      <c r="O2549">
        <f t="shared" si="120"/>
        <v>9.5190000000000001</v>
      </c>
      <c r="P2549" s="1">
        <v>2.85</v>
      </c>
      <c r="R2549" t="s">
        <v>1950</v>
      </c>
    </row>
    <row r="2550" spans="1:18">
      <c r="A2550">
        <v>84085</v>
      </c>
      <c r="D2550" t="s">
        <v>1476</v>
      </c>
      <c r="O2550">
        <f t="shared" si="120"/>
        <v>9.5190000000000001</v>
      </c>
      <c r="P2550" s="1">
        <v>2.85</v>
      </c>
      <c r="R2550" t="s">
        <v>1950</v>
      </c>
    </row>
    <row r="2551" spans="1:18">
      <c r="A2551">
        <v>84086</v>
      </c>
      <c r="D2551" t="s">
        <v>1475</v>
      </c>
      <c r="O2551">
        <f t="shared" si="120"/>
        <v>9.5190000000000001</v>
      </c>
      <c r="P2551" s="1">
        <v>2.85</v>
      </c>
      <c r="R2551" t="s">
        <v>1950</v>
      </c>
    </row>
    <row r="2552" spans="1:18">
      <c r="A2552">
        <v>84087</v>
      </c>
      <c r="D2552" t="s">
        <v>1477</v>
      </c>
      <c r="O2552">
        <f t="shared" si="120"/>
        <v>9.5190000000000001</v>
      </c>
      <c r="P2552" s="1">
        <v>2.85</v>
      </c>
      <c r="R2552" t="s">
        <v>1950</v>
      </c>
    </row>
    <row r="2553" spans="1:18">
      <c r="A2553">
        <v>84088</v>
      </c>
      <c r="D2553" t="s">
        <v>1479</v>
      </c>
      <c r="O2553">
        <f t="shared" si="120"/>
        <v>9.5190000000000001</v>
      </c>
      <c r="P2553" s="1">
        <v>2.85</v>
      </c>
      <c r="R2553" t="s">
        <v>1950</v>
      </c>
    </row>
    <row r="2554" spans="1:18">
      <c r="A2554">
        <v>84089</v>
      </c>
      <c r="D2554" t="s">
        <v>1473</v>
      </c>
      <c r="O2554">
        <f t="shared" si="120"/>
        <v>9.4855999999999998</v>
      </c>
      <c r="P2554" s="1">
        <v>2.84</v>
      </c>
      <c r="R2554" t="s">
        <v>1950</v>
      </c>
    </row>
    <row r="2555" spans="1:18">
      <c r="A2555">
        <v>84090</v>
      </c>
      <c r="D2555" t="s">
        <v>1199</v>
      </c>
      <c r="O2555">
        <f t="shared" si="120"/>
        <v>5.7782</v>
      </c>
      <c r="P2555" s="1">
        <v>1.73</v>
      </c>
      <c r="R2555" t="s">
        <v>1950</v>
      </c>
    </row>
    <row r="2556" spans="1:18">
      <c r="A2556">
        <v>84090</v>
      </c>
      <c r="D2556" t="s">
        <v>1199</v>
      </c>
      <c r="O2556">
        <f t="shared" si="120"/>
        <v>5.7782</v>
      </c>
      <c r="P2556" s="1">
        <v>1.73</v>
      </c>
      <c r="R2556" t="s">
        <v>1950</v>
      </c>
    </row>
    <row r="2557" spans="1:18">
      <c r="A2557">
        <v>84091</v>
      </c>
      <c r="D2557" t="s">
        <v>1208</v>
      </c>
      <c r="O2557">
        <f t="shared" ref="O2557:O2620" si="121">P2557*3.34</f>
        <v>6.0453999999999999</v>
      </c>
      <c r="P2557" s="1">
        <v>1.81</v>
      </c>
      <c r="R2557" t="s">
        <v>1950</v>
      </c>
    </row>
    <row r="2558" spans="1:18">
      <c r="A2558">
        <v>84092</v>
      </c>
      <c r="D2558" t="s">
        <v>1448</v>
      </c>
      <c r="O2558">
        <f t="shared" si="121"/>
        <v>9.3186</v>
      </c>
      <c r="P2558" s="1">
        <v>2.79</v>
      </c>
      <c r="R2558" t="s">
        <v>1950</v>
      </c>
    </row>
    <row r="2559" spans="1:18">
      <c r="A2559">
        <v>84093</v>
      </c>
      <c r="D2559" t="s">
        <v>1549</v>
      </c>
      <c r="O2559">
        <f t="shared" si="121"/>
        <v>10.9886</v>
      </c>
      <c r="P2559" s="1">
        <v>3.29</v>
      </c>
      <c r="R2559" t="s">
        <v>1950</v>
      </c>
    </row>
    <row r="2560" spans="1:18">
      <c r="A2560">
        <v>84099</v>
      </c>
      <c r="D2560" t="s">
        <v>1201</v>
      </c>
      <c r="O2560">
        <f t="shared" si="121"/>
        <v>5.8784000000000001</v>
      </c>
      <c r="P2560" s="1">
        <v>1.76</v>
      </c>
      <c r="R2560" t="s">
        <v>1950</v>
      </c>
    </row>
    <row r="2561" spans="1:18">
      <c r="A2561">
        <v>84100</v>
      </c>
      <c r="D2561" t="s">
        <v>1191</v>
      </c>
      <c r="O2561">
        <f t="shared" si="121"/>
        <v>5.6445999999999996</v>
      </c>
      <c r="P2561" s="1">
        <v>1.69</v>
      </c>
      <c r="R2561" t="s">
        <v>1950</v>
      </c>
    </row>
    <row r="2562" spans="1:18">
      <c r="A2562">
        <v>84101</v>
      </c>
      <c r="D2562" t="s">
        <v>1189</v>
      </c>
      <c r="O2562">
        <f t="shared" si="121"/>
        <v>5.6445999999999996</v>
      </c>
      <c r="P2562" s="1">
        <v>1.69</v>
      </c>
      <c r="R2562" t="s">
        <v>1950</v>
      </c>
    </row>
    <row r="2563" spans="1:18">
      <c r="A2563">
        <v>84102</v>
      </c>
      <c r="D2563" t="s">
        <v>1200</v>
      </c>
      <c r="O2563">
        <f t="shared" si="121"/>
        <v>5.8784000000000001</v>
      </c>
      <c r="P2563" s="1">
        <v>1.76</v>
      </c>
      <c r="R2563" t="s">
        <v>1950</v>
      </c>
    </row>
    <row r="2564" spans="1:18">
      <c r="A2564">
        <v>84103</v>
      </c>
      <c r="D2564" t="s">
        <v>1187</v>
      </c>
      <c r="O2564">
        <f t="shared" si="121"/>
        <v>5.6445999999999996</v>
      </c>
      <c r="P2564" s="1">
        <v>1.69</v>
      </c>
      <c r="R2564" t="s">
        <v>1950</v>
      </c>
    </row>
    <row r="2565" spans="1:18">
      <c r="A2565">
        <v>84107</v>
      </c>
      <c r="D2565" t="s">
        <v>1846</v>
      </c>
      <c r="O2565">
        <f t="shared" si="121"/>
        <v>42.417999999999999</v>
      </c>
      <c r="P2565" s="1">
        <v>12.7</v>
      </c>
      <c r="R2565" t="s">
        <v>1950</v>
      </c>
    </row>
    <row r="2566" spans="1:18">
      <c r="A2566">
        <v>84107</v>
      </c>
      <c r="D2566" t="s">
        <v>1846</v>
      </c>
      <c r="O2566">
        <f t="shared" si="121"/>
        <v>42.417999999999999</v>
      </c>
      <c r="P2566" s="1">
        <v>12.7</v>
      </c>
      <c r="R2566" t="s">
        <v>1950</v>
      </c>
    </row>
    <row r="2567" spans="1:18">
      <c r="A2567">
        <v>84108</v>
      </c>
      <c r="D2567" t="s">
        <v>1847</v>
      </c>
      <c r="O2567">
        <f t="shared" si="121"/>
        <v>42.417999999999999</v>
      </c>
      <c r="P2567" s="1">
        <v>12.7</v>
      </c>
      <c r="R2567" t="s">
        <v>1950</v>
      </c>
    </row>
    <row r="2568" spans="1:18">
      <c r="A2568">
        <v>84108</v>
      </c>
      <c r="D2568" t="s">
        <v>1847</v>
      </c>
      <c r="O2568">
        <f t="shared" si="121"/>
        <v>42.417999999999999</v>
      </c>
      <c r="P2568" s="1">
        <v>12.7</v>
      </c>
      <c r="R2568" t="s">
        <v>1950</v>
      </c>
    </row>
    <row r="2569" spans="1:18">
      <c r="A2569">
        <v>84109</v>
      </c>
      <c r="D2569" t="s">
        <v>1842</v>
      </c>
      <c r="O2569">
        <f t="shared" si="121"/>
        <v>40.046599999999998</v>
      </c>
      <c r="P2569" s="1">
        <v>11.99</v>
      </c>
      <c r="R2569" t="s">
        <v>1950</v>
      </c>
    </row>
    <row r="2570" spans="1:18">
      <c r="A2570">
        <v>84110</v>
      </c>
      <c r="D2570" t="s">
        <v>1841</v>
      </c>
      <c r="O2570">
        <f t="shared" si="121"/>
        <v>40.046599999999998</v>
      </c>
      <c r="P2570" s="1">
        <v>11.99</v>
      </c>
      <c r="R2570" t="s">
        <v>1950</v>
      </c>
    </row>
    <row r="2571" spans="1:18">
      <c r="A2571">
        <v>84111</v>
      </c>
      <c r="D2571" t="s">
        <v>1829</v>
      </c>
      <c r="O2571">
        <f t="shared" si="121"/>
        <v>29.659200000000002</v>
      </c>
      <c r="P2571" s="1">
        <v>8.8800000000000008</v>
      </c>
      <c r="R2571" t="s">
        <v>1950</v>
      </c>
    </row>
    <row r="2572" spans="1:18">
      <c r="A2572">
        <v>84112</v>
      </c>
      <c r="D2572" t="s">
        <v>1828</v>
      </c>
      <c r="O2572">
        <f t="shared" si="121"/>
        <v>29.659200000000002</v>
      </c>
      <c r="P2572" s="1">
        <v>8.8800000000000008</v>
      </c>
      <c r="R2572" t="s">
        <v>1950</v>
      </c>
    </row>
    <row r="2573" spans="1:18">
      <c r="A2573">
        <v>84113</v>
      </c>
      <c r="D2573" t="s">
        <v>1840</v>
      </c>
      <c r="O2573">
        <f t="shared" si="121"/>
        <v>36.706600000000002</v>
      </c>
      <c r="P2573" s="1">
        <v>10.99</v>
      </c>
      <c r="R2573" t="s">
        <v>1950</v>
      </c>
    </row>
    <row r="2574" spans="1:18">
      <c r="A2574">
        <v>84114</v>
      </c>
      <c r="D2574" t="s">
        <v>1853</v>
      </c>
      <c r="O2574">
        <f t="shared" si="121"/>
        <v>47.160799999999995</v>
      </c>
      <c r="P2574" s="1">
        <v>14.12</v>
      </c>
      <c r="R2574" t="s">
        <v>1950</v>
      </c>
    </row>
    <row r="2575" spans="1:18">
      <c r="A2575">
        <v>84115</v>
      </c>
      <c r="D2575" t="s">
        <v>1838</v>
      </c>
      <c r="O2575">
        <f t="shared" si="121"/>
        <v>35.871600000000001</v>
      </c>
      <c r="P2575" s="1">
        <v>10.74</v>
      </c>
      <c r="R2575" t="s">
        <v>1950</v>
      </c>
    </row>
    <row r="2576" spans="1:18">
      <c r="A2576">
        <v>84116</v>
      </c>
      <c r="D2576" t="s">
        <v>1854</v>
      </c>
      <c r="O2576">
        <f t="shared" si="121"/>
        <v>47.895599999999995</v>
      </c>
      <c r="P2576" s="1">
        <v>14.34</v>
      </c>
      <c r="R2576" t="s">
        <v>1950</v>
      </c>
    </row>
    <row r="2577" spans="1:18">
      <c r="A2577">
        <v>84117</v>
      </c>
      <c r="D2577" t="s">
        <v>1837</v>
      </c>
      <c r="O2577">
        <f t="shared" si="121"/>
        <v>35.871600000000001</v>
      </c>
      <c r="P2577" s="1">
        <v>10.74</v>
      </c>
      <c r="R2577" t="s">
        <v>1950</v>
      </c>
    </row>
    <row r="2578" spans="1:18">
      <c r="A2578">
        <v>84118</v>
      </c>
      <c r="D2578" t="s">
        <v>1525</v>
      </c>
      <c r="O2578">
        <f t="shared" si="121"/>
        <v>10.4208</v>
      </c>
      <c r="P2578" s="1">
        <v>3.12</v>
      </c>
      <c r="R2578" t="s">
        <v>1950</v>
      </c>
    </row>
    <row r="2579" spans="1:18">
      <c r="A2579">
        <v>84119</v>
      </c>
      <c r="D2579" t="s">
        <v>1526</v>
      </c>
      <c r="O2579">
        <f t="shared" si="121"/>
        <v>10.4208</v>
      </c>
      <c r="P2579" s="1">
        <v>3.12</v>
      </c>
      <c r="R2579" t="s">
        <v>1950</v>
      </c>
    </row>
    <row r="2580" spans="1:18">
      <c r="A2580">
        <v>84120</v>
      </c>
      <c r="D2580" t="s">
        <v>1524</v>
      </c>
      <c r="O2580">
        <f t="shared" si="121"/>
        <v>10.4208</v>
      </c>
      <c r="P2580" s="1">
        <v>3.12</v>
      </c>
      <c r="R2580" t="s">
        <v>1950</v>
      </c>
    </row>
    <row r="2581" spans="1:18">
      <c r="A2581">
        <v>84121</v>
      </c>
      <c r="D2581" t="s">
        <v>1562</v>
      </c>
      <c r="O2581">
        <f t="shared" si="121"/>
        <v>11.289199999999999</v>
      </c>
      <c r="P2581" s="1">
        <v>3.38</v>
      </c>
      <c r="R2581" t="s">
        <v>1950</v>
      </c>
    </row>
    <row r="2582" spans="1:18">
      <c r="A2582">
        <v>84122</v>
      </c>
      <c r="D2582" t="s">
        <v>1563</v>
      </c>
      <c r="O2582">
        <f t="shared" si="121"/>
        <v>11.289199999999999</v>
      </c>
      <c r="P2582" s="1">
        <v>3.38</v>
      </c>
      <c r="R2582" t="s">
        <v>1950</v>
      </c>
    </row>
    <row r="2583" spans="1:18">
      <c r="A2583">
        <v>84123</v>
      </c>
      <c r="D2583" t="s">
        <v>1494</v>
      </c>
      <c r="O2583">
        <f t="shared" si="121"/>
        <v>9.8195999999999994</v>
      </c>
      <c r="P2583" s="1">
        <v>2.94</v>
      </c>
      <c r="R2583" t="s">
        <v>1950</v>
      </c>
    </row>
    <row r="2584" spans="1:18">
      <c r="A2584">
        <v>84125</v>
      </c>
      <c r="D2584" t="s">
        <v>1267</v>
      </c>
      <c r="O2584">
        <f t="shared" si="121"/>
        <v>6.9471999999999996</v>
      </c>
      <c r="P2584" s="1">
        <v>2.08</v>
      </c>
      <c r="R2584" t="s">
        <v>1950</v>
      </c>
    </row>
    <row r="2585" spans="1:18">
      <c r="A2585">
        <v>84126</v>
      </c>
      <c r="D2585" t="s">
        <v>1307</v>
      </c>
      <c r="O2585">
        <f t="shared" si="121"/>
        <v>7.6151999999999989</v>
      </c>
      <c r="P2585" s="1">
        <v>2.2799999999999998</v>
      </c>
      <c r="R2585" t="s">
        <v>1950</v>
      </c>
    </row>
    <row r="2586" spans="1:18">
      <c r="A2586">
        <v>84127</v>
      </c>
      <c r="D2586" t="s">
        <v>1308</v>
      </c>
      <c r="O2586">
        <f t="shared" si="121"/>
        <v>7.6151999999999989</v>
      </c>
      <c r="P2586" s="1">
        <v>2.2799999999999998</v>
      </c>
      <c r="R2586" t="s">
        <v>1950</v>
      </c>
    </row>
    <row r="2587" spans="1:18">
      <c r="A2587">
        <v>84128</v>
      </c>
      <c r="D2587" t="s">
        <v>1264</v>
      </c>
      <c r="O2587">
        <f t="shared" si="121"/>
        <v>6.9471999999999996</v>
      </c>
      <c r="P2587" s="1">
        <v>2.08</v>
      </c>
      <c r="R2587" t="s">
        <v>1950</v>
      </c>
    </row>
    <row r="2588" spans="1:18">
      <c r="A2588">
        <v>84129</v>
      </c>
      <c r="D2588" t="s">
        <v>1367</v>
      </c>
      <c r="O2588">
        <f t="shared" si="121"/>
        <v>8.3166000000000011</v>
      </c>
      <c r="P2588" s="1">
        <v>2.4900000000000002</v>
      </c>
      <c r="R2588" t="s">
        <v>1950</v>
      </c>
    </row>
    <row r="2589" spans="1:18">
      <c r="A2589">
        <v>84130</v>
      </c>
      <c r="D2589" t="s">
        <v>1523</v>
      </c>
      <c r="O2589">
        <f t="shared" si="121"/>
        <v>10.3874</v>
      </c>
      <c r="P2589" s="1">
        <v>3.11</v>
      </c>
      <c r="R2589" t="s">
        <v>1950</v>
      </c>
    </row>
    <row r="2590" spans="1:18">
      <c r="A2590">
        <v>84131</v>
      </c>
      <c r="D2590" t="s">
        <v>1628</v>
      </c>
      <c r="O2590">
        <f t="shared" si="121"/>
        <v>12.792199999999999</v>
      </c>
      <c r="P2590" s="1">
        <v>3.83</v>
      </c>
      <c r="R2590" t="s">
        <v>1950</v>
      </c>
    </row>
    <row r="2591" spans="1:18">
      <c r="A2591">
        <v>84132</v>
      </c>
      <c r="D2591" t="s">
        <v>1717</v>
      </c>
      <c r="O2591">
        <f t="shared" si="121"/>
        <v>14.996600000000001</v>
      </c>
      <c r="P2591" s="1">
        <v>4.49</v>
      </c>
      <c r="R2591" t="s">
        <v>1950</v>
      </c>
    </row>
    <row r="2592" spans="1:18">
      <c r="A2592">
        <v>84132</v>
      </c>
      <c r="D2592" t="s">
        <v>1717</v>
      </c>
      <c r="O2592">
        <f t="shared" si="121"/>
        <v>15.898399999999999</v>
      </c>
      <c r="P2592" s="1">
        <v>4.76</v>
      </c>
      <c r="R2592" t="s">
        <v>1950</v>
      </c>
    </row>
    <row r="2593" spans="1:18">
      <c r="A2593">
        <v>84133</v>
      </c>
      <c r="D2593" t="s">
        <v>1741</v>
      </c>
      <c r="O2593">
        <f t="shared" si="121"/>
        <v>15.898399999999999</v>
      </c>
      <c r="P2593" s="1">
        <v>4.76</v>
      </c>
      <c r="R2593" t="s">
        <v>1950</v>
      </c>
    </row>
    <row r="2594" spans="1:18">
      <c r="A2594">
        <v>84134</v>
      </c>
      <c r="D2594" t="s">
        <v>1716</v>
      </c>
      <c r="O2594">
        <f t="shared" si="121"/>
        <v>14.996600000000001</v>
      </c>
      <c r="P2594" s="1">
        <v>4.49</v>
      </c>
      <c r="R2594" t="s">
        <v>1950</v>
      </c>
    </row>
    <row r="2595" spans="1:18">
      <c r="A2595">
        <v>84135</v>
      </c>
      <c r="D2595" t="s">
        <v>1808</v>
      </c>
      <c r="O2595">
        <f t="shared" si="121"/>
        <v>22.945799999999998</v>
      </c>
      <c r="P2595" s="1">
        <v>6.87</v>
      </c>
      <c r="R2595" t="s">
        <v>1950</v>
      </c>
    </row>
    <row r="2596" spans="1:18">
      <c r="A2596">
        <v>84136</v>
      </c>
      <c r="D2596" t="s">
        <v>1810</v>
      </c>
      <c r="O2596">
        <f t="shared" si="121"/>
        <v>22.945799999999998</v>
      </c>
      <c r="P2596" s="1">
        <v>6.87</v>
      </c>
      <c r="R2596" t="s">
        <v>1950</v>
      </c>
    </row>
    <row r="2597" spans="1:18">
      <c r="A2597">
        <v>84137</v>
      </c>
      <c r="D2597" t="s">
        <v>1809</v>
      </c>
      <c r="O2597">
        <f t="shared" si="121"/>
        <v>22.945799999999998</v>
      </c>
      <c r="P2597" s="1">
        <v>6.87</v>
      </c>
      <c r="R2597" t="s">
        <v>1950</v>
      </c>
    </row>
    <row r="2598" spans="1:18">
      <c r="A2598">
        <v>84138</v>
      </c>
      <c r="D2598" t="s">
        <v>1710</v>
      </c>
      <c r="O2598">
        <f t="shared" si="121"/>
        <v>14.662599999999998</v>
      </c>
      <c r="P2598" s="1">
        <v>4.3899999999999997</v>
      </c>
      <c r="R2598" t="s">
        <v>1950</v>
      </c>
    </row>
    <row r="2599" spans="1:18">
      <c r="A2599">
        <v>84139</v>
      </c>
      <c r="D2599" t="s">
        <v>1462</v>
      </c>
      <c r="O2599">
        <f t="shared" si="121"/>
        <v>9.3854000000000006</v>
      </c>
      <c r="P2599" s="1">
        <v>2.81</v>
      </c>
      <c r="R2599" t="s">
        <v>1950</v>
      </c>
    </row>
    <row r="2600" spans="1:18">
      <c r="A2600">
        <v>84140</v>
      </c>
      <c r="D2600" t="s">
        <v>1207</v>
      </c>
      <c r="O2600">
        <f t="shared" si="121"/>
        <v>6.0119999999999996</v>
      </c>
      <c r="P2600" s="1">
        <v>1.8</v>
      </c>
      <c r="R2600" t="s">
        <v>1950</v>
      </c>
    </row>
    <row r="2601" spans="1:18">
      <c r="A2601">
        <v>84141</v>
      </c>
      <c r="D2601" t="s">
        <v>1218</v>
      </c>
      <c r="O2601">
        <f t="shared" si="121"/>
        <v>6.1790000000000003</v>
      </c>
      <c r="P2601" s="1">
        <v>1.85</v>
      </c>
      <c r="R2601" t="s">
        <v>1950</v>
      </c>
    </row>
    <row r="2602" spans="1:18">
      <c r="A2602">
        <v>84142</v>
      </c>
      <c r="D2602" t="s">
        <v>1492</v>
      </c>
      <c r="O2602">
        <f t="shared" si="121"/>
        <v>9.6859999999999999</v>
      </c>
      <c r="P2602" s="1">
        <v>2.9</v>
      </c>
      <c r="R2602" t="s">
        <v>1950</v>
      </c>
    </row>
    <row r="2603" spans="1:18">
      <c r="A2603">
        <v>84143</v>
      </c>
      <c r="D2603" t="s">
        <v>1387</v>
      </c>
      <c r="O2603">
        <f t="shared" si="121"/>
        <v>8.5169999999999995</v>
      </c>
      <c r="P2603" s="1">
        <v>2.5499999999999998</v>
      </c>
      <c r="R2603" t="s">
        <v>1950</v>
      </c>
    </row>
    <row r="2604" spans="1:18">
      <c r="A2604">
        <v>84144</v>
      </c>
      <c r="D2604" t="s">
        <v>1465</v>
      </c>
      <c r="O2604">
        <f t="shared" si="121"/>
        <v>9.3854000000000006</v>
      </c>
      <c r="P2604" s="1">
        <v>2.81</v>
      </c>
      <c r="R2604" t="s">
        <v>1950</v>
      </c>
    </row>
    <row r="2605" spans="1:18">
      <c r="A2605">
        <v>84145</v>
      </c>
      <c r="D2605" t="s">
        <v>1389</v>
      </c>
      <c r="O2605">
        <f t="shared" si="121"/>
        <v>8.5169999999999995</v>
      </c>
      <c r="P2605" s="1">
        <v>2.5499999999999998</v>
      </c>
      <c r="R2605" t="s">
        <v>1950</v>
      </c>
    </row>
    <row r="2606" spans="1:18">
      <c r="A2606">
        <v>84145</v>
      </c>
      <c r="D2606" t="s">
        <v>1389</v>
      </c>
      <c r="O2606">
        <f t="shared" si="121"/>
        <v>9.3854000000000006</v>
      </c>
      <c r="P2606" s="1">
        <v>2.81</v>
      </c>
      <c r="R2606" t="s">
        <v>1950</v>
      </c>
    </row>
    <row r="2607" spans="1:18">
      <c r="A2607">
        <v>84146</v>
      </c>
      <c r="D2607" t="s">
        <v>1302</v>
      </c>
      <c r="O2607">
        <f t="shared" si="121"/>
        <v>7.4816000000000003</v>
      </c>
      <c r="P2607" s="1">
        <v>2.2400000000000002</v>
      </c>
      <c r="R2607" t="s">
        <v>1950</v>
      </c>
    </row>
    <row r="2608" spans="1:18">
      <c r="A2608">
        <v>84147</v>
      </c>
      <c r="D2608" t="s">
        <v>1353</v>
      </c>
      <c r="O2608">
        <f t="shared" si="121"/>
        <v>8.0827999999999989</v>
      </c>
      <c r="P2608" s="1">
        <v>2.42</v>
      </c>
      <c r="R2608" t="s">
        <v>1950</v>
      </c>
    </row>
    <row r="2609" spans="1:18">
      <c r="A2609">
        <v>84148</v>
      </c>
      <c r="D2609" t="s">
        <v>1354</v>
      </c>
      <c r="O2609">
        <f t="shared" si="121"/>
        <v>8.0827999999999989</v>
      </c>
      <c r="P2609" s="1">
        <v>2.42</v>
      </c>
      <c r="R2609" t="s">
        <v>1950</v>
      </c>
    </row>
    <row r="2610" spans="1:18">
      <c r="A2610">
        <v>84149</v>
      </c>
      <c r="D2610" t="s">
        <v>1350</v>
      </c>
      <c r="O2610">
        <f t="shared" si="121"/>
        <v>8.0827999999999989</v>
      </c>
      <c r="P2610" s="1">
        <v>2.42</v>
      </c>
      <c r="R2610" t="s">
        <v>1950</v>
      </c>
    </row>
    <row r="2611" spans="1:18">
      <c r="A2611">
        <v>84150</v>
      </c>
      <c r="D2611" t="s">
        <v>1352</v>
      </c>
      <c r="O2611">
        <f t="shared" si="121"/>
        <v>8.0827999999999989</v>
      </c>
      <c r="P2611" s="1">
        <v>2.42</v>
      </c>
      <c r="R2611" t="s">
        <v>1950</v>
      </c>
    </row>
    <row r="2612" spans="1:18">
      <c r="A2612">
        <v>84151</v>
      </c>
      <c r="D2612" t="s">
        <v>1300</v>
      </c>
      <c r="O2612">
        <f t="shared" si="121"/>
        <v>7.4816000000000003</v>
      </c>
      <c r="P2612" s="1">
        <v>2.2400000000000002</v>
      </c>
      <c r="R2612" t="s">
        <v>1950</v>
      </c>
    </row>
    <row r="2613" spans="1:18">
      <c r="A2613">
        <v>84152</v>
      </c>
      <c r="D2613" t="s">
        <v>1124</v>
      </c>
      <c r="O2613">
        <f t="shared" si="121"/>
        <v>4.6091999999999995</v>
      </c>
      <c r="P2613" s="1">
        <v>1.38</v>
      </c>
      <c r="R2613" t="s">
        <v>1950</v>
      </c>
    </row>
    <row r="2614" spans="1:18">
      <c r="A2614">
        <v>84153</v>
      </c>
      <c r="D2614" t="s">
        <v>1126</v>
      </c>
      <c r="O2614">
        <f t="shared" si="121"/>
        <v>4.6091999999999995</v>
      </c>
      <c r="P2614" s="1">
        <v>1.38</v>
      </c>
      <c r="R2614" t="s">
        <v>1950</v>
      </c>
    </row>
    <row r="2615" spans="1:18">
      <c r="A2615">
        <v>84154</v>
      </c>
      <c r="D2615" t="s">
        <v>1123</v>
      </c>
      <c r="O2615">
        <f t="shared" si="121"/>
        <v>4.6091999999999995</v>
      </c>
      <c r="P2615" s="1">
        <v>1.38</v>
      </c>
      <c r="R2615" t="s">
        <v>1950</v>
      </c>
    </row>
    <row r="2616" spans="1:18">
      <c r="A2616">
        <v>84155</v>
      </c>
      <c r="D2616" t="s">
        <v>1155</v>
      </c>
      <c r="O2616">
        <f t="shared" si="121"/>
        <v>5.1769999999999996</v>
      </c>
      <c r="P2616" s="1">
        <v>1.55</v>
      </c>
      <c r="R2616" t="s">
        <v>1950</v>
      </c>
    </row>
    <row r="2617" spans="1:18">
      <c r="A2617">
        <v>84156</v>
      </c>
      <c r="D2617" t="s">
        <v>1157</v>
      </c>
      <c r="O2617">
        <f t="shared" si="121"/>
        <v>5.1769999999999996</v>
      </c>
      <c r="P2617" s="1">
        <v>1.55</v>
      </c>
      <c r="R2617" t="s">
        <v>1950</v>
      </c>
    </row>
    <row r="2618" spans="1:18">
      <c r="A2618">
        <v>84158</v>
      </c>
      <c r="D2618" t="s">
        <v>1125</v>
      </c>
      <c r="O2618">
        <f t="shared" si="121"/>
        <v>4.6091999999999995</v>
      </c>
      <c r="P2618" s="1">
        <v>1.38</v>
      </c>
      <c r="R2618" t="s">
        <v>1950</v>
      </c>
    </row>
    <row r="2619" spans="1:18">
      <c r="A2619">
        <v>84159</v>
      </c>
      <c r="D2619" t="s">
        <v>1151</v>
      </c>
      <c r="O2619">
        <f t="shared" si="121"/>
        <v>5.0767999999999995</v>
      </c>
      <c r="P2619" s="1">
        <v>1.52</v>
      </c>
      <c r="R2619" t="s">
        <v>1950</v>
      </c>
    </row>
    <row r="2620" spans="1:18">
      <c r="A2620">
        <v>84160</v>
      </c>
      <c r="D2620" t="s">
        <v>1150</v>
      </c>
      <c r="O2620">
        <f t="shared" si="121"/>
        <v>5.0767999999999995</v>
      </c>
      <c r="P2620" s="1">
        <v>1.52</v>
      </c>
      <c r="R2620" t="s">
        <v>1950</v>
      </c>
    </row>
    <row r="2621" spans="1:18">
      <c r="A2621">
        <v>84161</v>
      </c>
      <c r="D2621" t="s">
        <v>1192</v>
      </c>
      <c r="O2621">
        <f t="shared" ref="O2621:O2684" si="122">P2621*3.34</f>
        <v>5.6779999999999999</v>
      </c>
      <c r="P2621" s="1">
        <v>1.7</v>
      </c>
      <c r="R2621" t="s">
        <v>1950</v>
      </c>
    </row>
    <row r="2622" spans="1:18">
      <c r="A2622">
        <v>84163</v>
      </c>
      <c r="D2622" t="s">
        <v>1688</v>
      </c>
      <c r="O2622">
        <f t="shared" si="122"/>
        <v>13.894399999999999</v>
      </c>
      <c r="P2622" s="1">
        <v>4.16</v>
      </c>
      <c r="R2622" t="s">
        <v>1950</v>
      </c>
    </row>
    <row r="2623" spans="1:18">
      <c r="A2623">
        <v>84164</v>
      </c>
      <c r="D2623" t="s">
        <v>1687</v>
      </c>
      <c r="O2623">
        <f t="shared" si="122"/>
        <v>13.894399999999999</v>
      </c>
      <c r="P2623" s="1">
        <v>4.16</v>
      </c>
      <c r="R2623" t="s">
        <v>1950</v>
      </c>
    </row>
    <row r="2624" spans="1:18">
      <c r="A2624">
        <v>84165</v>
      </c>
      <c r="D2624" t="s">
        <v>1635</v>
      </c>
      <c r="O2624">
        <f t="shared" si="122"/>
        <v>12.992599999999999</v>
      </c>
      <c r="P2624" s="1">
        <v>3.89</v>
      </c>
      <c r="R2624" t="s">
        <v>1950</v>
      </c>
    </row>
    <row r="2625" spans="1:18">
      <c r="A2625">
        <v>84166</v>
      </c>
      <c r="D2625" t="s">
        <v>1689</v>
      </c>
      <c r="O2625">
        <f t="shared" si="122"/>
        <v>13.894399999999999</v>
      </c>
      <c r="P2625" s="1">
        <v>4.16</v>
      </c>
      <c r="R2625" t="s">
        <v>1950</v>
      </c>
    </row>
    <row r="2626" spans="1:18">
      <c r="A2626">
        <v>84167</v>
      </c>
      <c r="D2626" t="s">
        <v>1686</v>
      </c>
      <c r="O2626">
        <f t="shared" si="122"/>
        <v>13.894399999999999</v>
      </c>
      <c r="P2626" s="1">
        <v>4.16</v>
      </c>
      <c r="R2626" t="s">
        <v>1950</v>
      </c>
    </row>
    <row r="2627" spans="1:18">
      <c r="A2627">
        <v>84168</v>
      </c>
      <c r="D2627" t="s">
        <v>1634</v>
      </c>
      <c r="O2627">
        <f t="shared" si="122"/>
        <v>12.992599999999999</v>
      </c>
      <c r="P2627" s="1">
        <v>3.89</v>
      </c>
      <c r="R2627" t="s">
        <v>1950</v>
      </c>
    </row>
    <row r="2628" spans="1:18">
      <c r="A2628">
        <v>84174</v>
      </c>
      <c r="D2628" t="s">
        <v>1079</v>
      </c>
      <c r="O2628">
        <f t="shared" si="122"/>
        <v>3.3066</v>
      </c>
      <c r="P2628" s="1">
        <v>0.99</v>
      </c>
      <c r="R2628" t="s">
        <v>1950</v>
      </c>
    </row>
    <row r="2629" spans="1:18">
      <c r="A2629">
        <v>84175</v>
      </c>
      <c r="D2629" t="s">
        <v>1078</v>
      </c>
      <c r="O2629">
        <f t="shared" si="122"/>
        <v>3.3066</v>
      </c>
      <c r="P2629" s="1">
        <v>0.99</v>
      </c>
      <c r="R2629" t="s">
        <v>1950</v>
      </c>
    </row>
    <row r="2630" spans="1:18">
      <c r="A2630">
        <v>84176</v>
      </c>
      <c r="D2630" t="s">
        <v>1121</v>
      </c>
      <c r="O2630">
        <f t="shared" si="122"/>
        <v>4.5423999999999998</v>
      </c>
      <c r="P2630" s="1">
        <v>1.36</v>
      </c>
      <c r="R2630" t="s">
        <v>1950</v>
      </c>
    </row>
    <row r="2631" spans="1:18">
      <c r="A2631">
        <v>84177</v>
      </c>
      <c r="D2631" t="s">
        <v>1122</v>
      </c>
      <c r="O2631">
        <f t="shared" si="122"/>
        <v>4.5423999999999998</v>
      </c>
      <c r="P2631" s="1">
        <v>1.36</v>
      </c>
      <c r="R2631" t="s">
        <v>1950</v>
      </c>
    </row>
    <row r="2632" spans="1:18">
      <c r="A2632">
        <v>84178</v>
      </c>
      <c r="D2632" t="s">
        <v>1251</v>
      </c>
      <c r="O2632">
        <f t="shared" si="122"/>
        <v>6.6132</v>
      </c>
      <c r="P2632" s="1">
        <v>1.98</v>
      </c>
      <c r="R2632" t="s">
        <v>1950</v>
      </c>
    </row>
    <row r="2633" spans="1:18">
      <c r="A2633">
        <v>84180</v>
      </c>
      <c r="D2633" t="s">
        <v>1402</v>
      </c>
      <c r="O2633">
        <f t="shared" si="122"/>
        <v>8.6839999999999993</v>
      </c>
      <c r="P2633" s="1">
        <v>2.6</v>
      </c>
      <c r="R2633" t="s">
        <v>1950</v>
      </c>
    </row>
    <row r="2634" spans="1:18">
      <c r="A2634">
        <v>84182</v>
      </c>
      <c r="D2634" t="s">
        <v>1114</v>
      </c>
      <c r="O2634">
        <f t="shared" si="122"/>
        <v>4.2084000000000001</v>
      </c>
      <c r="P2634" s="1">
        <v>1.26</v>
      </c>
      <c r="R2634" t="s">
        <v>1950</v>
      </c>
    </row>
    <row r="2635" spans="1:18">
      <c r="A2635">
        <v>84183</v>
      </c>
      <c r="D2635" t="s">
        <v>1409</v>
      </c>
      <c r="O2635">
        <f t="shared" si="122"/>
        <v>8.7173999999999996</v>
      </c>
      <c r="P2635" s="1">
        <v>2.61</v>
      </c>
      <c r="R2635" t="s">
        <v>1950</v>
      </c>
    </row>
    <row r="2636" spans="1:18">
      <c r="A2636">
        <v>84184</v>
      </c>
      <c r="D2636" t="s">
        <v>1152</v>
      </c>
      <c r="O2636">
        <f t="shared" si="122"/>
        <v>5.0767999999999995</v>
      </c>
      <c r="P2636" s="1">
        <v>1.52</v>
      </c>
      <c r="R2636" t="s">
        <v>1950</v>
      </c>
    </row>
    <row r="2637" spans="1:18">
      <c r="A2637">
        <v>84185</v>
      </c>
      <c r="D2637" t="s">
        <v>1110</v>
      </c>
      <c r="O2637">
        <f t="shared" si="122"/>
        <v>4.1082000000000001</v>
      </c>
      <c r="P2637" s="1">
        <v>1.23</v>
      </c>
      <c r="R2637" t="s">
        <v>1950</v>
      </c>
    </row>
    <row r="2638" spans="1:18">
      <c r="A2638" t="s">
        <v>1165</v>
      </c>
      <c r="D2638" t="s">
        <v>1165</v>
      </c>
      <c r="O2638">
        <f t="shared" si="122"/>
        <v>5.3106</v>
      </c>
      <c r="P2638" s="1">
        <v>1.59</v>
      </c>
      <c r="R2638" t="s">
        <v>1950</v>
      </c>
    </row>
    <row r="2639" spans="1:18">
      <c r="A2639" t="s">
        <v>1177</v>
      </c>
      <c r="D2639" t="s">
        <v>1177</v>
      </c>
      <c r="O2639">
        <f t="shared" si="122"/>
        <v>5.5443999999999996</v>
      </c>
      <c r="P2639" s="1">
        <v>1.66</v>
      </c>
      <c r="R2639" t="s">
        <v>1950</v>
      </c>
    </row>
    <row r="2640" spans="1:18">
      <c r="A2640" t="s">
        <v>1179</v>
      </c>
      <c r="D2640" t="s">
        <v>1179</v>
      </c>
      <c r="O2640">
        <f t="shared" si="122"/>
        <v>5.5443999999999996</v>
      </c>
      <c r="P2640" s="1">
        <v>1.66</v>
      </c>
      <c r="R2640" t="s">
        <v>1950</v>
      </c>
    </row>
    <row r="2641" spans="1:18">
      <c r="A2641" t="s">
        <v>1180</v>
      </c>
      <c r="D2641" t="s">
        <v>1180</v>
      </c>
      <c r="O2641">
        <f t="shared" si="122"/>
        <v>5.5443999999999996</v>
      </c>
      <c r="P2641" s="1">
        <v>1.66</v>
      </c>
      <c r="R2641" t="s">
        <v>1950</v>
      </c>
    </row>
    <row r="2642" spans="1:18">
      <c r="A2642" t="s">
        <v>1156</v>
      </c>
      <c r="D2642" t="s">
        <v>1156</v>
      </c>
      <c r="O2642">
        <f t="shared" si="122"/>
        <v>5.1769999999999996</v>
      </c>
      <c r="P2642" s="1">
        <v>1.55</v>
      </c>
      <c r="R2642" t="s">
        <v>1950</v>
      </c>
    </row>
    <row r="2643" spans="1:18">
      <c r="A2643" t="s">
        <v>1137</v>
      </c>
      <c r="D2643" t="s">
        <v>1137</v>
      </c>
      <c r="O2643">
        <f t="shared" si="122"/>
        <v>4.843</v>
      </c>
      <c r="P2643" s="1">
        <v>1.45</v>
      </c>
      <c r="R2643" t="s">
        <v>1950</v>
      </c>
    </row>
    <row r="2644" spans="1:18">
      <c r="A2644" t="s">
        <v>1227</v>
      </c>
      <c r="D2644" t="s">
        <v>1227</v>
      </c>
      <c r="O2644">
        <f t="shared" si="122"/>
        <v>6.2458</v>
      </c>
      <c r="P2644" s="1">
        <v>1.87</v>
      </c>
      <c r="R2644" t="s">
        <v>1950</v>
      </c>
    </row>
    <row r="2645" spans="1:18">
      <c r="A2645" t="s">
        <v>1149</v>
      </c>
      <c r="D2645" t="s">
        <v>1149</v>
      </c>
      <c r="O2645">
        <f t="shared" si="122"/>
        <v>5.0434000000000001</v>
      </c>
      <c r="P2645" s="1">
        <v>1.51</v>
      </c>
      <c r="R2645" t="s">
        <v>1950</v>
      </c>
    </row>
    <row r="2646" spans="1:18">
      <c r="A2646" t="s">
        <v>1132</v>
      </c>
      <c r="D2646" t="s">
        <v>1132</v>
      </c>
      <c r="O2646">
        <f t="shared" si="122"/>
        <v>4.7093999999999996</v>
      </c>
      <c r="P2646" s="1">
        <v>1.41</v>
      </c>
      <c r="R2646" t="s">
        <v>1950</v>
      </c>
    </row>
    <row r="2647" spans="1:18">
      <c r="A2647" t="s">
        <v>1170</v>
      </c>
      <c r="D2647" t="s">
        <v>1170</v>
      </c>
      <c r="O2647">
        <f t="shared" si="122"/>
        <v>5.4108000000000001</v>
      </c>
      <c r="P2647" s="1">
        <v>1.62</v>
      </c>
      <c r="R2647" t="s">
        <v>1950</v>
      </c>
    </row>
    <row r="2648" spans="1:18">
      <c r="A2648" t="s">
        <v>1120</v>
      </c>
      <c r="D2648" t="s">
        <v>1120</v>
      </c>
      <c r="O2648">
        <f t="shared" si="122"/>
        <v>4.5090000000000003</v>
      </c>
      <c r="P2648" s="1">
        <v>1.35</v>
      </c>
      <c r="R2648" t="s">
        <v>1950</v>
      </c>
    </row>
    <row r="2649" spans="1:18">
      <c r="A2649" t="s">
        <v>1322</v>
      </c>
      <c r="D2649" t="s">
        <v>1322</v>
      </c>
      <c r="O2649">
        <f t="shared" si="122"/>
        <v>7.7821999999999996</v>
      </c>
      <c r="P2649" s="1">
        <v>2.33</v>
      </c>
      <c r="R2649" t="s">
        <v>1950</v>
      </c>
    </row>
    <row r="2650" spans="1:18">
      <c r="A2650" t="s">
        <v>1372</v>
      </c>
      <c r="D2650" t="s">
        <v>1372</v>
      </c>
      <c r="O2650">
        <f t="shared" si="122"/>
        <v>8.3166000000000011</v>
      </c>
      <c r="P2650" s="1">
        <v>2.4900000000000002</v>
      </c>
      <c r="R2650" t="s">
        <v>1950</v>
      </c>
    </row>
    <row r="2651" spans="1:18">
      <c r="A2651" t="s">
        <v>1449</v>
      </c>
      <c r="D2651" t="s">
        <v>1449</v>
      </c>
      <c r="O2651">
        <f t="shared" si="122"/>
        <v>9.3186</v>
      </c>
      <c r="P2651" s="1">
        <v>2.79</v>
      </c>
      <c r="R2651" t="s">
        <v>1950</v>
      </c>
    </row>
    <row r="2652" spans="1:18">
      <c r="A2652" t="s">
        <v>1406</v>
      </c>
      <c r="D2652" t="s">
        <v>1406</v>
      </c>
      <c r="O2652">
        <f t="shared" si="122"/>
        <v>8.7173999999999996</v>
      </c>
      <c r="P2652" s="1">
        <v>2.61</v>
      </c>
      <c r="R2652" t="s">
        <v>1950</v>
      </c>
    </row>
    <row r="2653" spans="1:18">
      <c r="A2653" t="s">
        <v>1318</v>
      </c>
      <c r="D2653" t="s">
        <v>1318</v>
      </c>
      <c r="O2653">
        <f t="shared" si="122"/>
        <v>7.6819999999999995</v>
      </c>
      <c r="P2653" s="1">
        <v>2.2999999999999998</v>
      </c>
      <c r="R2653" t="s">
        <v>1950</v>
      </c>
    </row>
    <row r="2654" spans="1:18">
      <c r="A2654" t="s">
        <v>1275</v>
      </c>
      <c r="D2654" t="s">
        <v>1275</v>
      </c>
      <c r="O2654">
        <f t="shared" si="122"/>
        <v>7.0473999999999997</v>
      </c>
      <c r="P2654" s="1">
        <v>2.11</v>
      </c>
      <c r="R2654" t="s">
        <v>1950</v>
      </c>
    </row>
    <row r="2655" spans="1:18">
      <c r="A2655" t="s">
        <v>1274</v>
      </c>
      <c r="D2655" t="s">
        <v>1274</v>
      </c>
      <c r="O2655">
        <f t="shared" si="122"/>
        <v>7.0473999999999997</v>
      </c>
      <c r="P2655" s="1">
        <v>2.11</v>
      </c>
      <c r="R2655" t="s">
        <v>1950</v>
      </c>
    </row>
    <row r="2656" spans="1:18">
      <c r="A2656" t="s">
        <v>1610</v>
      </c>
      <c r="D2656" t="s">
        <v>1610</v>
      </c>
      <c r="O2656">
        <f t="shared" si="122"/>
        <v>12.1576</v>
      </c>
      <c r="P2656" s="1">
        <v>3.64</v>
      </c>
      <c r="R2656" t="s">
        <v>1950</v>
      </c>
    </row>
    <row r="2657" spans="1:18">
      <c r="A2657" t="s">
        <v>1610</v>
      </c>
      <c r="D2657" t="s">
        <v>1610</v>
      </c>
      <c r="O2657">
        <f t="shared" si="122"/>
        <v>12.1576</v>
      </c>
      <c r="P2657" s="1">
        <v>3.64</v>
      </c>
      <c r="R2657" t="s">
        <v>1950</v>
      </c>
    </row>
    <row r="2658" spans="1:18">
      <c r="A2658" t="s">
        <v>1295</v>
      </c>
      <c r="D2658" t="s">
        <v>1295</v>
      </c>
      <c r="O2658">
        <f t="shared" si="122"/>
        <v>7.4481999999999999</v>
      </c>
      <c r="P2658" s="1">
        <v>2.23</v>
      </c>
      <c r="R2658" t="s">
        <v>1950</v>
      </c>
    </row>
    <row r="2659" spans="1:18">
      <c r="A2659" t="s">
        <v>1265</v>
      </c>
      <c r="D2659" t="s">
        <v>1265</v>
      </c>
      <c r="O2659">
        <f t="shared" si="122"/>
        <v>6.9471999999999996</v>
      </c>
      <c r="P2659" s="1">
        <v>2.08</v>
      </c>
      <c r="R2659" t="s">
        <v>1950</v>
      </c>
    </row>
    <row r="2660" spans="1:18">
      <c r="A2660" t="s">
        <v>1304</v>
      </c>
      <c r="D2660" t="s">
        <v>1304</v>
      </c>
      <c r="O2660">
        <f t="shared" si="122"/>
        <v>7.4816000000000003</v>
      </c>
      <c r="P2660" s="1">
        <v>2.2400000000000002</v>
      </c>
      <c r="R2660" t="s">
        <v>1950</v>
      </c>
    </row>
    <row r="2661" spans="1:18">
      <c r="A2661" t="s">
        <v>1262</v>
      </c>
      <c r="D2661" t="s">
        <v>1262</v>
      </c>
      <c r="O2661">
        <f t="shared" si="122"/>
        <v>6.8803999999999998</v>
      </c>
      <c r="P2661" s="1">
        <v>2.06</v>
      </c>
      <c r="R2661" t="s">
        <v>1950</v>
      </c>
    </row>
    <row r="2662" spans="1:18">
      <c r="A2662" t="s">
        <v>1246</v>
      </c>
      <c r="D2662" t="s">
        <v>1246</v>
      </c>
      <c r="O2662">
        <f t="shared" si="122"/>
        <v>6.4795999999999996</v>
      </c>
      <c r="P2662" s="1">
        <v>1.94</v>
      </c>
      <c r="R2662" t="s">
        <v>1950</v>
      </c>
    </row>
    <row r="2663" spans="1:18">
      <c r="A2663" t="s">
        <v>1089</v>
      </c>
      <c r="D2663" t="s">
        <v>1089</v>
      </c>
      <c r="O2663">
        <f t="shared" si="122"/>
        <v>3.5070000000000001</v>
      </c>
      <c r="P2663" s="1">
        <v>1.05</v>
      </c>
      <c r="R2663" t="s">
        <v>1950</v>
      </c>
    </row>
    <row r="2664" spans="1:18">
      <c r="A2664" t="s">
        <v>1097</v>
      </c>
      <c r="D2664" t="s">
        <v>1097</v>
      </c>
      <c r="O2664">
        <f t="shared" si="122"/>
        <v>3.6406000000000001</v>
      </c>
      <c r="P2664" s="1">
        <v>1.0900000000000001</v>
      </c>
      <c r="R2664" t="s">
        <v>1950</v>
      </c>
    </row>
    <row r="2665" spans="1:18">
      <c r="A2665" t="s">
        <v>1095</v>
      </c>
      <c r="D2665" t="s">
        <v>1095</v>
      </c>
      <c r="O2665">
        <f t="shared" si="122"/>
        <v>3.6406000000000001</v>
      </c>
      <c r="P2665" s="1">
        <v>1.0900000000000001</v>
      </c>
      <c r="R2665" t="s">
        <v>1950</v>
      </c>
    </row>
    <row r="2666" spans="1:18">
      <c r="A2666" t="s">
        <v>1111</v>
      </c>
      <c r="D2666" t="s">
        <v>1111</v>
      </c>
      <c r="O2666">
        <f t="shared" si="122"/>
        <v>4.1082000000000001</v>
      </c>
      <c r="P2666" s="1">
        <v>1.23</v>
      </c>
      <c r="R2666" t="s">
        <v>1950</v>
      </c>
    </row>
    <row r="2667" spans="1:18">
      <c r="A2667" t="s">
        <v>1071</v>
      </c>
      <c r="D2667" t="s">
        <v>1071</v>
      </c>
      <c r="O2667">
        <f t="shared" si="122"/>
        <v>3.2397999999999998</v>
      </c>
      <c r="P2667" s="1">
        <v>0.97</v>
      </c>
      <c r="R2667" t="s">
        <v>1950</v>
      </c>
    </row>
    <row r="2668" spans="1:18">
      <c r="A2668" t="s">
        <v>1072</v>
      </c>
      <c r="D2668" t="s">
        <v>1072</v>
      </c>
      <c r="O2668">
        <f t="shared" si="122"/>
        <v>3.2397999999999998</v>
      </c>
      <c r="P2668" s="1">
        <v>0.97</v>
      </c>
      <c r="R2668" t="s">
        <v>1950</v>
      </c>
    </row>
    <row r="2669" spans="1:18">
      <c r="A2669" t="s">
        <v>1072</v>
      </c>
      <c r="D2669" t="s">
        <v>1072</v>
      </c>
      <c r="O2669">
        <f t="shared" si="122"/>
        <v>3.4735999999999998</v>
      </c>
      <c r="P2669" s="1">
        <v>1.04</v>
      </c>
      <c r="R2669" t="s">
        <v>1950</v>
      </c>
    </row>
    <row r="2670" spans="1:18">
      <c r="A2670" t="s">
        <v>1184</v>
      </c>
      <c r="D2670" t="s">
        <v>1184</v>
      </c>
      <c r="O2670">
        <f t="shared" si="122"/>
        <v>5.6111999999999993</v>
      </c>
      <c r="P2670" s="1">
        <v>1.68</v>
      </c>
      <c r="R2670" t="s">
        <v>1950</v>
      </c>
    </row>
    <row r="2671" spans="1:18">
      <c r="A2671" t="s">
        <v>1183</v>
      </c>
      <c r="D2671" t="s">
        <v>1183</v>
      </c>
      <c r="O2671">
        <f t="shared" si="122"/>
        <v>5.6111999999999993</v>
      </c>
      <c r="P2671" s="1">
        <v>1.68</v>
      </c>
      <c r="R2671" t="s">
        <v>1950</v>
      </c>
    </row>
    <row r="2672" spans="1:18">
      <c r="A2672" t="s">
        <v>1154</v>
      </c>
      <c r="D2672" t="s">
        <v>1154</v>
      </c>
      <c r="O2672">
        <f t="shared" si="122"/>
        <v>5.1769999999999996</v>
      </c>
      <c r="P2672" s="1">
        <v>1.55</v>
      </c>
      <c r="R2672" t="s">
        <v>1950</v>
      </c>
    </row>
    <row r="2673" spans="1:18">
      <c r="A2673" t="s">
        <v>1142</v>
      </c>
      <c r="D2673" t="s">
        <v>1142</v>
      </c>
      <c r="O2673">
        <f t="shared" si="122"/>
        <v>4.9432</v>
      </c>
      <c r="P2673" s="1">
        <v>1.48</v>
      </c>
      <c r="R2673" t="s">
        <v>1950</v>
      </c>
    </row>
    <row r="2674" spans="1:18">
      <c r="A2674" t="s">
        <v>1164</v>
      </c>
      <c r="D2674" t="s">
        <v>1164</v>
      </c>
      <c r="O2674">
        <f t="shared" si="122"/>
        <v>5.2771999999999997</v>
      </c>
      <c r="P2674" s="1">
        <v>1.58</v>
      </c>
      <c r="R2674" t="s">
        <v>1950</v>
      </c>
    </row>
    <row r="2675" spans="1:18">
      <c r="A2675" t="s">
        <v>1144</v>
      </c>
      <c r="D2675" t="s">
        <v>1144</v>
      </c>
      <c r="O2675">
        <f t="shared" si="122"/>
        <v>4.9432</v>
      </c>
      <c r="P2675" s="1">
        <v>1.48</v>
      </c>
      <c r="R2675" t="s">
        <v>1950</v>
      </c>
    </row>
    <row r="2676" spans="1:18">
      <c r="A2676" t="s">
        <v>1118</v>
      </c>
      <c r="D2676" t="s">
        <v>1118</v>
      </c>
      <c r="O2676">
        <f t="shared" si="122"/>
        <v>4.5090000000000003</v>
      </c>
      <c r="P2676" s="1">
        <v>1.35</v>
      </c>
      <c r="R2676" t="s">
        <v>1950</v>
      </c>
    </row>
    <row r="2677" spans="1:18">
      <c r="A2677" t="s">
        <v>1136</v>
      </c>
      <c r="D2677" t="s">
        <v>1136</v>
      </c>
      <c r="O2677">
        <f t="shared" si="122"/>
        <v>4.8095999999999997</v>
      </c>
      <c r="P2677" s="1">
        <v>1.44</v>
      </c>
      <c r="R2677" t="s">
        <v>1950</v>
      </c>
    </row>
    <row r="2678" spans="1:18">
      <c r="A2678" t="s">
        <v>1348</v>
      </c>
      <c r="D2678" t="s">
        <v>1348</v>
      </c>
      <c r="O2678">
        <f t="shared" si="122"/>
        <v>8.0827999999999989</v>
      </c>
      <c r="P2678" s="1">
        <v>2.42</v>
      </c>
      <c r="R2678" t="s">
        <v>1950</v>
      </c>
    </row>
    <row r="2679" spans="1:18">
      <c r="A2679" t="s">
        <v>1349</v>
      </c>
      <c r="D2679" t="s">
        <v>1349</v>
      </c>
      <c r="O2679">
        <f t="shared" si="122"/>
        <v>8.0827999999999989</v>
      </c>
      <c r="P2679" s="1">
        <v>2.42</v>
      </c>
      <c r="R2679" t="s">
        <v>1950</v>
      </c>
    </row>
    <row r="2680" spans="1:18">
      <c r="A2680" t="s">
        <v>1306</v>
      </c>
      <c r="D2680" t="s">
        <v>1306</v>
      </c>
      <c r="O2680">
        <f t="shared" si="122"/>
        <v>7.5483999999999991</v>
      </c>
      <c r="P2680" s="1">
        <v>2.2599999999999998</v>
      </c>
      <c r="R2680" t="s">
        <v>1950</v>
      </c>
    </row>
    <row r="2681" spans="1:18">
      <c r="A2681" t="s">
        <v>1317</v>
      </c>
      <c r="D2681" t="s">
        <v>1317</v>
      </c>
      <c r="O2681">
        <f t="shared" si="122"/>
        <v>7.6819999999999995</v>
      </c>
      <c r="P2681" s="1">
        <v>2.2999999999999998</v>
      </c>
      <c r="R2681" t="s">
        <v>1950</v>
      </c>
    </row>
    <row r="2682" spans="1:18">
      <c r="A2682" t="s">
        <v>1263</v>
      </c>
      <c r="D2682" t="s">
        <v>1263</v>
      </c>
      <c r="O2682">
        <f t="shared" si="122"/>
        <v>6.8803999999999998</v>
      </c>
      <c r="P2682" s="1">
        <v>2.06</v>
      </c>
      <c r="R2682" t="s">
        <v>1950</v>
      </c>
    </row>
    <row r="2683" spans="1:18">
      <c r="A2683" t="s">
        <v>1085</v>
      </c>
      <c r="D2683" t="s">
        <v>1085</v>
      </c>
      <c r="O2683">
        <f t="shared" si="122"/>
        <v>3.4735999999999998</v>
      </c>
      <c r="P2683" s="1">
        <v>1.04</v>
      </c>
      <c r="R2683" t="s">
        <v>1950</v>
      </c>
    </row>
    <row r="2684" spans="1:18">
      <c r="A2684" t="s">
        <v>1117</v>
      </c>
      <c r="D2684" t="s">
        <v>1117</v>
      </c>
      <c r="O2684">
        <f t="shared" si="122"/>
        <v>4.5090000000000003</v>
      </c>
      <c r="P2684" s="1">
        <v>1.35</v>
      </c>
      <c r="R2684" t="s">
        <v>1950</v>
      </c>
    </row>
    <row r="2685" spans="1:18">
      <c r="A2685" t="s">
        <v>1119</v>
      </c>
      <c r="D2685" t="s">
        <v>1119</v>
      </c>
      <c r="O2685">
        <f t="shared" ref="O2685" si="123">P2685*3.34</f>
        <v>4.5090000000000003</v>
      </c>
      <c r="P2685" s="1">
        <v>1.35</v>
      </c>
      <c r="R2685" t="s">
        <v>1950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4:M238"/>
  <sheetViews>
    <sheetView topLeftCell="A226" workbookViewId="0">
      <selection activeCell="F9" sqref="F9"/>
    </sheetView>
  </sheetViews>
  <sheetFormatPr defaultColWidth="11.5546875" defaultRowHeight="14.4"/>
  <cols>
    <col min="1" max="1" width="36.6640625" bestFit="1" customWidth="1"/>
    <col min="5" max="5" width="47.6640625" bestFit="1" customWidth="1"/>
    <col min="6" max="6" width="15" style="18" bestFit="1" customWidth="1"/>
    <col min="7" max="7" width="11.5546875" style="18"/>
    <col min="8" max="8" width="14.109375" style="18" bestFit="1" customWidth="1"/>
    <col min="10" max="10" width="16.6640625" style="18" customWidth="1"/>
    <col min="11" max="11" width="14.109375" style="18" bestFit="1" customWidth="1"/>
    <col min="12" max="12" width="15" customWidth="1"/>
    <col min="13" max="13" width="11.5546875" style="37"/>
  </cols>
  <sheetData>
    <row r="4" spans="1:13" s="10" customFormat="1">
      <c r="A4" s="10" t="s">
        <v>619</v>
      </c>
      <c r="B4" s="10" t="s">
        <v>209</v>
      </c>
      <c r="C4" s="10" t="s">
        <v>210</v>
      </c>
      <c r="D4" s="10" t="s">
        <v>621</v>
      </c>
      <c r="E4" s="10" t="s">
        <v>224</v>
      </c>
      <c r="F4" s="28" t="s">
        <v>980</v>
      </c>
      <c r="G4" s="28"/>
      <c r="H4" s="28"/>
      <c r="J4" s="28"/>
      <c r="K4" s="28"/>
      <c r="M4" s="40"/>
    </row>
    <row r="5" spans="1:13">
      <c r="A5" t="str">
        <f>CONCATENATE(B5," - ",C5)</f>
        <v>0 - 0</v>
      </c>
      <c r="B5">
        <v>0</v>
      </c>
      <c r="C5">
        <v>0</v>
      </c>
      <c r="F5" s="18">
        <v>0</v>
      </c>
    </row>
    <row r="6" spans="1:13">
      <c r="A6" t="str">
        <f t="shared" ref="A6:A69" si="0">CONCATENATE(B6," - ",C6)</f>
        <v>None - None</v>
      </c>
      <c r="B6" t="s">
        <v>61</v>
      </c>
      <c r="C6" t="s">
        <v>61</v>
      </c>
      <c r="F6" s="18">
        <v>0</v>
      </c>
      <c r="I6" s="19"/>
    </row>
    <row r="7" spans="1:13">
      <c r="A7" t="str">
        <f t="shared" si="0"/>
        <v>B038 - Maroon</v>
      </c>
      <c r="B7" s="20" t="s">
        <v>219</v>
      </c>
      <c r="C7" s="20" t="s">
        <v>214</v>
      </c>
      <c r="D7" s="20" t="s">
        <v>225</v>
      </c>
      <c r="E7" s="20" t="s">
        <v>226</v>
      </c>
      <c r="F7" s="24">
        <v>6.3000000000000007</v>
      </c>
      <c r="G7" s="24"/>
      <c r="I7" s="17"/>
    </row>
    <row r="8" spans="1:13">
      <c r="A8" t="str">
        <f t="shared" si="0"/>
        <v>B161 - Granite</v>
      </c>
      <c r="B8" s="20" t="s">
        <v>425</v>
      </c>
      <c r="C8" s="20" t="s">
        <v>227</v>
      </c>
      <c r="D8" s="20" t="s">
        <v>225</v>
      </c>
      <c r="E8" s="20" t="s">
        <v>226</v>
      </c>
      <c r="F8" s="24">
        <v>6.3000000000000007</v>
      </c>
      <c r="G8" s="24"/>
      <c r="I8" s="17"/>
    </row>
    <row r="9" spans="1:13">
      <c r="A9" t="str">
        <f t="shared" si="0"/>
        <v>B221 - Smooth Black</v>
      </c>
      <c r="B9" s="20" t="s">
        <v>207</v>
      </c>
      <c r="C9" s="20" t="s">
        <v>213</v>
      </c>
      <c r="D9" s="20" t="s">
        <v>225</v>
      </c>
      <c r="E9" s="20" t="s">
        <v>226</v>
      </c>
      <c r="F9" s="24">
        <v>4.41</v>
      </c>
      <c r="G9" s="24"/>
      <c r="I9" s="17"/>
    </row>
    <row r="10" spans="1:13">
      <c r="A10" t="str">
        <f t="shared" si="0"/>
        <v>B222 - Smooth White</v>
      </c>
      <c r="B10" s="20" t="s">
        <v>208</v>
      </c>
      <c r="C10" s="20" t="s">
        <v>228</v>
      </c>
      <c r="D10" s="20" t="s">
        <v>225</v>
      </c>
      <c r="E10" s="20" t="s">
        <v>226</v>
      </c>
      <c r="F10" s="24">
        <v>4.41</v>
      </c>
      <c r="G10" s="24"/>
      <c r="I10" s="17"/>
    </row>
    <row r="11" spans="1:13">
      <c r="A11" t="str">
        <f t="shared" si="0"/>
        <v>B334 - Bottle Blue</v>
      </c>
      <c r="B11" s="20" t="s">
        <v>426</v>
      </c>
      <c r="C11" s="20" t="s">
        <v>229</v>
      </c>
      <c r="D11" s="20" t="s">
        <v>225</v>
      </c>
      <c r="E11" s="20" t="s">
        <v>226</v>
      </c>
      <c r="F11" s="24">
        <v>6.3000000000000007</v>
      </c>
      <c r="G11" s="24"/>
      <c r="I11" s="17"/>
    </row>
    <row r="12" spans="1:13">
      <c r="A12" t="str">
        <f t="shared" si="0"/>
        <v>B402 - White</v>
      </c>
      <c r="B12" s="20" t="s">
        <v>427</v>
      </c>
      <c r="C12" s="20" t="s">
        <v>29</v>
      </c>
      <c r="D12" s="20" t="s">
        <v>225</v>
      </c>
      <c r="E12" s="20" t="s">
        <v>226</v>
      </c>
      <c r="F12" s="24">
        <v>6.3000000000000007</v>
      </c>
      <c r="G12" s="24"/>
      <c r="I12" s="17"/>
    </row>
    <row r="13" spans="1:13">
      <c r="A13" t="str">
        <f t="shared" si="0"/>
        <v>B403 - Pure White</v>
      </c>
      <c r="B13" s="20" t="s">
        <v>428</v>
      </c>
      <c r="C13" s="20" t="s">
        <v>230</v>
      </c>
      <c r="D13" s="20" t="s">
        <v>225</v>
      </c>
      <c r="E13" s="20" t="s">
        <v>226</v>
      </c>
      <c r="F13" s="24">
        <v>6.3000000000000007</v>
      </c>
      <c r="G13" s="24"/>
      <c r="I13" s="17"/>
    </row>
    <row r="14" spans="1:13">
      <c r="A14" t="str">
        <f t="shared" si="0"/>
        <v>B461 - Crisp</v>
      </c>
      <c r="B14" s="20" t="s">
        <v>429</v>
      </c>
      <c r="C14" s="20" t="s">
        <v>231</v>
      </c>
      <c r="D14" s="20" t="s">
        <v>225</v>
      </c>
      <c r="E14" s="20" t="s">
        <v>226</v>
      </c>
      <c r="F14" s="24">
        <v>6.3000000000000007</v>
      </c>
      <c r="G14" s="24"/>
      <c r="I14" s="17"/>
    </row>
    <row r="15" spans="1:13">
      <c r="A15" t="str">
        <f t="shared" si="0"/>
        <v>B508 - Ecru</v>
      </c>
      <c r="B15" s="20" t="s">
        <v>430</v>
      </c>
      <c r="C15" s="20" t="s">
        <v>232</v>
      </c>
      <c r="D15" s="20" t="s">
        <v>225</v>
      </c>
      <c r="E15" s="20" t="s">
        <v>226</v>
      </c>
      <c r="F15" s="24">
        <v>6.3000000000000007</v>
      </c>
      <c r="G15" s="24"/>
      <c r="I15" s="17"/>
    </row>
    <row r="16" spans="1:13">
      <c r="A16" t="str">
        <f t="shared" si="0"/>
        <v>B524 - Hunter Green</v>
      </c>
      <c r="B16" s="20" t="s">
        <v>431</v>
      </c>
      <c r="C16" s="20" t="s">
        <v>233</v>
      </c>
      <c r="D16" s="20" t="s">
        <v>225</v>
      </c>
      <c r="E16" s="20" t="s">
        <v>226</v>
      </c>
      <c r="F16" s="24">
        <v>6.3000000000000007</v>
      </c>
      <c r="G16" s="24"/>
      <c r="I16" s="17"/>
    </row>
    <row r="17" spans="1:9">
      <c r="A17" t="str">
        <f t="shared" si="0"/>
        <v>B551 - Mulberry</v>
      </c>
      <c r="B17" s="20" t="s">
        <v>432</v>
      </c>
      <c r="C17" s="20" t="s">
        <v>234</v>
      </c>
      <c r="D17" s="20" t="s">
        <v>225</v>
      </c>
      <c r="E17" s="20" t="s">
        <v>226</v>
      </c>
      <c r="F17" s="24">
        <v>6.3000000000000007</v>
      </c>
      <c r="G17" s="24"/>
      <c r="I17" s="17"/>
    </row>
    <row r="18" spans="1:9">
      <c r="A18" t="str">
        <f t="shared" si="0"/>
        <v>B555 - Burnt Sienna</v>
      </c>
      <c r="B18" s="20" t="s">
        <v>433</v>
      </c>
      <c r="C18" s="20" t="s">
        <v>235</v>
      </c>
      <c r="D18" s="20" t="s">
        <v>225</v>
      </c>
      <c r="E18" s="20" t="s">
        <v>226</v>
      </c>
      <c r="F18" s="24">
        <v>6.3000000000000007</v>
      </c>
      <c r="G18" s="24"/>
      <c r="I18" s="17"/>
    </row>
    <row r="19" spans="1:9">
      <c r="A19" t="str">
        <f t="shared" si="0"/>
        <v>B97 - Polar White</v>
      </c>
      <c r="B19" s="20" t="s">
        <v>424</v>
      </c>
      <c r="C19" s="20" t="s">
        <v>236</v>
      </c>
      <c r="D19" s="20" t="s">
        <v>225</v>
      </c>
      <c r="E19" s="20" t="s">
        <v>226</v>
      </c>
      <c r="F19" s="24">
        <v>6.3000000000000007</v>
      </c>
      <c r="G19" s="24"/>
      <c r="I19" s="17"/>
    </row>
    <row r="20" spans="1:9">
      <c r="A20" t="str">
        <f t="shared" si="0"/>
        <v>BX501 - Papyrus</v>
      </c>
      <c r="B20" s="20" t="s">
        <v>434</v>
      </c>
      <c r="C20" s="20" t="s">
        <v>237</v>
      </c>
      <c r="D20" s="20" t="s">
        <v>225</v>
      </c>
      <c r="E20" s="20" t="s">
        <v>226</v>
      </c>
      <c r="F20" s="24">
        <v>6.3000000000000007</v>
      </c>
      <c r="G20" s="24"/>
      <c r="I20" s="17"/>
    </row>
    <row r="21" spans="1:9">
      <c r="A21" t="str">
        <f t="shared" si="0"/>
        <v>B106 - Weatherwood</v>
      </c>
      <c r="B21" s="20" t="s">
        <v>221</v>
      </c>
      <c r="C21" s="20" t="s">
        <v>238</v>
      </c>
      <c r="D21" s="20" t="s">
        <v>225</v>
      </c>
      <c r="E21" s="20" t="s">
        <v>239</v>
      </c>
      <c r="F21" s="24">
        <v>6.3000000000000007</v>
      </c>
      <c r="G21" s="24"/>
      <c r="I21" s="17"/>
    </row>
    <row r="22" spans="1:9">
      <c r="A22" t="str">
        <f t="shared" si="0"/>
        <v>B110 - Buttercup</v>
      </c>
      <c r="B22" s="20" t="s">
        <v>435</v>
      </c>
      <c r="C22" s="20" t="s">
        <v>240</v>
      </c>
      <c r="D22" s="20" t="s">
        <v>225</v>
      </c>
      <c r="E22" s="20" t="s">
        <v>239</v>
      </c>
      <c r="F22" s="24">
        <v>6.3000000000000007</v>
      </c>
      <c r="G22" s="24"/>
      <c r="I22" s="17"/>
    </row>
    <row r="23" spans="1:9">
      <c r="A23" t="str">
        <f t="shared" si="0"/>
        <v>B115 - Hazelnut</v>
      </c>
      <c r="B23" s="20" t="s">
        <v>436</v>
      </c>
      <c r="C23" s="20" t="s">
        <v>241</v>
      </c>
      <c r="D23" s="20" t="s">
        <v>225</v>
      </c>
      <c r="E23" s="20" t="s">
        <v>239</v>
      </c>
      <c r="F23" s="24">
        <v>6.3000000000000007</v>
      </c>
      <c r="G23" s="24"/>
      <c r="I23" s="17"/>
    </row>
    <row r="24" spans="1:9">
      <c r="A24" t="str">
        <f t="shared" si="0"/>
        <v>B116 - Monastery</v>
      </c>
      <c r="B24" s="20" t="s">
        <v>437</v>
      </c>
      <c r="C24" s="20" t="s">
        <v>242</v>
      </c>
      <c r="D24" s="20" t="s">
        <v>225</v>
      </c>
      <c r="E24" s="20" t="s">
        <v>239</v>
      </c>
      <c r="F24" s="24">
        <v>6.3000000000000007</v>
      </c>
      <c r="G24" s="24"/>
      <c r="I24" s="17"/>
    </row>
    <row r="25" spans="1:9">
      <c r="A25" t="str">
        <f t="shared" si="0"/>
        <v>B126 - French Vanilla</v>
      </c>
      <c r="B25" s="20" t="s">
        <v>438</v>
      </c>
      <c r="C25" s="20" t="s">
        <v>243</v>
      </c>
      <c r="D25" s="20" t="s">
        <v>225</v>
      </c>
      <c r="E25" s="20" t="s">
        <v>239</v>
      </c>
      <c r="F25" s="24">
        <v>6.3000000000000007</v>
      </c>
      <c r="G25" s="24"/>
      <c r="I25" s="17"/>
    </row>
    <row r="26" spans="1:9">
      <c r="A26" t="str">
        <f t="shared" si="0"/>
        <v>B130 - Silver Mist</v>
      </c>
      <c r="B26" s="20" t="s">
        <v>439</v>
      </c>
      <c r="C26" s="20" t="s">
        <v>244</v>
      </c>
      <c r="D26" s="20" t="s">
        <v>225</v>
      </c>
      <c r="E26" s="20" t="s">
        <v>239</v>
      </c>
      <c r="F26" s="24">
        <v>6.3000000000000007</v>
      </c>
      <c r="G26" s="24"/>
      <c r="I26" s="17"/>
    </row>
    <row r="27" spans="1:9">
      <c r="A27" t="str">
        <f t="shared" si="0"/>
        <v>B131 - Midnight Blue</v>
      </c>
      <c r="B27" s="20" t="s">
        <v>440</v>
      </c>
      <c r="C27" s="20" t="s">
        <v>245</v>
      </c>
      <c r="D27" s="20" t="s">
        <v>225</v>
      </c>
      <c r="E27" s="20" t="s">
        <v>239</v>
      </c>
      <c r="F27" s="24">
        <v>6.3000000000000007</v>
      </c>
      <c r="G27" s="24"/>
      <c r="I27" s="17"/>
    </row>
    <row r="28" spans="1:9">
      <c r="A28" t="str">
        <f t="shared" si="0"/>
        <v>B132 - Mojave</v>
      </c>
      <c r="B28" s="20" t="s">
        <v>441</v>
      </c>
      <c r="C28" s="20" t="s">
        <v>246</v>
      </c>
      <c r="D28" s="20" t="s">
        <v>225</v>
      </c>
      <c r="E28" s="20" t="s">
        <v>239</v>
      </c>
      <c r="F28" s="24">
        <v>6.3000000000000007</v>
      </c>
      <c r="G28" s="24"/>
      <c r="I28" s="17"/>
    </row>
    <row r="29" spans="1:9">
      <c r="A29" t="str">
        <f t="shared" si="0"/>
        <v>B133 - Seashell</v>
      </c>
      <c r="B29" s="20" t="s">
        <v>442</v>
      </c>
      <c r="C29" s="20" t="s">
        <v>247</v>
      </c>
      <c r="D29" s="20" t="s">
        <v>225</v>
      </c>
      <c r="E29" s="20" t="s">
        <v>239</v>
      </c>
      <c r="F29" s="24">
        <v>6.3000000000000007</v>
      </c>
      <c r="G29" s="24"/>
      <c r="I29" s="17"/>
    </row>
    <row r="30" spans="1:9">
      <c r="A30" t="str">
        <f t="shared" si="0"/>
        <v>B139 - Chestnut</v>
      </c>
      <c r="B30" s="20" t="s">
        <v>443</v>
      </c>
      <c r="C30" s="20" t="s">
        <v>248</v>
      </c>
      <c r="D30" s="20" t="s">
        <v>225</v>
      </c>
      <c r="E30" s="20" t="s">
        <v>239</v>
      </c>
      <c r="F30" s="24">
        <v>6.3000000000000007</v>
      </c>
      <c r="G30" s="24"/>
      <c r="I30" s="17"/>
    </row>
    <row r="31" spans="1:9">
      <c r="A31" t="str">
        <f t="shared" si="0"/>
        <v>B143 - Bay Blue</v>
      </c>
      <c r="B31" s="20" t="s">
        <v>444</v>
      </c>
      <c r="C31" s="20" t="s">
        <v>249</v>
      </c>
      <c r="D31" s="20" t="s">
        <v>225</v>
      </c>
      <c r="E31" s="20" t="s">
        <v>239</v>
      </c>
      <c r="F31" s="24">
        <v>6.3000000000000007</v>
      </c>
      <c r="G31" s="24"/>
      <c r="I31" s="17"/>
    </row>
    <row r="32" spans="1:9">
      <c r="A32" t="str">
        <f t="shared" si="0"/>
        <v>B146 - Sea Foam</v>
      </c>
      <c r="B32" s="20" t="s">
        <v>445</v>
      </c>
      <c r="C32" s="20" t="s">
        <v>250</v>
      </c>
      <c r="D32" s="20" t="s">
        <v>225</v>
      </c>
      <c r="E32" s="20" t="s">
        <v>239</v>
      </c>
      <c r="F32" s="24">
        <v>6.3000000000000007</v>
      </c>
      <c r="G32" s="24"/>
      <c r="I32" s="17"/>
    </row>
    <row r="33" spans="1:9">
      <c r="A33" t="str">
        <f t="shared" si="0"/>
        <v>B147 - Moss</v>
      </c>
      <c r="B33" s="20" t="s">
        <v>446</v>
      </c>
      <c r="C33" s="20" t="s">
        <v>251</v>
      </c>
      <c r="D33" s="20" t="s">
        <v>225</v>
      </c>
      <c r="E33" s="20" t="s">
        <v>239</v>
      </c>
      <c r="F33" s="24">
        <v>6.3000000000000007</v>
      </c>
      <c r="G33" s="24"/>
      <c r="I33" s="17"/>
    </row>
    <row r="34" spans="1:9">
      <c r="A34" t="str">
        <f t="shared" si="0"/>
        <v>B148 - Herbal</v>
      </c>
      <c r="B34" s="20" t="s">
        <v>447</v>
      </c>
      <c r="C34" s="20" t="s">
        <v>252</v>
      </c>
      <c r="D34" s="20" t="s">
        <v>225</v>
      </c>
      <c r="E34" s="20" t="s">
        <v>239</v>
      </c>
      <c r="F34" s="24">
        <v>6.3000000000000007</v>
      </c>
      <c r="G34" s="24"/>
      <c r="I34" s="17"/>
    </row>
    <row r="35" spans="1:9">
      <c r="A35" t="str">
        <f t="shared" si="0"/>
        <v>B151 - Soft Pink</v>
      </c>
      <c r="B35" s="20" t="s">
        <v>448</v>
      </c>
      <c r="C35" s="20" t="s">
        <v>253</v>
      </c>
      <c r="D35" s="20" t="s">
        <v>225</v>
      </c>
      <c r="E35" s="20" t="s">
        <v>239</v>
      </c>
      <c r="F35" s="24">
        <v>6.3000000000000007</v>
      </c>
      <c r="G35" s="24"/>
      <c r="I35" s="17"/>
    </row>
    <row r="36" spans="1:9">
      <c r="A36" t="str">
        <f t="shared" si="0"/>
        <v>B152 - Tangerine</v>
      </c>
      <c r="B36" s="20" t="s">
        <v>449</v>
      </c>
      <c r="C36" s="20" t="s">
        <v>254</v>
      </c>
      <c r="D36" s="20" t="s">
        <v>225</v>
      </c>
      <c r="E36" s="20" t="s">
        <v>239</v>
      </c>
      <c r="F36" s="24">
        <v>6.3000000000000007</v>
      </c>
      <c r="G36" s="24"/>
      <c r="I36" s="17"/>
    </row>
    <row r="37" spans="1:9">
      <c r="A37" t="str">
        <f t="shared" si="0"/>
        <v>B163 - Oyster Shell</v>
      </c>
      <c r="B37" s="20" t="s">
        <v>450</v>
      </c>
      <c r="C37" s="20" t="s">
        <v>255</v>
      </c>
      <c r="D37" s="20" t="s">
        <v>225</v>
      </c>
      <c r="E37" s="20" t="s">
        <v>239</v>
      </c>
      <c r="F37" s="24">
        <v>6.3000000000000007</v>
      </c>
      <c r="G37" s="24"/>
      <c r="I37" s="17"/>
    </row>
    <row r="38" spans="1:9">
      <c r="A38" t="str">
        <f t="shared" si="0"/>
        <v>B169 - Bamboo</v>
      </c>
      <c r="B38" s="20" t="s">
        <v>451</v>
      </c>
      <c r="C38" s="20" t="s">
        <v>48</v>
      </c>
      <c r="D38" s="20" t="s">
        <v>225</v>
      </c>
      <c r="E38" s="20" t="s">
        <v>239</v>
      </c>
      <c r="F38" s="24">
        <v>6.3000000000000007</v>
      </c>
      <c r="G38" s="24"/>
      <c r="I38" s="17"/>
    </row>
    <row r="39" spans="1:9">
      <c r="A39" t="str">
        <f t="shared" si="0"/>
        <v>B235 - Chamois</v>
      </c>
      <c r="B39" s="20" t="s">
        <v>452</v>
      </c>
      <c r="C39" s="20" t="s">
        <v>256</v>
      </c>
      <c r="D39" s="20" t="s">
        <v>225</v>
      </c>
      <c r="E39" s="20" t="s">
        <v>239</v>
      </c>
      <c r="F39" s="24">
        <v>6.3000000000000007</v>
      </c>
      <c r="G39" s="24"/>
      <c r="I39" s="17"/>
    </row>
    <row r="40" spans="1:9">
      <c r="A40" t="str">
        <f t="shared" si="0"/>
        <v>B239 - Toasted Almond</v>
      </c>
      <c r="B40" s="20" t="s">
        <v>453</v>
      </c>
      <c r="C40" s="20" t="s">
        <v>257</v>
      </c>
      <c r="D40" s="20" t="s">
        <v>225</v>
      </c>
      <c r="E40" s="20" t="s">
        <v>239</v>
      </c>
      <c r="F40" s="24">
        <v>6.3000000000000007</v>
      </c>
      <c r="G40" s="24"/>
      <c r="I40" s="17"/>
    </row>
    <row r="41" spans="1:9">
      <c r="A41" t="str">
        <f t="shared" si="0"/>
        <v>B248 - Sea Green</v>
      </c>
      <c r="B41" s="20" t="s">
        <v>454</v>
      </c>
      <c r="C41" s="20" t="s">
        <v>258</v>
      </c>
      <c r="D41" s="20" t="s">
        <v>225</v>
      </c>
      <c r="E41" s="20" t="s">
        <v>239</v>
      </c>
      <c r="F41" s="24">
        <v>6.3000000000000007</v>
      </c>
      <c r="G41" s="24"/>
      <c r="I41" s="17"/>
    </row>
    <row r="42" spans="1:9">
      <c r="A42" t="str">
        <f t="shared" si="0"/>
        <v>B251 - Antique White</v>
      </c>
      <c r="B42" s="20" t="s">
        <v>455</v>
      </c>
      <c r="C42" s="20" t="s">
        <v>211</v>
      </c>
      <c r="D42" s="20" t="s">
        <v>225</v>
      </c>
      <c r="E42" s="20" t="s">
        <v>239</v>
      </c>
      <c r="F42" s="24">
        <v>6.3000000000000007</v>
      </c>
      <c r="G42" s="24"/>
      <c r="I42" s="17"/>
    </row>
    <row r="43" spans="1:9">
      <c r="A43" t="str">
        <f t="shared" si="0"/>
        <v>B252 - Cappuccino</v>
      </c>
      <c r="B43" s="20" t="s">
        <v>456</v>
      </c>
      <c r="C43" s="20" t="s">
        <v>34</v>
      </c>
      <c r="D43" s="20" t="s">
        <v>225</v>
      </c>
      <c r="E43" s="20" t="s">
        <v>239</v>
      </c>
      <c r="F43" s="24">
        <v>6.3000000000000007</v>
      </c>
      <c r="G43" s="24"/>
      <c r="I43" s="17"/>
    </row>
    <row r="44" spans="1:9">
      <c r="A44" t="str">
        <f t="shared" si="0"/>
        <v>B253 - Pale Laurel</v>
      </c>
      <c r="B44" s="20" t="s">
        <v>457</v>
      </c>
      <c r="C44" s="20" t="s">
        <v>259</v>
      </c>
      <c r="D44" s="20" t="s">
        <v>225</v>
      </c>
      <c r="E44" s="20" t="s">
        <v>239</v>
      </c>
      <c r="F44" s="24">
        <v>6.3000000000000007</v>
      </c>
      <c r="G44" s="24"/>
      <c r="I44" s="17"/>
    </row>
    <row r="45" spans="1:9">
      <c r="A45" t="str">
        <f t="shared" si="0"/>
        <v>B351 - Oyster Bay</v>
      </c>
      <c r="B45" s="20" t="s">
        <v>458</v>
      </c>
      <c r="C45" s="20" t="s">
        <v>260</v>
      </c>
      <c r="D45" s="20" t="s">
        <v>225</v>
      </c>
      <c r="E45" s="20" t="s">
        <v>239</v>
      </c>
      <c r="F45" s="24">
        <v>6.3000000000000007</v>
      </c>
      <c r="G45" s="24"/>
      <c r="I45" s="17"/>
    </row>
    <row r="46" spans="1:9">
      <c r="A46" t="str">
        <f t="shared" si="0"/>
        <v>B357 - Rattan</v>
      </c>
      <c r="B46" s="20" t="s">
        <v>459</v>
      </c>
      <c r="C46" s="20" t="s">
        <v>261</v>
      </c>
      <c r="D46" s="20" t="s">
        <v>225</v>
      </c>
      <c r="E46" s="20" t="s">
        <v>239</v>
      </c>
      <c r="F46" s="24">
        <v>6.3000000000000007</v>
      </c>
      <c r="G46" s="24"/>
      <c r="I46" s="17"/>
    </row>
    <row r="47" spans="1:9">
      <c r="A47" t="str">
        <f t="shared" si="0"/>
        <v>B358 - Dill</v>
      </c>
      <c r="B47" s="20" t="s">
        <v>460</v>
      </c>
      <c r="C47" s="20" t="s">
        <v>262</v>
      </c>
      <c r="D47" s="20" t="s">
        <v>225</v>
      </c>
      <c r="E47" s="20" t="s">
        <v>239</v>
      </c>
      <c r="F47" s="24">
        <v>6.3000000000000007</v>
      </c>
      <c r="G47" s="24"/>
      <c r="I47" s="17"/>
    </row>
    <row r="48" spans="1:9">
      <c r="A48" t="str">
        <f t="shared" si="0"/>
        <v>B361 - Pistachio</v>
      </c>
      <c r="B48" s="20" t="s">
        <v>461</v>
      </c>
      <c r="C48" s="20" t="s">
        <v>263</v>
      </c>
      <c r="D48" s="20" t="s">
        <v>225</v>
      </c>
      <c r="E48" s="20" t="s">
        <v>239</v>
      </c>
      <c r="F48" s="24">
        <v>6.3000000000000007</v>
      </c>
      <c r="G48" s="24"/>
      <c r="I48" s="17"/>
    </row>
    <row r="49" spans="1:9">
      <c r="A49" t="str">
        <f t="shared" si="0"/>
        <v>B404 - Textured Black</v>
      </c>
      <c r="B49" s="20" t="s">
        <v>462</v>
      </c>
      <c r="C49" s="20" t="s">
        <v>264</v>
      </c>
      <c r="D49" s="20" t="s">
        <v>225</v>
      </c>
      <c r="E49" s="20" t="s">
        <v>239</v>
      </c>
      <c r="F49" s="24">
        <v>6.3000000000000007</v>
      </c>
      <c r="G49" s="24"/>
      <c r="I49" s="17"/>
    </row>
    <row r="50" spans="1:9">
      <c r="A50" t="str">
        <f t="shared" si="0"/>
        <v>B407 - Cream Linen</v>
      </c>
      <c r="B50" s="20" t="s">
        <v>463</v>
      </c>
      <c r="C50" s="20" t="s">
        <v>265</v>
      </c>
      <c r="D50" s="20" t="s">
        <v>225</v>
      </c>
      <c r="E50" s="20" t="s">
        <v>239</v>
      </c>
      <c r="F50" s="24">
        <v>6.3000000000000007</v>
      </c>
      <c r="G50" s="24"/>
      <c r="I50" s="17"/>
    </row>
    <row r="51" spans="1:9">
      <c r="A51" t="str">
        <f t="shared" si="0"/>
        <v>B453 - Dark Olive</v>
      </c>
      <c r="B51" s="20" t="s">
        <v>464</v>
      </c>
      <c r="C51" s="20" t="s">
        <v>266</v>
      </c>
      <c r="D51" s="20" t="s">
        <v>225</v>
      </c>
      <c r="E51" s="20" t="s">
        <v>239</v>
      </c>
      <c r="F51" s="24">
        <v>6.3000000000000007</v>
      </c>
      <c r="G51" s="24"/>
      <c r="I51" s="17"/>
    </row>
    <row r="52" spans="1:9">
      <c r="A52" t="str">
        <f t="shared" si="0"/>
        <v>B455 - Aqua Blue</v>
      </c>
      <c r="B52" s="20" t="s">
        <v>465</v>
      </c>
      <c r="C52" s="20" t="s">
        <v>267</v>
      </c>
      <c r="D52" s="20" t="s">
        <v>225</v>
      </c>
      <c r="E52" s="20" t="s">
        <v>239</v>
      </c>
      <c r="F52" s="24">
        <v>6.3000000000000007</v>
      </c>
      <c r="G52" s="24"/>
      <c r="I52" s="17"/>
    </row>
    <row r="53" spans="1:9">
      <c r="A53" t="str">
        <f t="shared" si="0"/>
        <v>B459 - Deep Red</v>
      </c>
      <c r="B53" s="20" t="s">
        <v>466</v>
      </c>
      <c r="C53" s="20" t="s">
        <v>268</v>
      </c>
      <c r="D53" s="20" t="s">
        <v>225</v>
      </c>
      <c r="E53" s="20" t="s">
        <v>239</v>
      </c>
      <c r="F53" s="24">
        <v>6.3000000000000007</v>
      </c>
      <c r="G53" s="24"/>
      <c r="I53" s="17"/>
    </row>
    <row r="54" spans="1:9">
      <c r="A54" t="str">
        <f t="shared" si="0"/>
        <v>B473 - Topaz</v>
      </c>
      <c r="B54" s="20" t="s">
        <v>467</v>
      </c>
      <c r="C54" s="20" t="s">
        <v>269</v>
      </c>
      <c r="D54" s="20" t="s">
        <v>225</v>
      </c>
      <c r="E54" s="20" t="s">
        <v>239</v>
      </c>
      <c r="F54" s="24">
        <v>6.3000000000000007</v>
      </c>
      <c r="G54" s="24"/>
      <c r="I54" s="17"/>
    </row>
    <row r="55" spans="1:9">
      <c r="A55" t="str">
        <f t="shared" si="0"/>
        <v>B500 - Canvas</v>
      </c>
      <c r="B55" s="20" t="s">
        <v>468</v>
      </c>
      <c r="C55" s="20" t="s">
        <v>270</v>
      </c>
      <c r="D55" s="20" t="s">
        <v>225</v>
      </c>
      <c r="E55" s="20" t="s">
        <v>239</v>
      </c>
      <c r="F55" s="24">
        <v>6.3000000000000007</v>
      </c>
      <c r="G55" s="24"/>
      <c r="I55" s="17"/>
    </row>
    <row r="56" spans="1:9">
      <c r="A56" t="str">
        <f t="shared" si="0"/>
        <v>B501 - White &amp; Cream</v>
      </c>
      <c r="B56" s="20" t="s">
        <v>469</v>
      </c>
      <c r="C56" s="20" t="s">
        <v>271</v>
      </c>
      <c r="D56" s="20" t="s">
        <v>225</v>
      </c>
      <c r="E56" s="20" t="s">
        <v>239</v>
      </c>
      <c r="F56" s="24">
        <v>6.3000000000000007</v>
      </c>
      <c r="G56" s="24"/>
      <c r="I56" s="17"/>
    </row>
    <row r="57" spans="1:9">
      <c r="A57" t="str">
        <f t="shared" si="0"/>
        <v>B502 - Cloud</v>
      </c>
      <c r="B57" s="20" t="s">
        <v>470</v>
      </c>
      <c r="C57" s="20" t="s">
        <v>272</v>
      </c>
      <c r="D57" s="20" t="s">
        <v>225</v>
      </c>
      <c r="E57" s="20" t="s">
        <v>239</v>
      </c>
      <c r="F57" s="24">
        <v>6.3000000000000007</v>
      </c>
      <c r="G57" s="24"/>
      <c r="I57" s="17"/>
    </row>
    <row r="58" spans="1:9">
      <c r="A58" t="str">
        <f t="shared" si="0"/>
        <v>B504 - Buff</v>
      </c>
      <c r="B58" s="20" t="s">
        <v>471</v>
      </c>
      <c r="C58" s="20" t="s">
        <v>273</v>
      </c>
      <c r="D58" s="20" t="s">
        <v>225</v>
      </c>
      <c r="E58" s="20" t="s">
        <v>239</v>
      </c>
      <c r="F58" s="24">
        <v>6.3000000000000007</v>
      </c>
      <c r="G58" s="24"/>
      <c r="I58" s="17"/>
    </row>
    <row r="59" spans="1:9">
      <c r="A59" t="str">
        <f t="shared" si="0"/>
        <v>B505 - White &amp; Cream Pebble</v>
      </c>
      <c r="B59" s="20" t="s">
        <v>472</v>
      </c>
      <c r="C59" s="20" t="s">
        <v>274</v>
      </c>
      <c r="D59" s="20" t="s">
        <v>225</v>
      </c>
      <c r="E59" s="20" t="s">
        <v>239</v>
      </c>
      <c r="F59" s="24">
        <v>6.3000000000000007</v>
      </c>
      <c r="G59" s="24"/>
      <c r="I59" s="17"/>
    </row>
    <row r="60" spans="1:9">
      <c r="A60" t="str">
        <f t="shared" si="0"/>
        <v>B459 - Sailcloth</v>
      </c>
      <c r="B60" s="20" t="s">
        <v>466</v>
      </c>
      <c r="C60" s="20" t="s">
        <v>275</v>
      </c>
      <c r="D60" s="20" t="s">
        <v>225</v>
      </c>
      <c r="E60" s="20" t="s">
        <v>239</v>
      </c>
      <c r="F60" s="24">
        <v>6.3000000000000007</v>
      </c>
      <c r="G60" s="24"/>
      <c r="I60" s="17"/>
    </row>
    <row r="61" spans="1:9">
      <c r="A61" t="str">
        <f t="shared" si="0"/>
        <v>B507 - Soft Cream</v>
      </c>
      <c r="B61" s="20" t="s">
        <v>473</v>
      </c>
      <c r="C61" s="20" t="s">
        <v>276</v>
      </c>
      <c r="D61" s="20" t="s">
        <v>225</v>
      </c>
      <c r="E61" s="20" t="s">
        <v>239</v>
      </c>
      <c r="F61" s="24">
        <v>6.3000000000000007</v>
      </c>
      <c r="G61" s="24"/>
      <c r="I61" s="17"/>
    </row>
    <row r="62" spans="1:9">
      <c r="A62" t="str">
        <f t="shared" si="0"/>
        <v>B511 - Beige</v>
      </c>
      <c r="B62" s="20" t="s">
        <v>474</v>
      </c>
      <c r="C62" s="20" t="s">
        <v>277</v>
      </c>
      <c r="D62" s="20" t="s">
        <v>225</v>
      </c>
      <c r="E62" s="20" t="s">
        <v>239</v>
      </c>
      <c r="F62" s="24">
        <v>6.3000000000000007</v>
      </c>
      <c r="G62" s="24"/>
      <c r="I62" s="17"/>
    </row>
    <row r="63" spans="1:9">
      <c r="A63" t="str">
        <f t="shared" si="0"/>
        <v>B513 - Plume</v>
      </c>
      <c r="B63" s="20" t="s">
        <v>475</v>
      </c>
      <c r="C63" s="20" t="s">
        <v>278</v>
      </c>
      <c r="D63" s="20" t="s">
        <v>225</v>
      </c>
      <c r="E63" s="20" t="s">
        <v>239</v>
      </c>
      <c r="F63" s="24">
        <v>6.3000000000000007</v>
      </c>
      <c r="G63" s="24"/>
      <c r="I63" s="17"/>
    </row>
    <row r="64" spans="1:9">
      <c r="A64" t="str">
        <f t="shared" si="0"/>
        <v>B514 - Seaside</v>
      </c>
      <c r="B64" s="20" t="s">
        <v>476</v>
      </c>
      <c r="C64" s="20" t="s">
        <v>279</v>
      </c>
      <c r="D64" s="20" t="s">
        <v>225</v>
      </c>
      <c r="E64" s="20" t="s">
        <v>239</v>
      </c>
      <c r="F64" s="24">
        <v>6.3000000000000007</v>
      </c>
      <c r="G64" s="24"/>
      <c r="I64" s="17"/>
    </row>
    <row r="65" spans="1:9">
      <c r="A65" t="str">
        <f t="shared" si="0"/>
        <v>B516 - Heritage Gray</v>
      </c>
      <c r="B65" s="20" t="s">
        <v>477</v>
      </c>
      <c r="C65" s="20" t="s">
        <v>280</v>
      </c>
      <c r="D65" s="20" t="s">
        <v>225</v>
      </c>
      <c r="E65" s="20" t="s">
        <v>239</v>
      </c>
      <c r="F65" s="24">
        <v>6.3000000000000007</v>
      </c>
      <c r="G65" s="24"/>
      <c r="I65" s="17"/>
    </row>
    <row r="66" spans="1:9">
      <c r="A66" t="str">
        <f t="shared" si="0"/>
        <v>B523 - Grass</v>
      </c>
      <c r="B66" s="20" t="s">
        <v>478</v>
      </c>
      <c r="C66" s="20" t="s">
        <v>281</v>
      </c>
      <c r="D66" s="20" t="s">
        <v>225</v>
      </c>
      <c r="E66" s="20" t="s">
        <v>239</v>
      </c>
      <c r="F66" s="24">
        <v>6.3000000000000007</v>
      </c>
      <c r="G66" s="24"/>
      <c r="I66" s="17"/>
    </row>
    <row r="67" spans="1:9">
      <c r="A67" t="str">
        <f t="shared" si="0"/>
        <v>B529 - Honeydew</v>
      </c>
      <c r="B67" s="20" t="s">
        <v>479</v>
      </c>
      <c r="C67" s="20" t="s">
        <v>282</v>
      </c>
      <c r="D67" s="20" t="s">
        <v>225</v>
      </c>
      <c r="E67" s="20" t="s">
        <v>239</v>
      </c>
      <c r="F67" s="24">
        <v>6.3000000000000007</v>
      </c>
      <c r="G67" s="24"/>
      <c r="I67" s="17"/>
    </row>
    <row r="68" spans="1:9">
      <c r="A68" t="str">
        <f t="shared" si="0"/>
        <v>B531 - Aquamarine</v>
      </c>
      <c r="B68" s="20" t="s">
        <v>480</v>
      </c>
      <c r="C68" s="20" t="s">
        <v>283</v>
      </c>
      <c r="D68" s="20" t="s">
        <v>225</v>
      </c>
      <c r="E68" s="20" t="s">
        <v>239</v>
      </c>
      <c r="F68" s="24">
        <v>6.3000000000000007</v>
      </c>
      <c r="G68" s="24"/>
      <c r="I68" s="17"/>
    </row>
    <row r="69" spans="1:9">
      <c r="A69" t="str">
        <f t="shared" si="0"/>
        <v>B534 - Fountain Blue</v>
      </c>
      <c r="B69" s="20" t="s">
        <v>481</v>
      </c>
      <c r="C69" s="20" t="s">
        <v>284</v>
      </c>
      <c r="D69" s="20" t="s">
        <v>225</v>
      </c>
      <c r="E69" s="20" t="s">
        <v>239</v>
      </c>
      <c r="F69" s="24">
        <v>6.3000000000000007</v>
      </c>
      <c r="G69" s="24"/>
      <c r="I69" s="17"/>
    </row>
    <row r="70" spans="1:9">
      <c r="A70" t="str">
        <f t="shared" ref="A70:A133" si="1">CONCATENATE(B70," - ",C70)</f>
        <v>B536 - Clapboard</v>
      </c>
      <c r="B70" s="20" t="s">
        <v>482</v>
      </c>
      <c r="C70" s="20" t="s">
        <v>285</v>
      </c>
      <c r="D70" s="20" t="s">
        <v>225</v>
      </c>
      <c r="E70" s="20" t="s">
        <v>239</v>
      </c>
      <c r="F70" s="24">
        <v>6.3000000000000007</v>
      </c>
      <c r="G70" s="24"/>
      <c r="I70" s="17"/>
    </row>
    <row r="71" spans="1:9">
      <c r="A71" t="str">
        <f t="shared" si="1"/>
        <v>B539 - Antique Blue</v>
      </c>
      <c r="B71" s="20" t="s">
        <v>483</v>
      </c>
      <c r="C71" s="20" t="s">
        <v>286</v>
      </c>
      <c r="D71" s="20" t="s">
        <v>225</v>
      </c>
      <c r="E71" s="20" t="s">
        <v>239</v>
      </c>
      <c r="F71" s="24">
        <v>6.3000000000000007</v>
      </c>
      <c r="G71" s="24"/>
      <c r="I71" s="17"/>
    </row>
    <row r="72" spans="1:9">
      <c r="A72" t="str">
        <f t="shared" si="1"/>
        <v>B544 - Cobalt</v>
      </c>
      <c r="B72" s="20" t="s">
        <v>484</v>
      </c>
      <c r="C72" s="20" t="s">
        <v>287</v>
      </c>
      <c r="D72" s="20" t="s">
        <v>225</v>
      </c>
      <c r="E72" s="20" t="s">
        <v>239</v>
      </c>
      <c r="F72" s="24">
        <v>6.3000000000000007</v>
      </c>
      <c r="G72" s="24"/>
      <c r="I72" s="17"/>
    </row>
    <row r="73" spans="1:9">
      <c r="A73" t="str">
        <f t="shared" si="1"/>
        <v>B546 - Ink</v>
      </c>
      <c r="B73" s="20" t="s">
        <v>485</v>
      </c>
      <c r="C73" s="20" t="s">
        <v>288</v>
      </c>
      <c r="D73" s="20" t="s">
        <v>225</v>
      </c>
      <c r="E73" s="20" t="s">
        <v>239</v>
      </c>
      <c r="F73" s="24">
        <v>6.3000000000000007</v>
      </c>
      <c r="G73" s="24"/>
      <c r="I73" s="17"/>
    </row>
    <row r="74" spans="1:9">
      <c r="A74" t="str">
        <f t="shared" si="1"/>
        <v>B547 - Amethyst</v>
      </c>
      <c r="B74" s="20" t="s">
        <v>486</v>
      </c>
      <c r="C74" s="20" t="s">
        <v>289</v>
      </c>
      <c r="D74" s="20" t="s">
        <v>225</v>
      </c>
      <c r="E74" s="20" t="s">
        <v>239</v>
      </c>
      <c r="F74" s="24">
        <v>6.3000000000000007</v>
      </c>
      <c r="G74" s="24"/>
      <c r="I74" s="17"/>
    </row>
    <row r="75" spans="1:9">
      <c r="A75" t="str">
        <f t="shared" si="1"/>
        <v>B548 - Pansy</v>
      </c>
      <c r="B75" s="20" t="s">
        <v>487</v>
      </c>
      <c r="C75" s="20" t="s">
        <v>290</v>
      </c>
      <c r="D75" s="20" t="s">
        <v>225</v>
      </c>
      <c r="E75" s="20" t="s">
        <v>239</v>
      </c>
      <c r="F75" s="24">
        <v>6.3000000000000007</v>
      </c>
      <c r="G75" s="24"/>
      <c r="I75" s="17"/>
    </row>
    <row r="76" spans="1:9">
      <c r="A76" t="str">
        <f t="shared" si="1"/>
        <v>B552 - Merlot</v>
      </c>
      <c r="B76" s="20" t="s">
        <v>488</v>
      </c>
      <c r="C76" s="20" t="s">
        <v>291</v>
      </c>
      <c r="D76" s="20" t="s">
        <v>225</v>
      </c>
      <c r="E76" s="20" t="s">
        <v>239</v>
      </c>
      <c r="F76" s="24">
        <v>6.3000000000000007</v>
      </c>
      <c r="G76" s="24"/>
      <c r="I76" s="17"/>
    </row>
    <row r="77" spans="1:9">
      <c r="A77" t="str">
        <f t="shared" si="1"/>
        <v>B558 - Tawny</v>
      </c>
      <c r="B77" s="20" t="s">
        <v>489</v>
      </c>
      <c r="C77" s="20" t="s">
        <v>292</v>
      </c>
      <c r="D77" s="20" t="s">
        <v>225</v>
      </c>
      <c r="E77" s="20" t="s">
        <v>239</v>
      </c>
      <c r="F77" s="24">
        <v>6.3000000000000007</v>
      </c>
      <c r="G77" s="24"/>
      <c r="I77" s="17"/>
    </row>
    <row r="78" spans="1:9">
      <c r="A78" t="str">
        <f t="shared" si="1"/>
        <v>B559 - Fig</v>
      </c>
      <c r="B78" s="20" t="s">
        <v>490</v>
      </c>
      <c r="C78" s="20" t="s">
        <v>293</v>
      </c>
      <c r="D78" s="20" t="s">
        <v>225</v>
      </c>
      <c r="E78" s="20" t="s">
        <v>239</v>
      </c>
      <c r="F78" s="24">
        <v>6.3000000000000007</v>
      </c>
      <c r="G78" s="24"/>
      <c r="I78" s="17"/>
    </row>
    <row r="79" spans="1:9">
      <c r="A79" t="str">
        <f t="shared" si="1"/>
        <v>B563 - Sorrel Brown</v>
      </c>
      <c r="B79" s="20" t="s">
        <v>491</v>
      </c>
      <c r="C79" s="20" t="s">
        <v>294</v>
      </c>
      <c r="D79" s="20" t="s">
        <v>225</v>
      </c>
      <c r="E79" s="20" t="s">
        <v>239</v>
      </c>
      <c r="F79" s="24">
        <v>6.3000000000000007</v>
      </c>
      <c r="G79" s="24"/>
      <c r="I79" s="17"/>
    </row>
    <row r="80" spans="1:9">
      <c r="A80" t="str">
        <f t="shared" si="1"/>
        <v>B564 - Clay</v>
      </c>
      <c r="B80" s="20" t="s">
        <v>492</v>
      </c>
      <c r="C80" s="20" t="s">
        <v>295</v>
      </c>
      <c r="D80" s="20" t="s">
        <v>225</v>
      </c>
      <c r="E80" s="20" t="s">
        <v>239</v>
      </c>
      <c r="F80" s="24">
        <v>6.3000000000000007</v>
      </c>
      <c r="G80" s="24"/>
      <c r="I80" s="17"/>
    </row>
    <row r="81" spans="1:9">
      <c r="A81" t="str">
        <f t="shared" si="1"/>
        <v>B567 - Cobblestone</v>
      </c>
      <c r="B81" s="20" t="s">
        <v>493</v>
      </c>
      <c r="C81" s="20" t="s">
        <v>296</v>
      </c>
      <c r="D81" s="20" t="s">
        <v>225</v>
      </c>
      <c r="E81" s="20" t="s">
        <v>239</v>
      </c>
      <c r="F81" s="24">
        <v>6.3000000000000007</v>
      </c>
      <c r="G81" s="24"/>
      <c r="I81" s="17"/>
    </row>
    <row r="82" spans="1:9">
      <c r="A82" t="str">
        <f t="shared" si="1"/>
        <v>B569 - Cinder</v>
      </c>
      <c r="B82" s="20" t="s">
        <v>494</v>
      </c>
      <c r="C82" s="20" t="s">
        <v>297</v>
      </c>
      <c r="D82" s="20" t="s">
        <v>225</v>
      </c>
      <c r="E82" s="20" t="s">
        <v>239</v>
      </c>
      <c r="F82" s="24">
        <v>6.3000000000000007</v>
      </c>
      <c r="G82" s="24"/>
      <c r="I82" s="17"/>
    </row>
    <row r="83" spans="1:9">
      <c r="A83" t="str">
        <f t="shared" si="1"/>
        <v>B571 - Pitch</v>
      </c>
      <c r="B83" s="20" t="s">
        <v>495</v>
      </c>
      <c r="C83" s="20" t="s">
        <v>298</v>
      </c>
      <c r="D83" s="20" t="s">
        <v>225</v>
      </c>
      <c r="E83" s="20" t="s">
        <v>239</v>
      </c>
      <c r="F83" s="24">
        <v>6.3000000000000007</v>
      </c>
      <c r="G83" s="24"/>
      <c r="I83" s="17"/>
    </row>
    <row r="84" spans="1:9">
      <c r="A84" t="str">
        <f t="shared" si="1"/>
        <v>B572 - Black Pebble</v>
      </c>
      <c r="B84" s="20" t="s">
        <v>496</v>
      </c>
      <c r="C84" s="20" t="s">
        <v>299</v>
      </c>
      <c r="D84" s="20" t="s">
        <v>225</v>
      </c>
      <c r="E84" s="20" t="s">
        <v>239</v>
      </c>
      <c r="F84" s="24">
        <v>6.3000000000000007</v>
      </c>
      <c r="G84" s="24"/>
      <c r="I84" s="17"/>
    </row>
    <row r="85" spans="1:9">
      <c r="A85" t="str">
        <f t="shared" si="1"/>
        <v>B703 - Marzipan</v>
      </c>
      <c r="B85" s="20" t="s">
        <v>497</v>
      </c>
      <c r="C85" s="20" t="s">
        <v>300</v>
      </c>
      <c r="D85" s="20" t="s">
        <v>225</v>
      </c>
      <c r="E85" s="20" t="s">
        <v>239</v>
      </c>
      <c r="F85" s="24">
        <v>6.3000000000000007</v>
      </c>
      <c r="G85" s="24"/>
      <c r="I85" s="17"/>
    </row>
    <row r="86" spans="1:9">
      <c r="A86" t="str">
        <f t="shared" si="1"/>
        <v>B706 - Loam</v>
      </c>
      <c r="B86" s="20" t="s">
        <v>498</v>
      </c>
      <c r="C86" s="20" t="s">
        <v>301</v>
      </c>
      <c r="D86" s="20" t="s">
        <v>225</v>
      </c>
      <c r="E86" s="20" t="s">
        <v>239</v>
      </c>
      <c r="F86" s="24">
        <v>6.3000000000000007</v>
      </c>
      <c r="G86" s="24"/>
      <c r="I86" s="17"/>
    </row>
    <row r="87" spans="1:9">
      <c r="A87" t="str">
        <f t="shared" si="1"/>
        <v>B709 - Sabbia</v>
      </c>
      <c r="B87" s="20" t="s">
        <v>499</v>
      </c>
      <c r="C87" s="20" t="s">
        <v>302</v>
      </c>
      <c r="D87" s="20" t="s">
        <v>225</v>
      </c>
      <c r="E87" s="20" t="s">
        <v>239</v>
      </c>
      <c r="F87" s="24">
        <v>6.3000000000000007</v>
      </c>
      <c r="G87" s="24"/>
      <c r="I87" s="17"/>
    </row>
    <row r="88" spans="1:9">
      <c r="A88" t="str">
        <f t="shared" si="1"/>
        <v>B710 - Aged Oak</v>
      </c>
      <c r="B88" s="20" t="s">
        <v>500</v>
      </c>
      <c r="C88" s="20" t="s">
        <v>303</v>
      </c>
      <c r="D88" s="20" t="s">
        <v>225</v>
      </c>
      <c r="E88" s="20" t="s">
        <v>239</v>
      </c>
      <c r="F88" s="24">
        <v>6.3000000000000007</v>
      </c>
      <c r="G88" s="24"/>
      <c r="I88" s="17"/>
    </row>
    <row r="89" spans="1:9">
      <c r="A89" t="str">
        <f t="shared" si="1"/>
        <v>B718 - Valley Green</v>
      </c>
      <c r="B89" s="20" t="s">
        <v>501</v>
      </c>
      <c r="C89" s="20" t="s">
        <v>304</v>
      </c>
      <c r="D89" s="20" t="s">
        <v>225</v>
      </c>
      <c r="E89" s="20" t="s">
        <v>239</v>
      </c>
      <c r="F89" s="24">
        <v>6.3000000000000007</v>
      </c>
      <c r="G89" s="24"/>
      <c r="I89" s="17"/>
    </row>
    <row r="90" spans="1:9">
      <c r="A90" t="str">
        <f t="shared" si="1"/>
        <v>B771 - Pure Gray</v>
      </c>
      <c r="B90" s="20" t="s">
        <v>502</v>
      </c>
      <c r="C90" s="20" t="s">
        <v>305</v>
      </c>
      <c r="D90" s="20" t="s">
        <v>225</v>
      </c>
      <c r="E90" s="20" t="s">
        <v>239</v>
      </c>
      <c r="F90" s="24">
        <v>6.3000000000000007</v>
      </c>
      <c r="G90" s="24"/>
      <c r="I90" s="17"/>
    </row>
    <row r="91" spans="1:9">
      <c r="A91" t="str">
        <f t="shared" si="1"/>
        <v>B772 - Dover White</v>
      </c>
      <c r="B91" s="20" t="s">
        <v>503</v>
      </c>
      <c r="C91" s="20" t="s">
        <v>306</v>
      </c>
      <c r="D91" s="20" t="s">
        <v>225</v>
      </c>
      <c r="E91" s="20" t="s">
        <v>239</v>
      </c>
      <c r="F91" s="24">
        <v>6.3000000000000007</v>
      </c>
      <c r="G91" s="24"/>
      <c r="I91" s="17"/>
    </row>
    <row r="92" spans="1:9">
      <c r="A92" t="str">
        <f t="shared" si="1"/>
        <v>B79 - Yorktown Blue</v>
      </c>
      <c r="B92" s="20" t="s">
        <v>504</v>
      </c>
      <c r="C92" s="20" t="s">
        <v>307</v>
      </c>
      <c r="D92" s="20" t="s">
        <v>225</v>
      </c>
      <c r="E92" s="20" t="s">
        <v>239</v>
      </c>
      <c r="F92" s="24">
        <v>6.3000000000000007</v>
      </c>
      <c r="G92" s="24"/>
      <c r="I92" s="17"/>
    </row>
    <row r="93" spans="1:9">
      <c r="A93" t="str">
        <f t="shared" si="1"/>
        <v>B797 - Beach</v>
      </c>
      <c r="B93" s="20" t="s">
        <v>505</v>
      </c>
      <c r="C93" s="20" t="s">
        <v>308</v>
      </c>
      <c r="D93" s="20" t="s">
        <v>225</v>
      </c>
      <c r="E93" s="20" t="s">
        <v>239</v>
      </c>
      <c r="F93" s="24">
        <v>6.3000000000000007</v>
      </c>
      <c r="G93" s="24"/>
      <c r="I93" s="17"/>
    </row>
    <row r="94" spans="1:9">
      <c r="A94" t="str">
        <f t="shared" si="1"/>
        <v>B84 - Grape</v>
      </c>
      <c r="B94" s="20" t="s">
        <v>506</v>
      </c>
      <c r="C94" s="20" t="s">
        <v>309</v>
      </c>
      <c r="D94" s="20" t="s">
        <v>225</v>
      </c>
      <c r="E94" s="20" t="s">
        <v>239</v>
      </c>
      <c r="F94" s="24">
        <v>6.3000000000000007</v>
      </c>
      <c r="G94" s="24"/>
      <c r="I94" s="17"/>
    </row>
    <row r="95" spans="1:9">
      <c r="A95" t="str">
        <f t="shared" si="1"/>
        <v>B102 - Hollyhock</v>
      </c>
      <c r="B95" s="20" t="s">
        <v>220</v>
      </c>
      <c r="C95" s="20" t="s">
        <v>310</v>
      </c>
      <c r="D95" s="20" t="s">
        <v>225</v>
      </c>
      <c r="E95" s="20" t="s">
        <v>311</v>
      </c>
      <c r="F95" s="24">
        <v>6.3000000000000007</v>
      </c>
      <c r="G95" s="24"/>
      <c r="I95" s="17"/>
    </row>
    <row r="96" spans="1:9">
      <c r="A96" t="str">
        <f t="shared" si="1"/>
        <v>B120 - Purple Iris</v>
      </c>
      <c r="B96" s="20" t="s">
        <v>507</v>
      </c>
      <c r="C96" s="20" t="s">
        <v>218</v>
      </c>
      <c r="D96" s="20" t="s">
        <v>225</v>
      </c>
      <c r="E96" s="20" t="s">
        <v>311</v>
      </c>
      <c r="F96" s="24">
        <v>6.3000000000000007</v>
      </c>
      <c r="G96" s="24"/>
      <c r="I96" s="17"/>
    </row>
    <row r="97" spans="1:9">
      <c r="A97" t="str">
        <f t="shared" si="1"/>
        <v>B125 - Spruce</v>
      </c>
      <c r="B97" s="20" t="s">
        <v>508</v>
      </c>
      <c r="C97" s="20" t="s">
        <v>312</v>
      </c>
      <c r="D97" s="20" t="s">
        <v>225</v>
      </c>
      <c r="E97" s="20" t="s">
        <v>311</v>
      </c>
      <c r="F97" s="24">
        <v>6.3000000000000007</v>
      </c>
      <c r="G97" s="24"/>
      <c r="I97" s="17"/>
    </row>
    <row r="98" spans="1:9">
      <c r="A98" t="str">
        <f t="shared" si="1"/>
        <v>B127 - Forest Shadow</v>
      </c>
      <c r="B98" s="20" t="s">
        <v>509</v>
      </c>
      <c r="C98" s="20" t="s">
        <v>313</v>
      </c>
      <c r="D98" s="20" t="s">
        <v>225</v>
      </c>
      <c r="E98" s="20" t="s">
        <v>311</v>
      </c>
      <c r="F98" s="24">
        <v>6.3000000000000007</v>
      </c>
      <c r="G98" s="24"/>
      <c r="I98" s="17"/>
    </row>
    <row r="99" spans="1:9">
      <c r="A99" t="str">
        <f t="shared" si="1"/>
        <v>B140 - Lilac</v>
      </c>
      <c r="B99" s="20" t="s">
        <v>510</v>
      </c>
      <c r="C99" s="20" t="s">
        <v>314</v>
      </c>
      <c r="D99" s="20" t="s">
        <v>225</v>
      </c>
      <c r="E99" s="20" t="s">
        <v>311</v>
      </c>
      <c r="F99" s="24">
        <v>6.3000000000000007</v>
      </c>
      <c r="G99" s="24"/>
      <c r="I99" s="17"/>
    </row>
    <row r="100" spans="1:9">
      <c r="A100" t="str">
        <f t="shared" si="1"/>
        <v>B153 - Brick</v>
      </c>
      <c r="B100" s="20" t="s">
        <v>511</v>
      </c>
      <c r="C100" s="20" t="s">
        <v>315</v>
      </c>
      <c r="D100" s="20" t="s">
        <v>225</v>
      </c>
      <c r="E100" s="20" t="s">
        <v>311</v>
      </c>
      <c r="F100" s="24">
        <v>6.3000000000000007</v>
      </c>
      <c r="G100" s="24"/>
      <c r="I100" s="17"/>
    </row>
    <row r="101" spans="1:9">
      <c r="A101" t="str">
        <f t="shared" si="1"/>
        <v>B155 - Pumice</v>
      </c>
      <c r="B101" s="20" t="s">
        <v>512</v>
      </c>
      <c r="C101" s="20" t="s">
        <v>316</v>
      </c>
      <c r="D101" s="20" t="s">
        <v>225</v>
      </c>
      <c r="E101" s="20" t="s">
        <v>311</v>
      </c>
      <c r="F101" s="24">
        <v>6.3000000000000007</v>
      </c>
      <c r="G101" s="24"/>
      <c r="I101" s="17"/>
    </row>
    <row r="102" spans="1:9">
      <c r="A102" t="str">
        <f t="shared" si="1"/>
        <v>B160 - Harbor</v>
      </c>
      <c r="B102" s="20" t="s">
        <v>513</v>
      </c>
      <c r="C102" s="20" t="s">
        <v>317</v>
      </c>
      <c r="D102" s="20" t="s">
        <v>225</v>
      </c>
      <c r="E102" s="20" t="s">
        <v>311</v>
      </c>
      <c r="F102" s="24">
        <v>6.3000000000000007</v>
      </c>
      <c r="G102" s="24"/>
      <c r="I102" s="17"/>
    </row>
    <row r="103" spans="1:9">
      <c r="A103" t="str">
        <f t="shared" si="1"/>
        <v>B164 - Heron</v>
      </c>
      <c r="B103" s="20" t="s">
        <v>514</v>
      </c>
      <c r="C103" s="20" t="s">
        <v>318</v>
      </c>
      <c r="D103" s="20" t="s">
        <v>225</v>
      </c>
      <c r="E103" s="20" t="s">
        <v>311</v>
      </c>
      <c r="F103" s="24">
        <v>6.3000000000000007</v>
      </c>
      <c r="G103" s="24"/>
      <c r="I103" s="17"/>
    </row>
    <row r="104" spans="1:9">
      <c r="A104" t="str">
        <f t="shared" si="1"/>
        <v>B165 - Raspberry</v>
      </c>
      <c r="B104" s="20" t="s">
        <v>515</v>
      </c>
      <c r="C104" s="20" t="s">
        <v>319</v>
      </c>
      <c r="D104" s="20" t="s">
        <v>225</v>
      </c>
      <c r="E104" s="20" t="s">
        <v>311</v>
      </c>
      <c r="F104" s="24">
        <v>6.3000000000000007</v>
      </c>
      <c r="G104" s="24"/>
      <c r="I104" s="17"/>
    </row>
    <row r="105" spans="1:9">
      <c r="A105" t="str">
        <f t="shared" si="1"/>
        <v>B350 - Hay</v>
      </c>
      <c r="B105" s="20" t="s">
        <v>516</v>
      </c>
      <c r="C105" s="20" t="s">
        <v>320</v>
      </c>
      <c r="D105" s="20" t="s">
        <v>225</v>
      </c>
      <c r="E105" s="20" t="s">
        <v>311</v>
      </c>
      <c r="F105" s="24">
        <v>6.3000000000000007</v>
      </c>
      <c r="G105" s="24"/>
      <c r="I105" s="17"/>
    </row>
    <row r="106" spans="1:9">
      <c r="A106" t="str">
        <f t="shared" si="1"/>
        <v>B450 - Spice</v>
      </c>
      <c r="B106" s="20" t="s">
        <v>517</v>
      </c>
      <c r="C106" s="20" t="s">
        <v>321</v>
      </c>
      <c r="D106" s="20" t="s">
        <v>225</v>
      </c>
      <c r="E106" s="20" t="s">
        <v>311</v>
      </c>
      <c r="F106" s="24">
        <v>6.3000000000000007</v>
      </c>
      <c r="G106" s="24"/>
      <c r="I106" s="17"/>
    </row>
    <row r="107" spans="1:9">
      <c r="A107" t="str">
        <f t="shared" si="1"/>
        <v>B452 - Umber</v>
      </c>
      <c r="B107" s="20" t="s">
        <v>518</v>
      </c>
      <c r="C107" s="20" t="s">
        <v>322</v>
      </c>
      <c r="D107" s="20" t="s">
        <v>225</v>
      </c>
      <c r="E107" s="20" t="s">
        <v>311</v>
      </c>
      <c r="F107" s="24">
        <v>6.3000000000000007</v>
      </c>
      <c r="G107" s="24"/>
      <c r="I107" s="17"/>
    </row>
    <row r="108" spans="1:9">
      <c r="A108" t="str">
        <f t="shared" si="1"/>
        <v>B464 - Splash</v>
      </c>
      <c r="B108" s="20" t="s">
        <v>519</v>
      </c>
      <c r="C108" s="20" t="s">
        <v>323</v>
      </c>
      <c r="D108" s="20" t="s">
        <v>225</v>
      </c>
      <c r="E108" s="20" t="s">
        <v>311</v>
      </c>
      <c r="F108" s="24">
        <v>6.3000000000000007</v>
      </c>
      <c r="G108" s="24"/>
      <c r="I108" s="17"/>
    </row>
    <row r="109" spans="1:9">
      <c r="A109" t="str">
        <f t="shared" si="1"/>
        <v>B509 - Oat</v>
      </c>
      <c r="B109" s="20" t="s">
        <v>520</v>
      </c>
      <c r="C109" s="20" t="s">
        <v>324</v>
      </c>
      <c r="D109" s="20" t="s">
        <v>225</v>
      </c>
      <c r="E109" s="20" t="s">
        <v>311</v>
      </c>
      <c r="F109" s="24">
        <v>6.3000000000000007</v>
      </c>
      <c r="G109" s="24"/>
      <c r="I109" s="17"/>
    </row>
    <row r="110" spans="1:9">
      <c r="A110" t="str">
        <f t="shared" si="1"/>
        <v>B517 - Dune</v>
      </c>
      <c r="B110" s="20" t="s">
        <v>521</v>
      </c>
      <c r="C110" s="20" t="s">
        <v>325</v>
      </c>
      <c r="D110" s="20" t="s">
        <v>225</v>
      </c>
      <c r="E110" s="20" t="s">
        <v>311</v>
      </c>
      <c r="F110" s="24">
        <v>6.3000000000000007</v>
      </c>
      <c r="G110" s="24"/>
      <c r="I110" s="17"/>
    </row>
    <row r="111" spans="1:9">
      <c r="A111" t="str">
        <f t="shared" si="1"/>
        <v>B518 - Pear</v>
      </c>
      <c r="B111" s="20" t="s">
        <v>522</v>
      </c>
      <c r="C111" s="20" t="s">
        <v>326</v>
      </c>
      <c r="D111" s="20" t="s">
        <v>225</v>
      </c>
      <c r="E111" s="20" t="s">
        <v>311</v>
      </c>
      <c r="F111" s="24">
        <v>6.3000000000000007</v>
      </c>
      <c r="G111" s="24"/>
      <c r="I111" s="17"/>
    </row>
    <row r="112" spans="1:9">
      <c r="A112" t="str">
        <f t="shared" si="1"/>
        <v>B519 - Soft Yellow</v>
      </c>
      <c r="B112" s="20" t="s">
        <v>523</v>
      </c>
      <c r="C112" s="20" t="s">
        <v>327</v>
      </c>
      <c r="D112" s="20" t="s">
        <v>225</v>
      </c>
      <c r="E112" s="20" t="s">
        <v>311</v>
      </c>
      <c r="F112" s="24">
        <v>6.3000000000000007</v>
      </c>
      <c r="G112" s="24"/>
      <c r="I112" s="17"/>
    </row>
    <row r="113" spans="1:9">
      <c r="A113" t="str">
        <f t="shared" si="1"/>
        <v>B520 - Golden</v>
      </c>
      <c r="B113" s="20" t="s">
        <v>524</v>
      </c>
      <c r="C113" s="20" t="s">
        <v>216</v>
      </c>
      <c r="D113" s="20" t="s">
        <v>225</v>
      </c>
      <c r="E113" s="20" t="s">
        <v>311</v>
      </c>
      <c r="F113" s="24">
        <v>6.3000000000000007</v>
      </c>
      <c r="G113" s="24"/>
      <c r="I113" s="17"/>
    </row>
    <row r="114" spans="1:9">
      <c r="A114" t="str">
        <f t="shared" si="1"/>
        <v>B522 - Palm</v>
      </c>
      <c r="B114" s="20" t="s">
        <v>525</v>
      </c>
      <c r="C114" s="20" t="s">
        <v>328</v>
      </c>
      <c r="D114" s="20" t="s">
        <v>225</v>
      </c>
      <c r="E114" s="20" t="s">
        <v>311</v>
      </c>
      <c r="F114" s="24">
        <v>6.3000000000000007</v>
      </c>
      <c r="G114" s="24"/>
    </row>
    <row r="115" spans="1:9">
      <c r="A115" t="str">
        <f t="shared" si="1"/>
        <v>B525 - Olive</v>
      </c>
      <c r="B115" s="20" t="s">
        <v>526</v>
      </c>
      <c r="C115" s="20" t="s">
        <v>329</v>
      </c>
      <c r="D115" s="20" t="s">
        <v>225</v>
      </c>
      <c r="E115" s="20" t="s">
        <v>311</v>
      </c>
      <c r="F115" s="24">
        <v>6.3000000000000007</v>
      </c>
      <c r="G115" s="24"/>
    </row>
    <row r="116" spans="1:9">
      <c r="A116" t="str">
        <f t="shared" si="1"/>
        <v>B526 - Celtic</v>
      </c>
      <c r="B116" s="20" t="s">
        <v>527</v>
      </c>
      <c r="C116" s="20" t="s">
        <v>330</v>
      </c>
      <c r="D116" s="20" t="s">
        <v>225</v>
      </c>
      <c r="E116" s="20" t="s">
        <v>311</v>
      </c>
      <c r="F116" s="24">
        <v>6.3000000000000007</v>
      </c>
      <c r="G116" s="24"/>
    </row>
    <row r="117" spans="1:9">
      <c r="A117" t="str">
        <f t="shared" si="1"/>
        <v>B527 - Bright Green</v>
      </c>
      <c r="B117" s="20" t="s">
        <v>528</v>
      </c>
      <c r="C117" s="20" t="s">
        <v>331</v>
      </c>
      <c r="D117" s="20" t="s">
        <v>225</v>
      </c>
      <c r="E117" s="20" t="s">
        <v>311</v>
      </c>
      <c r="F117" s="24">
        <v>6.3000000000000007</v>
      </c>
      <c r="G117" s="24"/>
    </row>
    <row r="118" spans="1:9">
      <c r="A118" t="str">
        <f t="shared" si="1"/>
        <v>B528 - Jade</v>
      </c>
      <c r="B118" s="20" t="s">
        <v>529</v>
      </c>
      <c r="C118" s="20" t="s">
        <v>332</v>
      </c>
      <c r="D118" s="20" t="s">
        <v>225</v>
      </c>
      <c r="E118" s="20" t="s">
        <v>311</v>
      </c>
      <c r="F118" s="24">
        <v>6.3000000000000007</v>
      </c>
      <c r="G118" s="24"/>
    </row>
    <row r="119" spans="1:9">
      <c r="A119" t="str">
        <f t="shared" si="1"/>
        <v>B530 - Everglade</v>
      </c>
      <c r="B119" s="20" t="s">
        <v>530</v>
      </c>
      <c r="C119" s="20" t="s">
        <v>333</v>
      </c>
      <c r="D119" s="20" t="s">
        <v>225</v>
      </c>
      <c r="E119" s="20" t="s">
        <v>311</v>
      </c>
      <c r="F119" s="24">
        <v>6.3000000000000007</v>
      </c>
      <c r="G119" s="24"/>
    </row>
    <row r="120" spans="1:9">
      <c r="A120" t="str">
        <f t="shared" si="1"/>
        <v>B532 - Reef</v>
      </c>
      <c r="B120" s="20" t="s">
        <v>531</v>
      </c>
      <c r="C120" s="20" t="s">
        <v>334</v>
      </c>
      <c r="D120" s="20" t="s">
        <v>225</v>
      </c>
      <c r="E120" s="20" t="s">
        <v>311</v>
      </c>
      <c r="F120" s="24">
        <v>6.3000000000000007</v>
      </c>
      <c r="G120" s="24"/>
    </row>
    <row r="121" spans="1:9">
      <c r="A121" t="str">
        <f t="shared" si="1"/>
        <v>B533 - Ocean Blue</v>
      </c>
      <c r="B121" s="20" t="s">
        <v>532</v>
      </c>
      <c r="C121" s="20" t="s">
        <v>335</v>
      </c>
      <c r="D121" s="20" t="s">
        <v>225</v>
      </c>
      <c r="E121" s="20" t="s">
        <v>311</v>
      </c>
      <c r="F121" s="24">
        <v>6.3000000000000007</v>
      </c>
      <c r="G121" s="24"/>
    </row>
    <row r="122" spans="1:9">
      <c r="A122" t="str">
        <f t="shared" si="1"/>
        <v>B535 - Gray</v>
      </c>
      <c r="B122" s="20" t="s">
        <v>533</v>
      </c>
      <c r="C122" s="20" t="s">
        <v>336</v>
      </c>
      <c r="D122" s="20" t="s">
        <v>225</v>
      </c>
      <c r="E122" s="20" t="s">
        <v>311</v>
      </c>
      <c r="F122" s="24">
        <v>6.3000000000000007</v>
      </c>
      <c r="G122" s="24"/>
    </row>
    <row r="123" spans="1:9">
      <c r="A123" t="str">
        <f t="shared" si="1"/>
        <v>B537 - Bluestone</v>
      </c>
      <c r="B123" s="20" t="s">
        <v>534</v>
      </c>
      <c r="C123" s="20" t="s">
        <v>337</v>
      </c>
      <c r="D123" s="20" t="s">
        <v>225</v>
      </c>
      <c r="E123" s="20" t="s">
        <v>311</v>
      </c>
      <c r="F123" s="24">
        <v>6.3000000000000007</v>
      </c>
      <c r="G123" s="24"/>
    </row>
    <row r="124" spans="1:9">
      <c r="A124" t="str">
        <f t="shared" si="1"/>
        <v>B538 - Brittany Blue</v>
      </c>
      <c r="B124" s="20" t="s">
        <v>535</v>
      </c>
      <c r="C124" s="20" t="s">
        <v>338</v>
      </c>
      <c r="D124" s="20" t="s">
        <v>225</v>
      </c>
      <c r="E124" s="20" t="s">
        <v>311</v>
      </c>
      <c r="F124" s="24">
        <v>6.3000000000000007</v>
      </c>
      <c r="G124" s="24"/>
    </row>
    <row r="125" spans="1:9">
      <c r="A125" t="str">
        <f t="shared" si="1"/>
        <v>B540 - Lagoon</v>
      </c>
      <c r="B125" s="20" t="s">
        <v>536</v>
      </c>
      <c r="C125" s="20" t="s">
        <v>339</v>
      </c>
      <c r="D125" s="20" t="s">
        <v>225</v>
      </c>
      <c r="E125" s="20" t="s">
        <v>311</v>
      </c>
      <c r="F125" s="24">
        <v>6.3000000000000007</v>
      </c>
      <c r="G125" s="24"/>
    </row>
    <row r="126" spans="1:9">
      <c r="A126" t="str">
        <f t="shared" si="1"/>
        <v>B541 - Steel Blue</v>
      </c>
      <c r="B126" s="20" t="s">
        <v>537</v>
      </c>
      <c r="C126" s="20" t="s">
        <v>340</v>
      </c>
      <c r="D126" s="20" t="s">
        <v>225</v>
      </c>
      <c r="E126" s="20" t="s">
        <v>311</v>
      </c>
      <c r="F126" s="24">
        <v>6.3000000000000007</v>
      </c>
      <c r="G126" s="24"/>
    </row>
    <row r="127" spans="1:9">
      <c r="A127" t="str">
        <f t="shared" si="1"/>
        <v>B542 - Blue</v>
      </c>
      <c r="B127" s="20" t="s">
        <v>538</v>
      </c>
      <c r="C127" s="20" t="s">
        <v>341</v>
      </c>
      <c r="D127" s="20" t="s">
        <v>225</v>
      </c>
      <c r="E127" s="20" t="s">
        <v>311</v>
      </c>
      <c r="F127" s="24">
        <v>6.3000000000000007</v>
      </c>
      <c r="G127" s="24"/>
    </row>
    <row r="128" spans="1:9">
      <c r="A128" t="str">
        <f t="shared" si="1"/>
        <v>B545 - Deep Blue</v>
      </c>
      <c r="B128" s="20" t="s">
        <v>539</v>
      </c>
      <c r="C128" s="20" t="s">
        <v>217</v>
      </c>
      <c r="D128" s="20" t="s">
        <v>225</v>
      </c>
      <c r="E128" s="20" t="s">
        <v>311</v>
      </c>
      <c r="F128" s="24">
        <v>6.3000000000000007</v>
      </c>
      <c r="G128" s="24"/>
    </row>
    <row r="129" spans="1:7">
      <c r="A129" t="str">
        <f t="shared" si="1"/>
        <v>B549 - Lavender</v>
      </c>
      <c r="B129" s="20" t="s">
        <v>540</v>
      </c>
      <c r="C129" s="20" t="s">
        <v>342</v>
      </c>
      <c r="D129" s="20" t="s">
        <v>225</v>
      </c>
      <c r="E129" s="20" t="s">
        <v>311</v>
      </c>
      <c r="F129" s="24">
        <v>6.3000000000000007</v>
      </c>
      <c r="G129" s="24"/>
    </row>
    <row r="130" spans="1:7">
      <c r="A130" t="str">
        <f t="shared" si="1"/>
        <v>B550 - Cardinal</v>
      </c>
      <c r="B130" s="20" t="s">
        <v>541</v>
      </c>
      <c r="C130" s="20" t="s">
        <v>343</v>
      </c>
      <c r="D130" s="20" t="s">
        <v>225</v>
      </c>
      <c r="E130" s="20" t="s">
        <v>311</v>
      </c>
      <c r="F130" s="24">
        <v>6.3000000000000007</v>
      </c>
      <c r="G130" s="24"/>
    </row>
    <row r="131" spans="1:7">
      <c r="A131" t="str">
        <f t="shared" si="1"/>
        <v>B553 - Bittersweet</v>
      </c>
      <c r="B131" s="20" t="s">
        <v>542</v>
      </c>
      <c r="C131" s="20" t="s">
        <v>344</v>
      </c>
      <c r="D131" s="20" t="s">
        <v>225</v>
      </c>
      <c r="E131" s="20" t="s">
        <v>311</v>
      </c>
      <c r="F131" s="24">
        <v>6.3000000000000007</v>
      </c>
      <c r="G131" s="24"/>
    </row>
    <row r="132" spans="1:7">
      <c r="A132" t="str">
        <f t="shared" si="1"/>
        <v>B554 - Chili</v>
      </c>
      <c r="B132" s="20" t="s">
        <v>543</v>
      </c>
      <c r="C132" s="20" t="s">
        <v>345</v>
      </c>
      <c r="D132" s="20" t="s">
        <v>225</v>
      </c>
      <c r="E132" s="20" t="s">
        <v>311</v>
      </c>
      <c r="F132" s="24">
        <v>6.3000000000000007</v>
      </c>
      <c r="G132" s="24"/>
    </row>
    <row r="133" spans="1:7">
      <c r="A133" t="str">
        <f t="shared" si="1"/>
        <v>B556 - Terra-cotta</v>
      </c>
      <c r="B133" s="20" t="s">
        <v>544</v>
      </c>
      <c r="C133" s="20" t="s">
        <v>346</v>
      </c>
      <c r="D133" s="20" t="s">
        <v>225</v>
      </c>
      <c r="E133" s="20" t="s">
        <v>311</v>
      </c>
      <c r="F133" s="24">
        <v>6.3000000000000007</v>
      </c>
      <c r="G133" s="24"/>
    </row>
    <row r="134" spans="1:7">
      <c r="A134" t="str">
        <f t="shared" ref="A134:A197" si="2">CONCATENATE(B134," - ",C134)</f>
        <v>B557 - Autumn</v>
      </c>
      <c r="B134" s="20" t="s">
        <v>545</v>
      </c>
      <c r="C134" s="20" t="s">
        <v>347</v>
      </c>
      <c r="D134" s="20" t="s">
        <v>225</v>
      </c>
      <c r="E134" s="20" t="s">
        <v>311</v>
      </c>
      <c r="F134" s="24">
        <v>6.3000000000000007</v>
      </c>
      <c r="G134" s="24"/>
    </row>
    <row r="135" spans="1:7">
      <c r="A135" t="str">
        <f t="shared" si="2"/>
        <v>B560 - Chocolate</v>
      </c>
      <c r="B135" s="20" t="s">
        <v>546</v>
      </c>
      <c r="C135" s="20" t="s">
        <v>348</v>
      </c>
      <c r="D135" s="20" t="s">
        <v>225</v>
      </c>
      <c r="E135" s="20" t="s">
        <v>311</v>
      </c>
      <c r="F135" s="24">
        <v>6.3000000000000007</v>
      </c>
      <c r="G135" s="24"/>
    </row>
    <row r="136" spans="1:7">
      <c r="A136" t="str">
        <f t="shared" si="2"/>
        <v>B561 - Bordeaux</v>
      </c>
      <c r="B136" s="20" t="s">
        <v>547</v>
      </c>
      <c r="C136" s="20" t="s">
        <v>349</v>
      </c>
      <c r="D136" s="20" t="s">
        <v>225</v>
      </c>
      <c r="E136" s="20" t="s">
        <v>311</v>
      </c>
      <c r="F136" s="24">
        <v>6.3000000000000007</v>
      </c>
      <c r="G136" s="24"/>
    </row>
    <row r="137" spans="1:7">
      <c r="A137" t="str">
        <f t="shared" si="2"/>
        <v>B562 - Dark Brown</v>
      </c>
      <c r="B137" s="20" t="s">
        <v>548</v>
      </c>
      <c r="C137" s="20" t="s">
        <v>350</v>
      </c>
      <c r="D137" s="20" t="s">
        <v>225</v>
      </c>
      <c r="E137" s="20" t="s">
        <v>311</v>
      </c>
      <c r="F137" s="24">
        <v>6.3000000000000007</v>
      </c>
      <c r="G137" s="24"/>
    </row>
    <row r="138" spans="1:7">
      <c r="A138" t="str">
        <f t="shared" si="2"/>
        <v>B565 - Terrazzo</v>
      </c>
      <c r="B138" s="20" t="s">
        <v>549</v>
      </c>
      <c r="C138" s="20" t="s">
        <v>351</v>
      </c>
      <c r="D138" s="20" t="s">
        <v>225</v>
      </c>
      <c r="E138" s="20" t="s">
        <v>311</v>
      </c>
      <c r="F138" s="24">
        <v>6.3000000000000007</v>
      </c>
      <c r="G138" s="24"/>
    </row>
    <row r="139" spans="1:7">
      <c r="A139" t="str">
        <f t="shared" si="2"/>
        <v>B566 - Felt</v>
      </c>
      <c r="B139" s="20" t="s">
        <v>550</v>
      </c>
      <c r="C139" s="20" t="s">
        <v>352</v>
      </c>
      <c r="D139" s="20" t="s">
        <v>225</v>
      </c>
      <c r="E139" s="20" t="s">
        <v>311</v>
      </c>
      <c r="F139" s="24">
        <v>6.3000000000000007</v>
      </c>
      <c r="G139" s="24"/>
    </row>
    <row r="140" spans="1:7">
      <c r="A140" t="str">
        <f t="shared" si="2"/>
        <v>B570 - Mocha</v>
      </c>
      <c r="B140" s="20" t="s">
        <v>551</v>
      </c>
      <c r="C140" s="20" t="s">
        <v>353</v>
      </c>
      <c r="D140" s="20" t="s">
        <v>225</v>
      </c>
      <c r="E140" s="20" t="s">
        <v>311</v>
      </c>
      <c r="F140" s="24">
        <v>6.3000000000000007</v>
      </c>
      <c r="G140" s="24"/>
    </row>
    <row r="141" spans="1:7">
      <c r="A141" t="str">
        <f t="shared" si="2"/>
        <v>B700 - Carnelian</v>
      </c>
      <c r="B141" s="20" t="s">
        <v>552</v>
      </c>
      <c r="C141" s="20" t="s">
        <v>354</v>
      </c>
      <c r="D141" s="20" t="s">
        <v>225</v>
      </c>
      <c r="E141" s="20" t="s">
        <v>311</v>
      </c>
      <c r="F141" s="24">
        <v>6.3000000000000007</v>
      </c>
      <c r="G141" s="24"/>
    </row>
    <row r="142" spans="1:7">
      <c r="A142" t="str">
        <f t="shared" si="2"/>
        <v>B802 - Mid Gray</v>
      </c>
      <c r="B142" s="20" t="s">
        <v>553</v>
      </c>
      <c r="C142" s="20" t="s">
        <v>355</v>
      </c>
      <c r="D142" s="20" t="s">
        <v>225</v>
      </c>
      <c r="E142" s="20" t="s">
        <v>311</v>
      </c>
      <c r="F142" s="24">
        <v>6.3000000000000007</v>
      </c>
      <c r="G142" s="24"/>
    </row>
    <row r="143" spans="1:7">
      <c r="A143" t="str">
        <f t="shared" si="2"/>
        <v>B803 - Eclipse</v>
      </c>
      <c r="B143" s="20" t="s">
        <v>554</v>
      </c>
      <c r="C143" s="20" t="s">
        <v>356</v>
      </c>
      <c r="D143" s="20" t="s">
        <v>225</v>
      </c>
      <c r="E143" s="20" t="s">
        <v>311</v>
      </c>
      <c r="F143" s="24">
        <v>6.3000000000000007</v>
      </c>
      <c r="G143" s="24"/>
    </row>
    <row r="144" spans="1:7">
      <c r="A144" t="str">
        <f t="shared" si="2"/>
        <v>B96 - Alpine</v>
      </c>
      <c r="B144" s="20" t="s">
        <v>555</v>
      </c>
      <c r="C144" s="20" t="s">
        <v>357</v>
      </c>
      <c r="D144" s="20" t="s">
        <v>225</v>
      </c>
      <c r="E144" s="20" t="s">
        <v>311</v>
      </c>
      <c r="F144" s="24">
        <v>6.3000000000000007</v>
      </c>
      <c r="G144" s="24"/>
    </row>
    <row r="145" spans="1:7">
      <c r="A145" t="str">
        <f>CONCATENATE(B145," - ",C145)</f>
        <v>B6-277 - Black / Black Core</v>
      </c>
      <c r="B145" s="20" t="s">
        <v>556</v>
      </c>
      <c r="C145" s="20" t="s">
        <v>1015</v>
      </c>
      <c r="D145" s="20" t="s">
        <v>225</v>
      </c>
      <c r="E145" s="20" t="s">
        <v>358</v>
      </c>
      <c r="F145" s="24">
        <v>5.04</v>
      </c>
      <c r="G145" s="24"/>
    </row>
    <row r="146" spans="1:7">
      <c r="A146" t="str">
        <f t="shared" si="2"/>
        <v>B6-97 - White / White Core</v>
      </c>
      <c r="B146" s="20" t="s">
        <v>557</v>
      </c>
      <c r="C146" s="20" t="s">
        <v>1016</v>
      </c>
      <c r="D146" s="20" t="s">
        <v>225</v>
      </c>
      <c r="E146" s="20" t="s">
        <v>358</v>
      </c>
      <c r="F146" s="24">
        <v>5.04</v>
      </c>
      <c r="G146" s="24"/>
    </row>
    <row r="147" spans="1:7">
      <c r="A147" t="str">
        <f t="shared" si="2"/>
        <v>B800 - Hot Pink</v>
      </c>
      <c r="B147" s="20" t="s">
        <v>558</v>
      </c>
      <c r="C147" s="20" t="s">
        <v>359</v>
      </c>
      <c r="D147" s="20" t="s">
        <v>225</v>
      </c>
      <c r="E147" s="20" t="s">
        <v>360</v>
      </c>
      <c r="F147" s="24">
        <v>6.3000000000000007</v>
      </c>
      <c r="G147" s="24"/>
    </row>
    <row r="148" spans="1:7">
      <c r="A148" t="str">
        <f t="shared" si="2"/>
        <v>B801 - Chartreuse</v>
      </c>
      <c r="B148" s="20" t="s">
        <v>559</v>
      </c>
      <c r="C148" s="20" t="s">
        <v>361</v>
      </c>
      <c r="D148" s="20" t="s">
        <v>225</v>
      </c>
      <c r="E148" s="20" t="s">
        <v>360</v>
      </c>
      <c r="F148" s="24">
        <v>6.3000000000000007</v>
      </c>
      <c r="G148" s="24"/>
    </row>
    <row r="149" spans="1:7">
      <c r="A149" t="str">
        <f t="shared" si="2"/>
        <v xml:space="preserve">B5-570 - Gold  </v>
      </c>
      <c r="B149" s="20" t="s">
        <v>560</v>
      </c>
      <c r="C149" s="20" t="s">
        <v>362</v>
      </c>
      <c r="D149" s="20" t="s">
        <v>225</v>
      </c>
      <c r="E149" s="20" t="s">
        <v>363</v>
      </c>
      <c r="F149" s="24">
        <v>6.3000000000000007</v>
      </c>
      <c r="G149" s="24"/>
    </row>
    <row r="150" spans="1:7">
      <c r="A150" t="str">
        <f t="shared" si="2"/>
        <v xml:space="preserve">B472 - Silver </v>
      </c>
      <c r="B150" s="20" t="s">
        <v>561</v>
      </c>
      <c r="C150" s="20" t="s">
        <v>364</v>
      </c>
      <c r="D150" s="20" t="s">
        <v>225</v>
      </c>
      <c r="E150" s="20" t="s">
        <v>239</v>
      </c>
      <c r="F150" s="24">
        <v>6.3000000000000007</v>
      </c>
      <c r="G150" s="24"/>
    </row>
    <row r="151" spans="1:7">
      <c r="A151" t="str">
        <f t="shared" si="2"/>
        <v>B577 - Classic Gold</v>
      </c>
      <c r="B151" s="20" t="s">
        <v>562</v>
      </c>
      <c r="C151" s="20" t="s">
        <v>365</v>
      </c>
      <c r="D151" s="20" t="s">
        <v>225</v>
      </c>
      <c r="E151" s="20" t="s">
        <v>366</v>
      </c>
      <c r="F151" s="24">
        <v>6.3000000000000007</v>
      </c>
      <c r="G151" s="24"/>
    </row>
    <row r="152" spans="1:7">
      <c r="A152" t="str">
        <f t="shared" si="2"/>
        <v>B6-450 - Spice</v>
      </c>
      <c r="B152" s="20" t="s">
        <v>563</v>
      </c>
      <c r="C152" s="20" t="s">
        <v>321</v>
      </c>
      <c r="D152" s="20" t="s">
        <v>225</v>
      </c>
      <c r="E152" s="20" t="s">
        <v>367</v>
      </c>
      <c r="F152" s="24">
        <v>6.3000000000000007</v>
      </c>
      <c r="G152" s="24"/>
    </row>
    <row r="153" spans="1:7">
      <c r="A153" t="str">
        <f t="shared" si="2"/>
        <v>B5-074 - Frosted Silver</v>
      </c>
      <c r="B153" s="20" t="s">
        <v>564</v>
      </c>
      <c r="C153" s="20" t="s">
        <v>212</v>
      </c>
      <c r="D153" s="20" t="s">
        <v>225</v>
      </c>
      <c r="E153" s="20" t="s">
        <v>363</v>
      </c>
      <c r="F153" s="24">
        <v>6.3000000000000007</v>
      </c>
      <c r="G153" s="24"/>
    </row>
    <row r="154" spans="1:7">
      <c r="A154" t="str">
        <f t="shared" si="2"/>
        <v>B5-075 - Frosted Gold</v>
      </c>
      <c r="B154" s="20" t="s">
        <v>565</v>
      </c>
      <c r="C154" s="20" t="s">
        <v>215</v>
      </c>
      <c r="D154" s="20" t="s">
        <v>225</v>
      </c>
      <c r="E154" s="20" t="s">
        <v>363</v>
      </c>
      <c r="F154" s="24">
        <v>6.3000000000000007</v>
      </c>
      <c r="G154" s="24"/>
    </row>
    <row r="155" spans="1:7">
      <c r="A155" t="str">
        <f t="shared" si="2"/>
        <v>B5-149 - Gold Relic</v>
      </c>
      <c r="B155" s="20" t="s">
        <v>566</v>
      </c>
      <c r="C155" s="20" t="s">
        <v>368</v>
      </c>
      <c r="D155" s="20" t="s">
        <v>225</v>
      </c>
      <c r="E155" s="20" t="s">
        <v>363</v>
      </c>
      <c r="F155" s="24">
        <v>6.3000000000000007</v>
      </c>
      <c r="G155" s="24"/>
    </row>
    <row r="156" spans="1:7">
      <c r="A156" t="str">
        <f t="shared" si="2"/>
        <v>B573 - Graphite</v>
      </c>
      <c r="B156" s="20" t="s">
        <v>567</v>
      </c>
      <c r="C156" s="20" t="s">
        <v>369</v>
      </c>
      <c r="D156" s="20" t="s">
        <v>225</v>
      </c>
      <c r="E156" s="20" t="s">
        <v>363</v>
      </c>
      <c r="F156" s="24">
        <v>6.3000000000000007</v>
      </c>
      <c r="G156" s="24"/>
    </row>
    <row r="157" spans="1:7">
      <c r="A157" t="str">
        <f t="shared" si="2"/>
        <v>B574 - Silver Foil</v>
      </c>
      <c r="B157" s="20" t="s">
        <v>568</v>
      </c>
      <c r="C157" s="20" t="s">
        <v>370</v>
      </c>
      <c r="D157" s="20" t="s">
        <v>225</v>
      </c>
      <c r="E157" s="20" t="s">
        <v>363</v>
      </c>
      <c r="F157" s="24">
        <v>6.3000000000000007</v>
      </c>
      <c r="G157" s="24"/>
    </row>
    <row r="158" spans="1:7">
      <c r="A158" t="str">
        <f t="shared" si="2"/>
        <v>B575 - Gold Foil</v>
      </c>
      <c r="B158" s="20" t="s">
        <v>569</v>
      </c>
      <c r="C158" s="20" t="s">
        <v>371</v>
      </c>
      <c r="D158" s="20" t="s">
        <v>225</v>
      </c>
      <c r="E158" s="20" t="s">
        <v>363</v>
      </c>
      <c r="F158" s="24">
        <v>6.3000000000000007</v>
      </c>
      <c r="G158" s="24"/>
    </row>
    <row r="159" spans="1:7">
      <c r="A159" t="str">
        <f t="shared" si="2"/>
        <v>B503 - White Silk</v>
      </c>
      <c r="B159" s="20" t="s">
        <v>570</v>
      </c>
      <c r="C159" s="20" t="s">
        <v>372</v>
      </c>
      <c r="D159" s="20" t="s">
        <v>225</v>
      </c>
      <c r="E159" s="20" t="s">
        <v>373</v>
      </c>
      <c r="F159" s="24">
        <v>6.3000000000000007</v>
      </c>
      <c r="G159" s="24"/>
    </row>
    <row r="160" spans="1:7">
      <c r="A160" t="str">
        <f t="shared" si="2"/>
        <v>B512 - Cream Silk</v>
      </c>
      <c r="B160" s="20" t="s">
        <v>571</v>
      </c>
      <c r="C160" s="20" t="s">
        <v>374</v>
      </c>
      <c r="D160" s="20" t="s">
        <v>225</v>
      </c>
      <c r="E160" s="20" t="s">
        <v>373</v>
      </c>
      <c r="F160" s="24">
        <v>6.3000000000000007</v>
      </c>
      <c r="G160" s="24"/>
    </row>
    <row r="161" spans="1:7">
      <c r="A161" t="str">
        <f t="shared" si="2"/>
        <v>B515 - Off White Silk</v>
      </c>
      <c r="B161" s="20" t="s">
        <v>572</v>
      </c>
      <c r="C161" s="20" t="s">
        <v>375</v>
      </c>
      <c r="D161" s="20" t="s">
        <v>225</v>
      </c>
      <c r="E161" s="20" t="s">
        <v>373</v>
      </c>
      <c r="F161" s="24">
        <v>6.3000000000000007</v>
      </c>
      <c r="G161" s="24"/>
    </row>
    <row r="162" spans="1:7">
      <c r="A162" t="str">
        <f t="shared" si="2"/>
        <v>B521 - Green Silk</v>
      </c>
      <c r="B162" s="20" t="s">
        <v>573</v>
      </c>
      <c r="C162" s="20" t="s">
        <v>376</v>
      </c>
      <c r="D162" s="20" t="s">
        <v>225</v>
      </c>
      <c r="E162" s="20" t="s">
        <v>373</v>
      </c>
      <c r="F162" s="24">
        <v>6.3000000000000007</v>
      </c>
      <c r="G162" s="24"/>
    </row>
    <row r="163" spans="1:7">
      <c r="A163" t="str">
        <f t="shared" si="2"/>
        <v>B576 - Gold Silk</v>
      </c>
      <c r="B163" s="20" t="s">
        <v>574</v>
      </c>
      <c r="C163" s="20" t="s">
        <v>377</v>
      </c>
      <c r="D163" s="20" t="s">
        <v>225</v>
      </c>
      <c r="E163" s="20" t="s">
        <v>373</v>
      </c>
      <c r="F163" s="24">
        <v>6.3000000000000007</v>
      </c>
      <c r="G163" s="24"/>
    </row>
    <row r="164" spans="1:7">
      <c r="A164" t="str">
        <f t="shared" si="2"/>
        <v>B7-284 - White Linen</v>
      </c>
      <c r="B164" s="20" t="s">
        <v>575</v>
      </c>
      <c r="C164" s="20" t="s">
        <v>378</v>
      </c>
      <c r="D164" s="20" t="s">
        <v>225</v>
      </c>
      <c r="E164" s="20" t="s">
        <v>379</v>
      </c>
      <c r="F164" s="24">
        <v>22.05</v>
      </c>
      <c r="G164" s="24"/>
    </row>
    <row r="165" spans="1:7">
      <c r="A165" t="str">
        <f t="shared" si="2"/>
        <v>B7-285 - Khaki Linen</v>
      </c>
      <c r="B165" s="20" t="s">
        <v>576</v>
      </c>
      <c r="C165" s="20" t="s">
        <v>380</v>
      </c>
      <c r="D165" s="20" t="s">
        <v>225</v>
      </c>
      <c r="E165" s="20" t="s">
        <v>379</v>
      </c>
      <c r="F165" s="24">
        <v>22.05</v>
      </c>
      <c r="G165" s="24"/>
    </row>
    <row r="166" spans="1:7">
      <c r="A166" t="str">
        <f t="shared" si="2"/>
        <v>B7-286 - Brown Linen</v>
      </c>
      <c r="B166" s="20" t="s">
        <v>577</v>
      </c>
      <c r="C166" s="20" t="s">
        <v>381</v>
      </c>
      <c r="D166" s="20" t="s">
        <v>225</v>
      </c>
      <c r="E166" s="20" t="s">
        <v>379</v>
      </c>
      <c r="F166" s="24">
        <v>22.05</v>
      </c>
      <c r="G166" s="24"/>
    </row>
    <row r="167" spans="1:7">
      <c r="A167" t="str">
        <f t="shared" si="2"/>
        <v>B7-287 - Black Linen</v>
      </c>
      <c r="B167" s="20" t="s">
        <v>578</v>
      </c>
      <c r="C167" s="20" t="s">
        <v>382</v>
      </c>
      <c r="D167" s="20" t="s">
        <v>225</v>
      </c>
      <c r="E167" s="20" t="s">
        <v>379</v>
      </c>
      <c r="F167" s="24">
        <v>22.05</v>
      </c>
      <c r="G167" s="24"/>
    </row>
    <row r="168" spans="1:7">
      <c r="A168" t="str">
        <f t="shared" si="2"/>
        <v>B7-288 - Navy Linen</v>
      </c>
      <c r="B168" s="20" t="s">
        <v>579</v>
      </c>
      <c r="C168" s="20" t="s">
        <v>383</v>
      </c>
      <c r="D168" s="20" t="s">
        <v>225</v>
      </c>
      <c r="E168" s="20" t="s">
        <v>379</v>
      </c>
      <c r="F168" s="24">
        <v>22.05</v>
      </c>
      <c r="G168" s="24"/>
    </row>
    <row r="169" spans="1:7">
      <c r="A169" t="str">
        <f t="shared" si="2"/>
        <v>B7-289 - Green Linen</v>
      </c>
      <c r="B169" s="20" t="s">
        <v>580</v>
      </c>
      <c r="C169" s="20" t="s">
        <v>384</v>
      </c>
      <c r="D169" s="20" t="s">
        <v>225</v>
      </c>
      <c r="E169" s="20" t="s">
        <v>379</v>
      </c>
      <c r="F169" s="24">
        <v>22.05</v>
      </c>
      <c r="G169" s="24"/>
    </row>
    <row r="170" spans="1:7">
      <c r="A170" t="str">
        <f t="shared" si="2"/>
        <v>B7-290 - Burgandy linen</v>
      </c>
      <c r="B170" s="20" t="s">
        <v>581</v>
      </c>
      <c r="C170" s="20" t="s">
        <v>385</v>
      </c>
      <c r="D170" s="20" t="s">
        <v>225</v>
      </c>
      <c r="E170" s="20" t="s">
        <v>379</v>
      </c>
      <c r="F170" s="24">
        <v>22.05</v>
      </c>
      <c r="G170" s="24"/>
    </row>
    <row r="171" spans="1:7">
      <c r="A171" t="str">
        <f t="shared" si="2"/>
        <v>B7-245 - Belgique - Bruxelles</v>
      </c>
      <c r="B171" s="20" t="s">
        <v>582</v>
      </c>
      <c r="C171" s="20" t="s">
        <v>386</v>
      </c>
      <c r="D171" s="20" t="s">
        <v>225</v>
      </c>
      <c r="E171" s="20" t="s">
        <v>387</v>
      </c>
      <c r="F171" s="24">
        <v>22.05</v>
      </c>
      <c r="G171" s="24"/>
    </row>
    <row r="172" spans="1:7">
      <c r="A172" t="str">
        <f t="shared" si="2"/>
        <v>B7-246 - Belgique - Antwerpen</v>
      </c>
      <c r="B172" s="20" t="s">
        <v>583</v>
      </c>
      <c r="C172" s="20" t="s">
        <v>388</v>
      </c>
      <c r="D172" s="20" t="s">
        <v>225</v>
      </c>
      <c r="E172" s="20" t="s">
        <v>389</v>
      </c>
      <c r="F172" s="24">
        <v>22.05</v>
      </c>
      <c r="G172" s="24"/>
    </row>
    <row r="173" spans="1:7">
      <c r="A173" t="str">
        <f t="shared" si="2"/>
        <v>B7-119 - Burnish - Rust</v>
      </c>
      <c r="B173" s="20" t="s">
        <v>584</v>
      </c>
      <c r="C173" s="20" t="s">
        <v>390</v>
      </c>
      <c r="D173" s="20" t="s">
        <v>225</v>
      </c>
      <c r="E173" s="20" t="s">
        <v>389</v>
      </c>
      <c r="F173" s="24">
        <v>22.05</v>
      </c>
      <c r="G173" s="24"/>
    </row>
    <row r="174" spans="1:7">
      <c r="A174" t="str">
        <f t="shared" si="2"/>
        <v>B7-120 - Burnish - Brown</v>
      </c>
      <c r="B174" s="20" t="s">
        <v>585</v>
      </c>
      <c r="C174" s="20" t="s">
        <v>391</v>
      </c>
      <c r="D174" s="20" t="s">
        <v>225</v>
      </c>
      <c r="E174" s="20" t="s">
        <v>389</v>
      </c>
      <c r="F174" s="24">
        <v>22.05</v>
      </c>
      <c r="G174" s="24"/>
    </row>
    <row r="175" spans="1:7">
      <c r="A175" t="str">
        <f t="shared" si="2"/>
        <v>B7-150 - Earthen - Off White</v>
      </c>
      <c r="B175" s="20" t="s">
        <v>586</v>
      </c>
      <c r="C175" s="20" t="s">
        <v>392</v>
      </c>
      <c r="D175" s="20" t="s">
        <v>225</v>
      </c>
      <c r="E175" s="20" t="s">
        <v>389</v>
      </c>
      <c r="F175" s="24">
        <v>22.05</v>
      </c>
      <c r="G175" s="24"/>
    </row>
    <row r="176" spans="1:7">
      <c r="A176" t="str">
        <f t="shared" si="2"/>
        <v>B7-151 - Earthen - Cream</v>
      </c>
      <c r="B176" s="20" t="s">
        <v>587</v>
      </c>
      <c r="C176" s="20" t="s">
        <v>393</v>
      </c>
      <c r="D176" s="20" t="s">
        <v>225</v>
      </c>
      <c r="E176" s="20" t="s">
        <v>389</v>
      </c>
      <c r="F176" s="24">
        <v>22.05</v>
      </c>
      <c r="G176" s="24"/>
    </row>
    <row r="177" spans="1:7">
      <c r="A177" t="str">
        <f t="shared" si="2"/>
        <v>B7-154 - Earthen - Taupe</v>
      </c>
      <c r="B177" s="20" t="s">
        <v>588</v>
      </c>
      <c r="C177" s="20" t="s">
        <v>394</v>
      </c>
      <c r="D177" s="20" t="s">
        <v>225</v>
      </c>
      <c r="E177" s="20" t="s">
        <v>389</v>
      </c>
      <c r="F177" s="24">
        <v>22.05</v>
      </c>
      <c r="G177" s="24"/>
    </row>
    <row r="178" spans="1:7">
      <c r="A178" t="str">
        <f t="shared" si="2"/>
        <v>B7-155 - Earthen - Brown</v>
      </c>
      <c r="B178" s="20" t="s">
        <v>589</v>
      </c>
      <c r="C178" s="20" t="s">
        <v>395</v>
      </c>
      <c r="D178" s="20" t="s">
        <v>225</v>
      </c>
      <c r="E178" s="20" t="s">
        <v>389</v>
      </c>
      <c r="F178" s="24">
        <v>22.05</v>
      </c>
      <c r="G178" s="24"/>
    </row>
    <row r="179" spans="1:7">
      <c r="A179" t="str">
        <f t="shared" si="2"/>
        <v>B7-156 - Earthen - Charcoal</v>
      </c>
      <c r="B179" s="20" t="s">
        <v>590</v>
      </c>
      <c r="C179" s="20" t="s">
        <v>396</v>
      </c>
      <c r="D179" s="20" t="s">
        <v>225</v>
      </c>
      <c r="E179" s="20" t="s">
        <v>389</v>
      </c>
      <c r="F179" s="24">
        <v>22.05</v>
      </c>
      <c r="G179" s="24"/>
    </row>
    <row r="180" spans="1:7">
      <c r="A180" t="str">
        <f t="shared" si="2"/>
        <v>B7-162 - Earthen - Sand</v>
      </c>
      <c r="B180" s="20" t="s">
        <v>591</v>
      </c>
      <c r="C180" s="20" t="s">
        <v>397</v>
      </c>
      <c r="D180" s="20" t="s">
        <v>225</v>
      </c>
      <c r="E180" s="20" t="s">
        <v>389</v>
      </c>
      <c r="F180" s="24">
        <v>22.05</v>
      </c>
      <c r="G180" s="24"/>
    </row>
    <row r="181" spans="1:7">
      <c r="A181" t="str">
        <f t="shared" si="2"/>
        <v>B7-167 - Fine Burlap - Cream</v>
      </c>
      <c r="B181" s="20" t="s">
        <v>592</v>
      </c>
      <c r="C181" s="20" t="s">
        <v>398</v>
      </c>
      <c r="D181" s="20" t="s">
        <v>225</v>
      </c>
      <c r="E181" s="20" t="s">
        <v>389</v>
      </c>
      <c r="F181" s="24">
        <v>22.05</v>
      </c>
      <c r="G181" s="24"/>
    </row>
    <row r="182" spans="1:7">
      <c r="A182" t="str">
        <f t="shared" si="2"/>
        <v>B7-169 - Fine Burlap - Sauterne</v>
      </c>
      <c r="B182" s="20" t="s">
        <v>593</v>
      </c>
      <c r="C182" s="20" t="s">
        <v>399</v>
      </c>
      <c r="D182" s="20" t="s">
        <v>225</v>
      </c>
      <c r="E182" s="20" t="s">
        <v>389</v>
      </c>
      <c r="F182" s="24">
        <v>22.05</v>
      </c>
      <c r="G182" s="24"/>
    </row>
    <row r="183" spans="1:7">
      <c r="A183" t="str">
        <f t="shared" si="2"/>
        <v>B7-173 - Suede - Olive</v>
      </c>
      <c r="B183" s="20" t="s">
        <v>594</v>
      </c>
      <c r="C183" s="20" t="s">
        <v>400</v>
      </c>
      <c r="D183" s="20" t="s">
        <v>225</v>
      </c>
      <c r="E183" s="20" t="s">
        <v>389</v>
      </c>
      <c r="F183" s="24">
        <v>22.05</v>
      </c>
      <c r="G183" s="24"/>
    </row>
    <row r="184" spans="1:7">
      <c r="A184" t="str">
        <f t="shared" si="2"/>
        <v>B7-174 - Suede - Bronze</v>
      </c>
      <c r="B184" s="20" t="s">
        <v>595</v>
      </c>
      <c r="C184" s="20" t="s">
        <v>401</v>
      </c>
      <c r="D184" s="20" t="s">
        <v>225</v>
      </c>
      <c r="E184" s="20" t="s">
        <v>389</v>
      </c>
      <c r="F184" s="24">
        <v>22.05</v>
      </c>
      <c r="G184" s="24"/>
    </row>
    <row r="185" spans="1:7">
      <c r="A185" t="str">
        <f t="shared" si="2"/>
        <v>B7-175 - Suede - Khaki</v>
      </c>
      <c r="B185" s="20" t="s">
        <v>596</v>
      </c>
      <c r="C185" s="20" t="s">
        <v>402</v>
      </c>
      <c r="D185" s="20" t="s">
        <v>225</v>
      </c>
      <c r="E185" s="20" t="s">
        <v>389</v>
      </c>
      <c r="F185" s="24">
        <v>22.05</v>
      </c>
      <c r="G185" s="24"/>
    </row>
    <row r="186" spans="1:7">
      <c r="A186" t="str">
        <f t="shared" si="2"/>
        <v>B7-713 - Burnished Metals-Inca Gold</v>
      </c>
      <c r="B186" s="20" t="s">
        <v>597</v>
      </c>
      <c r="C186" s="20" t="s">
        <v>403</v>
      </c>
      <c r="D186" s="20" t="s">
        <v>225</v>
      </c>
      <c r="E186" s="20" t="s">
        <v>389</v>
      </c>
      <c r="F186" s="24">
        <v>22.05</v>
      </c>
      <c r="G186" s="24"/>
    </row>
    <row r="187" spans="1:7">
      <c r="A187" t="str">
        <f t="shared" si="2"/>
        <v>B7-721 - Fresco-Tuscano</v>
      </c>
      <c r="B187" s="20" t="s">
        <v>598</v>
      </c>
      <c r="C187" s="20" t="s">
        <v>404</v>
      </c>
      <c r="D187" s="20" t="s">
        <v>225</v>
      </c>
      <c r="E187" s="20" t="s">
        <v>389</v>
      </c>
      <c r="F187" s="24">
        <v>22.05</v>
      </c>
      <c r="G187" s="24"/>
    </row>
    <row r="188" spans="1:7">
      <c r="A188" t="str">
        <f t="shared" si="2"/>
        <v>B67-400 - Burl (black core)</v>
      </c>
      <c r="B188" s="20" t="s">
        <v>599</v>
      </c>
      <c r="C188" s="20" t="s">
        <v>405</v>
      </c>
      <c r="D188" s="20" t="s">
        <v>225</v>
      </c>
      <c r="E188" s="20" t="s">
        <v>387</v>
      </c>
      <c r="F188" s="24">
        <v>22.05</v>
      </c>
      <c r="G188" s="24"/>
    </row>
    <row r="189" spans="1:7">
      <c r="A189" t="str">
        <f t="shared" si="2"/>
        <v>B7-198 - Distressed - Gold</v>
      </c>
      <c r="B189" s="20" t="s">
        <v>600</v>
      </c>
      <c r="C189" s="20" t="s">
        <v>406</v>
      </c>
      <c r="D189" s="20" t="s">
        <v>225</v>
      </c>
      <c r="E189" s="20" t="s">
        <v>387</v>
      </c>
      <c r="F189" s="24">
        <v>22.05</v>
      </c>
      <c r="G189" s="24"/>
    </row>
    <row r="190" spans="1:7">
      <c r="A190" t="str">
        <f t="shared" si="2"/>
        <v>B7-254 - Sheer Silk - Sand</v>
      </c>
      <c r="B190" s="20" t="s">
        <v>601</v>
      </c>
      <c r="C190" s="20" t="s">
        <v>407</v>
      </c>
      <c r="D190" s="20" t="s">
        <v>225</v>
      </c>
      <c r="E190" s="20" t="s">
        <v>387</v>
      </c>
      <c r="F190" s="24">
        <v>22.05</v>
      </c>
      <c r="G190" s="24"/>
    </row>
    <row r="191" spans="1:7">
      <c r="A191" t="str">
        <f t="shared" si="2"/>
        <v>B7-255 - Sheer Silk - Warm Green</v>
      </c>
      <c r="B191" s="20" t="s">
        <v>602</v>
      </c>
      <c r="C191" s="20" t="s">
        <v>408</v>
      </c>
      <c r="D191" s="20" t="s">
        <v>225</v>
      </c>
      <c r="E191" s="20" t="s">
        <v>387</v>
      </c>
      <c r="F191" s="24">
        <v>22.05</v>
      </c>
      <c r="G191" s="24"/>
    </row>
    <row r="192" spans="1:7">
      <c r="A192" t="str">
        <f t="shared" si="2"/>
        <v>B7-274 - Empire Stripes Black</v>
      </c>
      <c r="B192" s="20" t="s">
        <v>603</v>
      </c>
      <c r="C192" s="20" t="s">
        <v>409</v>
      </c>
      <c r="D192" s="20" t="s">
        <v>225</v>
      </c>
      <c r="E192" s="20" t="s">
        <v>387</v>
      </c>
      <c r="F192" s="24">
        <v>22.05</v>
      </c>
      <c r="G192" s="24"/>
    </row>
    <row r="193" spans="1:13">
      <c r="A193" t="str">
        <f t="shared" si="2"/>
        <v>B7-276 - Empire Stripes White</v>
      </c>
      <c r="B193" s="20" t="s">
        <v>604</v>
      </c>
      <c r="C193" s="20" t="s">
        <v>410</v>
      </c>
      <c r="D193" s="20" t="s">
        <v>225</v>
      </c>
      <c r="E193" s="20" t="s">
        <v>387</v>
      </c>
      <c r="F193" s="24">
        <v>22.05</v>
      </c>
      <c r="G193" s="24"/>
    </row>
    <row r="194" spans="1:13">
      <c r="A194" t="str">
        <f t="shared" si="2"/>
        <v>B7-277 - Morocco Black</v>
      </c>
      <c r="B194" s="20" t="s">
        <v>605</v>
      </c>
      <c r="C194" s="20" t="s">
        <v>411</v>
      </c>
      <c r="D194" s="20" t="s">
        <v>225</v>
      </c>
      <c r="E194" s="20" t="s">
        <v>387</v>
      </c>
      <c r="F194" s="24">
        <v>22.05</v>
      </c>
      <c r="G194" s="24"/>
    </row>
    <row r="195" spans="1:13">
      <c r="A195" t="str">
        <f t="shared" si="2"/>
        <v>B7-278 - Morocco Mulberry</v>
      </c>
      <c r="B195" s="20" t="s">
        <v>606</v>
      </c>
      <c r="C195" s="20" t="s">
        <v>412</v>
      </c>
      <c r="D195" s="20" t="s">
        <v>225</v>
      </c>
      <c r="E195" s="20" t="s">
        <v>387</v>
      </c>
      <c r="F195" s="24">
        <v>22.05</v>
      </c>
      <c r="G195" s="24"/>
    </row>
    <row r="196" spans="1:13">
      <c r="A196" t="str">
        <f t="shared" si="2"/>
        <v>B7-400 - Burl</v>
      </c>
      <c r="B196" s="20" t="s">
        <v>607</v>
      </c>
      <c r="C196" s="20" t="s">
        <v>413</v>
      </c>
      <c r="D196" s="20" t="s">
        <v>225</v>
      </c>
      <c r="E196" s="20" t="s">
        <v>387</v>
      </c>
      <c r="F196" s="24">
        <v>22.05</v>
      </c>
      <c r="G196" s="24"/>
    </row>
    <row r="197" spans="1:13">
      <c r="A197" t="str">
        <f t="shared" si="2"/>
        <v>B7-401 - Maple</v>
      </c>
      <c r="B197" s="20" t="s">
        <v>608</v>
      </c>
      <c r="C197" s="20" t="s">
        <v>414</v>
      </c>
      <c r="D197" s="20" t="s">
        <v>225</v>
      </c>
      <c r="E197" s="20" t="s">
        <v>387</v>
      </c>
      <c r="F197" s="24">
        <v>22.05</v>
      </c>
      <c r="G197" s="24"/>
    </row>
    <row r="198" spans="1:13">
      <c r="A198" t="str">
        <f t="shared" ref="A198:A205" si="3">CONCATENATE(B198," - ",C198)</f>
        <v>B7-725 - Burnished Metals-Bronze Plated</v>
      </c>
      <c r="B198" s="20" t="s">
        <v>609</v>
      </c>
      <c r="C198" s="20" t="s">
        <v>415</v>
      </c>
      <c r="D198" s="20" t="s">
        <v>225</v>
      </c>
      <c r="E198" s="20" t="s">
        <v>387</v>
      </c>
      <c r="F198" s="24">
        <v>22.05</v>
      </c>
      <c r="G198" s="24"/>
    </row>
    <row r="199" spans="1:13">
      <c r="A199" t="str">
        <f t="shared" si="3"/>
        <v>B7-439 - Casa Blanca Ivory</v>
      </c>
      <c r="B199" s="20" t="s">
        <v>610</v>
      </c>
      <c r="C199" s="20" t="s">
        <v>416</v>
      </c>
      <c r="D199" s="20" t="s">
        <v>225</v>
      </c>
      <c r="E199" s="20" t="s">
        <v>389</v>
      </c>
      <c r="F199" s="24">
        <v>22.05</v>
      </c>
      <c r="G199" s="24"/>
    </row>
    <row r="200" spans="1:13">
      <c r="A200" t="str">
        <f t="shared" si="3"/>
        <v>B7-441 - Sea Glass Milk</v>
      </c>
      <c r="B200" s="20" t="s">
        <v>611</v>
      </c>
      <c r="C200" s="20" t="s">
        <v>417</v>
      </c>
      <c r="D200" s="20" t="s">
        <v>225</v>
      </c>
      <c r="E200" s="20" t="s">
        <v>389</v>
      </c>
      <c r="F200" s="24">
        <v>22.05</v>
      </c>
      <c r="G200" s="24"/>
    </row>
    <row r="201" spans="1:13">
      <c r="A201" t="str">
        <f t="shared" si="3"/>
        <v>B7-443 - Sea Glass Beryl</v>
      </c>
      <c r="B201" s="20" t="s">
        <v>612</v>
      </c>
      <c r="C201" s="20" t="s">
        <v>418</v>
      </c>
      <c r="D201" s="20" t="s">
        <v>225</v>
      </c>
      <c r="E201" s="20" t="s">
        <v>389</v>
      </c>
      <c r="F201" s="24">
        <v>22.05</v>
      </c>
      <c r="G201" s="24"/>
    </row>
    <row r="202" spans="1:13">
      <c r="A202" t="str">
        <f t="shared" si="3"/>
        <v>B62-100 - Basketball (black core)</v>
      </c>
      <c r="B202" s="20" t="s">
        <v>613</v>
      </c>
      <c r="C202" s="20" t="s">
        <v>419</v>
      </c>
      <c r="D202" s="20" t="s">
        <v>225</v>
      </c>
      <c r="E202" s="20" t="s">
        <v>420</v>
      </c>
      <c r="F202" s="24">
        <v>22.05</v>
      </c>
      <c r="G202" s="24"/>
    </row>
    <row r="203" spans="1:13">
      <c r="A203" t="str">
        <f t="shared" si="3"/>
        <v>B62-101 - Football (black core)</v>
      </c>
      <c r="B203" s="20" t="s">
        <v>614</v>
      </c>
      <c r="C203" s="20" t="s">
        <v>421</v>
      </c>
      <c r="D203" s="20" t="s">
        <v>225</v>
      </c>
      <c r="E203" s="20" t="s">
        <v>420</v>
      </c>
      <c r="F203" s="24">
        <v>22.05</v>
      </c>
      <c r="G203" s="24"/>
    </row>
    <row r="204" spans="1:13">
      <c r="A204" t="str">
        <f t="shared" si="3"/>
        <v>B62-103 - Gloss Black (black core)</v>
      </c>
      <c r="B204" s="20" t="s">
        <v>615</v>
      </c>
      <c r="C204" s="20" t="s">
        <v>422</v>
      </c>
      <c r="D204" s="20" t="s">
        <v>225</v>
      </c>
      <c r="E204" s="20" t="s">
        <v>420</v>
      </c>
      <c r="F204" s="24">
        <v>22.05</v>
      </c>
      <c r="G204" s="24"/>
    </row>
    <row r="205" spans="1:13">
      <c r="A205" t="str">
        <f t="shared" si="3"/>
        <v>BW2-102 - Golf Ball (white core)</v>
      </c>
      <c r="B205" s="20" t="s">
        <v>616</v>
      </c>
      <c r="C205" s="20" t="s">
        <v>423</v>
      </c>
      <c r="D205" s="20" t="s">
        <v>225</v>
      </c>
      <c r="E205" s="20" t="s">
        <v>420</v>
      </c>
      <c r="F205" s="24">
        <v>22.05</v>
      </c>
      <c r="G205" s="24"/>
    </row>
    <row r="206" spans="1:13" s="20" customFormat="1">
      <c r="A206" s="42" t="str">
        <f>(B206&amp;" - "&amp;C206)</f>
        <v>B9-124 - Royal Blue Suede</v>
      </c>
      <c r="B206" s="20" t="s">
        <v>998</v>
      </c>
      <c r="C206" s="20" t="s">
        <v>982</v>
      </c>
      <c r="D206" s="20" t="s">
        <v>225</v>
      </c>
      <c r="E206" s="20" t="s">
        <v>981</v>
      </c>
      <c r="F206" s="24">
        <v>22.05</v>
      </c>
      <c r="G206" s="24"/>
      <c r="H206" s="18"/>
      <c r="J206" s="24"/>
      <c r="K206" s="24"/>
      <c r="M206" s="41"/>
    </row>
    <row r="207" spans="1:13" s="20" customFormat="1">
      <c r="A207" s="42" t="str">
        <f t="shared" ref="A207:A237" si="4">(B207&amp;" - "&amp;C207)</f>
        <v>B9-125 - Winter Suede</v>
      </c>
      <c r="B207" s="20" t="s">
        <v>999</v>
      </c>
      <c r="C207" s="20" t="s">
        <v>983</v>
      </c>
      <c r="D207" s="20" t="s">
        <v>225</v>
      </c>
      <c r="E207" s="20" t="s">
        <v>981</v>
      </c>
      <c r="F207" s="24">
        <v>22.05</v>
      </c>
      <c r="G207" s="24"/>
      <c r="H207" s="18"/>
      <c r="J207" s="24"/>
      <c r="K207" s="24"/>
      <c r="M207" s="41"/>
    </row>
    <row r="208" spans="1:13" s="20" customFormat="1">
      <c r="A208" s="42" t="str">
        <f t="shared" si="4"/>
        <v>B9-126 - Grassland Suede</v>
      </c>
      <c r="B208" s="20" t="s">
        <v>1000</v>
      </c>
      <c r="C208" s="20" t="s">
        <v>984</v>
      </c>
      <c r="D208" s="20" t="s">
        <v>225</v>
      </c>
      <c r="E208" s="20" t="s">
        <v>981</v>
      </c>
      <c r="F208" s="24">
        <v>22.05</v>
      </c>
      <c r="G208" s="24"/>
      <c r="H208" s="18"/>
      <c r="J208" s="24"/>
      <c r="K208" s="24"/>
      <c r="M208" s="41"/>
    </row>
    <row r="209" spans="1:13" s="20" customFormat="1">
      <c r="A209" s="42" t="str">
        <f t="shared" si="4"/>
        <v>B9-129 - Treeline Suede</v>
      </c>
      <c r="B209" s="20" t="s">
        <v>1001</v>
      </c>
      <c r="C209" s="20" t="s">
        <v>985</v>
      </c>
      <c r="D209" s="20" t="s">
        <v>225</v>
      </c>
      <c r="E209" s="20" t="s">
        <v>981</v>
      </c>
      <c r="F209" s="24">
        <v>22.05</v>
      </c>
      <c r="G209" s="24"/>
      <c r="H209" s="18"/>
      <c r="J209" s="24"/>
      <c r="K209" s="24"/>
      <c r="M209" s="41"/>
    </row>
    <row r="210" spans="1:13" s="20" customFormat="1">
      <c r="A210" s="42" t="str">
        <f t="shared" si="4"/>
        <v>B9-133 - Torrent Suede</v>
      </c>
      <c r="B210" s="20" t="s">
        <v>1002</v>
      </c>
      <c r="C210" s="20" t="s">
        <v>986</v>
      </c>
      <c r="D210" s="20" t="s">
        <v>225</v>
      </c>
      <c r="E210" s="20" t="s">
        <v>981</v>
      </c>
      <c r="F210" s="24">
        <v>22.05</v>
      </c>
      <c r="G210" s="24"/>
      <c r="H210" s="18"/>
      <c r="J210" s="24"/>
      <c r="K210" s="24"/>
      <c r="M210" s="41"/>
    </row>
    <row r="211" spans="1:13" s="20" customFormat="1">
      <c r="A211" s="42" t="str">
        <f t="shared" si="4"/>
        <v>B9-134 - Berry Suede</v>
      </c>
      <c r="B211" s="20" t="s">
        <v>1003</v>
      </c>
      <c r="C211" s="20" t="s">
        <v>987</v>
      </c>
      <c r="D211" s="20" t="s">
        <v>225</v>
      </c>
      <c r="E211" s="20" t="s">
        <v>981</v>
      </c>
      <c r="F211" s="24">
        <v>22.05</v>
      </c>
      <c r="G211" s="24"/>
      <c r="H211" s="18"/>
      <c r="J211" s="24"/>
      <c r="K211" s="24"/>
      <c r="M211" s="41"/>
    </row>
    <row r="212" spans="1:13" s="20" customFormat="1">
      <c r="A212" s="42" t="str">
        <f t="shared" si="4"/>
        <v>B9-135 - Blaze Suede</v>
      </c>
      <c r="B212" s="20" t="s">
        <v>1004</v>
      </c>
      <c r="C212" s="20" t="s">
        <v>988</v>
      </c>
      <c r="D212" s="20" t="s">
        <v>225</v>
      </c>
      <c r="E212" s="20" t="s">
        <v>981</v>
      </c>
      <c r="F212" s="24">
        <v>22.05</v>
      </c>
      <c r="G212" s="24"/>
      <c r="H212" s="18"/>
      <c r="J212" s="24"/>
      <c r="K212" s="24"/>
      <c r="M212" s="41"/>
    </row>
    <row r="213" spans="1:13" s="20" customFormat="1">
      <c r="A213" s="42" t="str">
        <f t="shared" si="4"/>
        <v>B9-137 - Thicket Suede</v>
      </c>
      <c r="B213" s="20" t="s">
        <v>1005</v>
      </c>
      <c r="C213" s="20" t="s">
        <v>989</v>
      </c>
      <c r="D213" s="20" t="s">
        <v>225</v>
      </c>
      <c r="E213" s="20" t="s">
        <v>981</v>
      </c>
      <c r="F213" s="24">
        <v>22.05</v>
      </c>
      <c r="G213" s="24"/>
      <c r="H213" s="18"/>
      <c r="J213" s="24"/>
      <c r="K213" s="24"/>
      <c r="M213" s="41"/>
    </row>
    <row r="214" spans="1:13" s="20" customFormat="1">
      <c r="A214" s="42" t="str">
        <f t="shared" si="4"/>
        <v>B9-140 - Smoke Suede</v>
      </c>
      <c r="B214" s="20" t="s">
        <v>1006</v>
      </c>
      <c r="C214" s="20" t="s">
        <v>990</v>
      </c>
      <c r="D214" s="20" t="s">
        <v>225</v>
      </c>
      <c r="E214" s="20" t="s">
        <v>981</v>
      </c>
      <c r="F214" s="24">
        <v>22.05</v>
      </c>
      <c r="G214" s="24"/>
      <c r="H214" s="18"/>
      <c r="J214" s="24"/>
      <c r="K214" s="24"/>
      <c r="M214" s="41"/>
    </row>
    <row r="215" spans="1:13" s="20" customFormat="1">
      <c r="A215" s="42" t="str">
        <f t="shared" si="4"/>
        <v>B9-141 - Ash Suede</v>
      </c>
      <c r="B215" s="20" t="s">
        <v>1007</v>
      </c>
      <c r="C215" s="20" t="s">
        <v>991</v>
      </c>
      <c r="D215" s="20" t="s">
        <v>225</v>
      </c>
      <c r="E215" s="20" t="s">
        <v>981</v>
      </c>
      <c r="F215" s="24">
        <v>22.05</v>
      </c>
      <c r="G215" s="24"/>
      <c r="H215" s="18"/>
      <c r="J215" s="24"/>
      <c r="K215" s="24"/>
      <c r="M215" s="41"/>
    </row>
    <row r="216" spans="1:13" s="20" customFormat="1">
      <c r="A216" s="42" t="str">
        <f t="shared" si="4"/>
        <v>B9-142 - Night Sky Suede</v>
      </c>
      <c r="B216" s="20" t="s">
        <v>1008</v>
      </c>
      <c r="C216" s="20" t="s">
        <v>992</v>
      </c>
      <c r="D216" s="20" t="s">
        <v>225</v>
      </c>
      <c r="E216" s="20" t="s">
        <v>981</v>
      </c>
      <c r="F216" s="24">
        <v>22.05</v>
      </c>
      <c r="G216" s="24"/>
      <c r="H216" s="18"/>
      <c r="J216" s="24"/>
      <c r="K216" s="24"/>
      <c r="M216" s="41"/>
    </row>
    <row r="217" spans="1:13" s="20" customFormat="1">
      <c r="A217" s="42" t="str">
        <f t="shared" si="4"/>
        <v>B9-143 - Cocoa Suede</v>
      </c>
      <c r="B217" s="20" t="s">
        <v>1009</v>
      </c>
      <c r="C217" s="20" t="s">
        <v>993</v>
      </c>
      <c r="D217" s="20" t="s">
        <v>225</v>
      </c>
      <c r="E217" s="20" t="s">
        <v>981</v>
      </c>
      <c r="F217" s="24">
        <v>22.05</v>
      </c>
      <c r="G217" s="24"/>
      <c r="H217" s="18"/>
      <c r="J217" s="24"/>
      <c r="K217" s="24"/>
      <c r="M217" s="41"/>
    </row>
    <row r="218" spans="1:13" s="20" customFormat="1">
      <c r="A218" s="42" t="str">
        <f t="shared" si="4"/>
        <v>B9-144 - Sunrise Suede</v>
      </c>
      <c r="B218" s="20" t="s">
        <v>1010</v>
      </c>
      <c r="C218" s="20" t="s">
        <v>994</v>
      </c>
      <c r="D218" s="20" t="s">
        <v>225</v>
      </c>
      <c r="E218" s="20" t="s">
        <v>981</v>
      </c>
      <c r="F218" s="24">
        <v>22.05</v>
      </c>
      <c r="G218" s="24"/>
      <c r="H218" s="18"/>
      <c r="J218" s="24"/>
      <c r="K218" s="24"/>
      <c r="M218" s="41"/>
    </row>
    <row r="219" spans="1:13" s="20" customFormat="1">
      <c r="A219" s="42" t="str">
        <f t="shared" si="4"/>
        <v>B9-145 - Clementine Suede</v>
      </c>
      <c r="B219" s="20" t="s">
        <v>1011</v>
      </c>
      <c r="C219" s="20" t="s">
        <v>995</v>
      </c>
      <c r="D219" s="20" t="s">
        <v>225</v>
      </c>
      <c r="E219" s="20" t="s">
        <v>981</v>
      </c>
      <c r="F219" s="24">
        <v>22.05</v>
      </c>
      <c r="G219" s="24"/>
      <c r="H219" s="18"/>
      <c r="J219" s="24"/>
      <c r="K219" s="24"/>
      <c r="M219" s="41"/>
    </row>
    <row r="220" spans="1:13" s="20" customFormat="1">
      <c r="A220" s="42" t="str">
        <f t="shared" si="4"/>
        <v>B9-146 - Red Sky Suede</v>
      </c>
      <c r="B220" s="20" t="s">
        <v>1012</v>
      </c>
      <c r="C220" s="20" t="s">
        <v>996</v>
      </c>
      <c r="D220" s="20" t="s">
        <v>225</v>
      </c>
      <c r="E220" s="20" t="s">
        <v>981</v>
      </c>
      <c r="F220" s="24">
        <v>22.05</v>
      </c>
      <c r="G220" s="24"/>
      <c r="H220" s="18"/>
      <c r="J220" s="24"/>
      <c r="K220" s="24"/>
      <c r="M220" s="41"/>
    </row>
    <row r="221" spans="1:13" s="20" customFormat="1">
      <c r="A221" s="42" t="str">
        <f t="shared" si="4"/>
        <v>B9-148 - Crocus Suede</v>
      </c>
      <c r="B221" s="20" t="s">
        <v>1013</v>
      </c>
      <c r="C221" s="20" t="s">
        <v>997</v>
      </c>
      <c r="D221" s="20" t="s">
        <v>225</v>
      </c>
      <c r="E221" s="20" t="s">
        <v>981</v>
      </c>
      <c r="F221" s="24">
        <v>22.05</v>
      </c>
      <c r="G221" s="24"/>
      <c r="H221" s="18"/>
      <c r="J221" s="24"/>
      <c r="K221" s="24"/>
      <c r="M221" s="41"/>
    </row>
    <row r="222" spans="1:13">
      <c r="A222" s="42" t="str">
        <f t="shared" si="4"/>
        <v>BR74987 - White / Pink Core</v>
      </c>
      <c r="B222" s="20" t="s">
        <v>1017</v>
      </c>
      <c r="C222" s="20" t="s">
        <v>1033</v>
      </c>
      <c r="D222" s="20" t="s">
        <v>225</v>
      </c>
      <c r="E222" s="20" t="s">
        <v>1014</v>
      </c>
      <c r="F222" s="24">
        <v>34.020000000000003</v>
      </c>
      <c r="G222" s="24"/>
    </row>
    <row r="223" spans="1:13">
      <c r="A223" s="42" t="str">
        <f t="shared" si="4"/>
        <v>BR74921 - Black / Pink Core</v>
      </c>
      <c r="B223" s="20" t="s">
        <v>1018</v>
      </c>
      <c r="C223" s="20" t="s">
        <v>1034</v>
      </c>
      <c r="D223" s="20" t="s">
        <v>225</v>
      </c>
      <c r="E223" s="20" t="s">
        <v>1014</v>
      </c>
      <c r="F223" s="24">
        <v>34.020000000000003</v>
      </c>
      <c r="G223" s="24"/>
    </row>
    <row r="224" spans="1:13">
      <c r="A224" s="42" t="str">
        <f t="shared" si="4"/>
        <v>BR34987 - White / Red Core</v>
      </c>
      <c r="B224" s="20" t="s">
        <v>1019</v>
      </c>
      <c r="C224" s="20" t="s">
        <v>1035</v>
      </c>
      <c r="D224" s="20" t="s">
        <v>225</v>
      </c>
      <c r="E224" s="20" t="s">
        <v>1014</v>
      </c>
      <c r="F224" s="24">
        <v>34.020000000000003</v>
      </c>
      <c r="G224" s="24"/>
    </row>
    <row r="225" spans="1:7">
      <c r="A225" s="42" t="str">
        <f t="shared" si="4"/>
        <v>BR34921 - Black / Red Core</v>
      </c>
      <c r="B225" s="20" t="s">
        <v>1020</v>
      </c>
      <c r="C225" s="20" t="s">
        <v>1036</v>
      </c>
      <c r="D225" s="20" t="s">
        <v>225</v>
      </c>
      <c r="E225" s="20" t="s">
        <v>1014</v>
      </c>
      <c r="F225" s="24">
        <v>34.020000000000003</v>
      </c>
      <c r="G225" s="24"/>
    </row>
    <row r="226" spans="1:7">
      <c r="A226" s="42" t="str">
        <f t="shared" si="4"/>
        <v>BR54987 - White / Orange Core</v>
      </c>
      <c r="B226" s="20" t="s">
        <v>1021</v>
      </c>
      <c r="C226" s="20" t="s">
        <v>1037</v>
      </c>
      <c r="D226" s="20" t="s">
        <v>225</v>
      </c>
      <c r="E226" s="20" t="s">
        <v>1014</v>
      </c>
      <c r="F226" s="24">
        <v>34.020000000000003</v>
      </c>
      <c r="G226" s="24"/>
    </row>
    <row r="227" spans="1:7">
      <c r="A227" s="42" t="str">
        <f t="shared" si="4"/>
        <v>BR54921 - Black / Orange Core</v>
      </c>
      <c r="B227" s="20" t="s">
        <v>1022</v>
      </c>
      <c r="C227" s="20" t="s">
        <v>1038</v>
      </c>
      <c r="D227" s="20" t="s">
        <v>225</v>
      </c>
      <c r="E227" s="20" t="s">
        <v>1014</v>
      </c>
      <c r="F227" s="24">
        <v>34.020000000000003</v>
      </c>
      <c r="G227" s="24"/>
    </row>
    <row r="228" spans="1:7">
      <c r="A228" s="42" t="str">
        <f t="shared" si="4"/>
        <v>BR44987 - White / Yellow Core</v>
      </c>
      <c r="B228" s="20" t="s">
        <v>1023</v>
      </c>
      <c r="C228" s="20" t="s">
        <v>1039</v>
      </c>
      <c r="D228" s="20" t="s">
        <v>225</v>
      </c>
      <c r="E228" s="20" t="s">
        <v>1014</v>
      </c>
      <c r="F228" s="24">
        <v>34.020000000000003</v>
      </c>
      <c r="G228" s="24"/>
    </row>
    <row r="229" spans="1:7">
      <c r="A229" s="42" t="str">
        <f t="shared" si="4"/>
        <v>BR44921 - Black / Yellow Core</v>
      </c>
      <c r="B229" s="20" t="s">
        <v>1024</v>
      </c>
      <c r="C229" s="20" t="s">
        <v>1040</v>
      </c>
      <c r="D229" s="20" t="s">
        <v>225</v>
      </c>
      <c r="E229" s="20" t="s">
        <v>1014</v>
      </c>
      <c r="F229" s="24">
        <v>34.020000000000003</v>
      </c>
      <c r="G229" s="24"/>
    </row>
    <row r="230" spans="1:7">
      <c r="A230" s="42" t="str">
        <f t="shared" si="4"/>
        <v>BR24987 - White / Green Core</v>
      </c>
      <c r="B230" s="20" t="s">
        <v>1025</v>
      </c>
      <c r="C230" s="20" t="s">
        <v>1041</v>
      </c>
      <c r="D230" s="20" t="s">
        <v>225</v>
      </c>
      <c r="E230" s="20" t="s">
        <v>1014</v>
      </c>
      <c r="F230" s="24">
        <v>34.020000000000003</v>
      </c>
      <c r="G230" s="24"/>
    </row>
    <row r="231" spans="1:7">
      <c r="A231" s="42" t="str">
        <f t="shared" si="4"/>
        <v>BF24921 - Black / Green Core</v>
      </c>
      <c r="B231" s="20" t="s">
        <v>1026</v>
      </c>
      <c r="C231" s="20" t="s">
        <v>1042</v>
      </c>
      <c r="D231" s="20" t="s">
        <v>225</v>
      </c>
      <c r="E231" s="20" t="s">
        <v>1014</v>
      </c>
      <c r="F231" s="24">
        <v>34.020000000000003</v>
      </c>
      <c r="G231" s="24"/>
    </row>
    <row r="232" spans="1:7">
      <c r="A232" s="42" t="str">
        <f t="shared" si="4"/>
        <v>BR84987 - White / Baby Blue Core</v>
      </c>
      <c r="B232" s="20" t="s">
        <v>1027</v>
      </c>
      <c r="C232" s="20" t="s">
        <v>1043</v>
      </c>
      <c r="D232" s="20" t="s">
        <v>225</v>
      </c>
      <c r="E232" s="20" t="s">
        <v>1014</v>
      </c>
      <c r="F232" s="24">
        <v>34.020000000000003</v>
      </c>
      <c r="G232" s="24"/>
    </row>
    <row r="233" spans="1:7">
      <c r="A233" s="42" t="str">
        <f t="shared" si="4"/>
        <v>BR84921 - Black / Baby Blue Core</v>
      </c>
      <c r="B233" s="20" t="s">
        <v>1028</v>
      </c>
      <c r="C233" s="20" t="s">
        <v>1044</v>
      </c>
      <c r="D233" s="20" t="s">
        <v>225</v>
      </c>
      <c r="E233" s="20" t="s">
        <v>1014</v>
      </c>
      <c r="F233" s="24">
        <v>34.020000000000003</v>
      </c>
      <c r="G233" s="24"/>
    </row>
    <row r="234" spans="1:7">
      <c r="A234" s="42" t="str">
        <f t="shared" si="4"/>
        <v>BR14987 - White / Blue Core</v>
      </c>
      <c r="B234" s="20" t="s">
        <v>1029</v>
      </c>
      <c r="C234" s="20" t="s">
        <v>1045</v>
      </c>
      <c r="D234" s="20" t="s">
        <v>225</v>
      </c>
      <c r="E234" s="20" t="s">
        <v>1014</v>
      </c>
      <c r="F234" s="24">
        <v>34.020000000000003</v>
      </c>
      <c r="G234" s="24"/>
    </row>
    <row r="235" spans="1:7">
      <c r="A235" s="42" t="str">
        <f t="shared" si="4"/>
        <v>BR14921 - Black / Blue Core</v>
      </c>
      <c r="B235" s="20" t="s">
        <v>1030</v>
      </c>
      <c r="C235" s="20" t="s">
        <v>1046</v>
      </c>
      <c r="D235" s="20" t="s">
        <v>225</v>
      </c>
      <c r="E235" s="20" t="s">
        <v>1014</v>
      </c>
      <c r="F235" s="24">
        <v>34.020000000000003</v>
      </c>
      <c r="G235" s="24"/>
    </row>
    <row r="236" spans="1:7">
      <c r="A236" s="42" t="str">
        <f t="shared" si="4"/>
        <v>BR64987 - Whtie / Purple Core</v>
      </c>
      <c r="B236" s="20" t="s">
        <v>1031</v>
      </c>
      <c r="C236" s="20" t="s">
        <v>1047</v>
      </c>
      <c r="D236" s="20" t="s">
        <v>225</v>
      </c>
      <c r="E236" s="20" t="s">
        <v>1014</v>
      </c>
      <c r="F236" s="24">
        <v>34.020000000000003</v>
      </c>
      <c r="G236" s="24"/>
    </row>
    <row r="237" spans="1:7">
      <c r="A237" s="42" t="str">
        <f t="shared" si="4"/>
        <v>BR64921 - Black / Purple Core</v>
      </c>
      <c r="B237" s="20" t="s">
        <v>1032</v>
      </c>
      <c r="C237" s="20" t="s">
        <v>1048</v>
      </c>
      <c r="D237" s="20" t="s">
        <v>225</v>
      </c>
      <c r="E237" s="20" t="s">
        <v>1014</v>
      </c>
      <c r="F237" s="24">
        <v>34.020000000000003</v>
      </c>
      <c r="G237" s="24"/>
    </row>
    <row r="238" spans="1:7">
      <c r="A238" s="42"/>
      <c r="E238" s="20"/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4:F111"/>
  <sheetViews>
    <sheetView topLeftCell="A85" workbookViewId="0">
      <selection activeCell="C8" sqref="C8"/>
    </sheetView>
  </sheetViews>
  <sheetFormatPr defaultColWidth="8.6640625" defaultRowHeight="14.4"/>
  <cols>
    <col min="1" max="1" width="12.88671875" bestFit="1" customWidth="1"/>
    <col min="2" max="2" width="28.6640625" bestFit="1" customWidth="1"/>
    <col min="3" max="3" width="21.44140625" customWidth="1"/>
    <col min="4" max="4" width="13.109375" customWidth="1"/>
    <col min="5" max="5" width="12.6640625" customWidth="1"/>
    <col min="6" max="6" width="11.6640625" bestFit="1" customWidth="1"/>
    <col min="7" max="7" width="13.33203125" bestFit="1" customWidth="1"/>
  </cols>
  <sheetData>
    <row r="4" spans="2:6">
      <c r="B4" s="10" t="s">
        <v>185</v>
      </c>
    </row>
    <row r="5" spans="2:6">
      <c r="B5" s="6" t="s">
        <v>182</v>
      </c>
      <c r="C5" s="21" t="s">
        <v>186</v>
      </c>
      <c r="D5" s="6" t="s">
        <v>622</v>
      </c>
      <c r="E5" s="6" t="s">
        <v>669</v>
      </c>
    </row>
    <row r="6" spans="2:6">
      <c r="B6" s="8" t="s">
        <v>623</v>
      </c>
      <c r="C6" s="22">
        <v>42.5</v>
      </c>
      <c r="D6" s="7">
        <f>C6/((4*12)*(8*12))</f>
        <v>9.223090277777778E-3</v>
      </c>
      <c r="E6" s="29">
        <v>0</v>
      </c>
      <c r="F6" s="5" t="s">
        <v>187</v>
      </c>
    </row>
    <row r="7" spans="2:6">
      <c r="B7" s="8" t="s">
        <v>624</v>
      </c>
      <c r="C7" s="22">
        <v>72.5</v>
      </c>
      <c r="D7" s="7">
        <f>C7/((4*12)*(8*12))</f>
        <v>1.5733506944444444E-2</v>
      </c>
      <c r="E7" s="9">
        <v>15</v>
      </c>
    </row>
    <row r="8" spans="2:6">
      <c r="B8" s="8" t="s">
        <v>625</v>
      </c>
      <c r="C8" s="22">
        <v>110</v>
      </c>
      <c r="D8" s="7">
        <f>C8/((4*12)*(8*12))</f>
        <v>2.3871527777777776E-2</v>
      </c>
      <c r="E8" s="9">
        <v>0</v>
      </c>
    </row>
    <row r="9" spans="2:6">
      <c r="B9" s="8" t="s">
        <v>626</v>
      </c>
      <c r="C9" s="22">
        <v>0</v>
      </c>
      <c r="D9" s="7">
        <f>C9/((4*12)*(8*12))</f>
        <v>0</v>
      </c>
      <c r="E9" s="29">
        <f>-D6</f>
        <v>-9.223090277777778E-3</v>
      </c>
      <c r="F9" t="s">
        <v>670</v>
      </c>
    </row>
    <row r="10" spans="2:6">
      <c r="B10" s="8" t="s">
        <v>1931</v>
      </c>
      <c r="C10" s="22">
        <v>50</v>
      </c>
      <c r="D10" s="7">
        <f>C10/((4*12)*(8*12))</f>
        <v>1.0850694444444444E-2</v>
      </c>
      <c r="E10" s="29">
        <v>0</v>
      </c>
      <c r="F10" t="s">
        <v>671</v>
      </c>
    </row>
    <row r="12" spans="2:6">
      <c r="B12" s="11" t="s">
        <v>188</v>
      </c>
      <c r="C12" s="6"/>
      <c r="D12" s="6"/>
    </row>
    <row r="13" spans="2:6">
      <c r="B13" s="6" t="s">
        <v>182</v>
      </c>
      <c r="C13" s="6" t="s">
        <v>186</v>
      </c>
      <c r="D13" s="6" t="s">
        <v>669</v>
      </c>
    </row>
    <row r="14" spans="2:6">
      <c r="B14" s="8" t="s">
        <v>627</v>
      </c>
      <c r="C14" s="22">
        <v>4</v>
      </c>
      <c r="D14" s="9">
        <v>0</v>
      </c>
      <c r="E14" s="144">
        <f>C14/(32*40)</f>
        <v>3.1250000000000002E-3</v>
      </c>
    </row>
    <row r="15" spans="2:6">
      <c r="B15" s="8" t="s">
        <v>1050</v>
      </c>
      <c r="C15" s="22">
        <v>7</v>
      </c>
      <c r="D15" s="9">
        <v>0</v>
      </c>
      <c r="E15" s="144">
        <f t="shared" ref="E15:E16" si="0">C15/(32*40)</f>
        <v>5.4687499999999997E-3</v>
      </c>
    </row>
    <row r="16" spans="2:6">
      <c r="B16" s="8" t="s">
        <v>1051</v>
      </c>
      <c r="C16" s="22">
        <v>10</v>
      </c>
      <c r="D16" s="9">
        <v>0</v>
      </c>
      <c r="E16" s="144">
        <f t="shared" si="0"/>
        <v>7.8125E-3</v>
      </c>
    </row>
    <row r="17" spans="2:6">
      <c r="B17" s="8" t="s">
        <v>628</v>
      </c>
      <c r="C17" s="22">
        <v>0</v>
      </c>
      <c r="D17" s="9">
        <v>0</v>
      </c>
    </row>
    <row r="20" spans="2:6">
      <c r="B20" s="11" t="s">
        <v>189</v>
      </c>
      <c r="C20" s="6" t="s">
        <v>202</v>
      </c>
      <c r="D20" s="8" t="s">
        <v>194</v>
      </c>
      <c r="E20" s="6"/>
    </row>
    <row r="21" spans="2:6">
      <c r="B21" s="6" t="s">
        <v>677</v>
      </c>
      <c r="C21" s="12">
        <f>D21/100+0.7</f>
        <v>0.72567999999999999</v>
      </c>
      <c r="D21" s="13">
        <v>2.5680000000000001</v>
      </c>
      <c r="E21" s="6" t="s">
        <v>192</v>
      </c>
      <c r="F21" s="32"/>
    </row>
    <row r="22" spans="2:6">
      <c r="B22" s="6" t="s">
        <v>678</v>
      </c>
      <c r="C22" s="12">
        <f>D22/100+0.7</f>
        <v>0.73887999999999998</v>
      </c>
      <c r="D22" s="13">
        <v>3.8879999999999999</v>
      </c>
      <c r="E22" s="6" t="s">
        <v>192</v>
      </c>
      <c r="F22" s="32"/>
    </row>
    <row r="23" spans="2:6">
      <c r="B23" s="6" t="s">
        <v>191</v>
      </c>
      <c r="C23" s="12">
        <f>(D23/100)*2</f>
        <v>0.10319999999999999</v>
      </c>
      <c r="D23" s="13">
        <v>5.1599999999999993</v>
      </c>
      <c r="E23" s="6" t="s">
        <v>192</v>
      </c>
      <c r="F23" s="32"/>
    </row>
    <row r="24" spans="2:6">
      <c r="B24" s="6" t="s">
        <v>190</v>
      </c>
      <c r="C24" s="14">
        <f>(D24/1000)*4</f>
        <v>5.3952E-2</v>
      </c>
      <c r="D24" s="13">
        <v>13.488</v>
      </c>
      <c r="E24" s="6" t="s">
        <v>193</v>
      </c>
      <c r="F24" s="32"/>
    </row>
    <row r="25" spans="2:6">
      <c r="B25" s="6" t="s">
        <v>196</v>
      </c>
      <c r="C25" s="12">
        <f>(D25/850)*4</f>
        <v>9.035294117647058E-2</v>
      </c>
      <c r="D25" s="13">
        <v>19.2</v>
      </c>
      <c r="E25" s="6" t="s">
        <v>195</v>
      </c>
      <c r="F25" s="32"/>
    </row>
    <row r="26" spans="2:6">
      <c r="B26" s="6" t="s">
        <v>197</v>
      </c>
      <c r="C26" s="12">
        <f>D26/500</f>
        <v>3.1199999999999999E-2</v>
      </c>
      <c r="D26" s="15">
        <v>15.6</v>
      </c>
      <c r="E26" s="6" t="s">
        <v>198</v>
      </c>
      <c r="F26" s="32"/>
    </row>
    <row r="27" spans="2:6">
      <c r="B27" s="6"/>
      <c r="C27" s="6"/>
      <c r="D27" s="6"/>
      <c r="E27" s="6"/>
    </row>
    <row r="28" spans="2:6">
      <c r="B28" s="8" t="s">
        <v>632</v>
      </c>
      <c r="C28" s="16">
        <f>C29+0.5</f>
        <v>1.0162049411764706</v>
      </c>
      <c r="D28" s="6"/>
      <c r="E28" s="6"/>
    </row>
    <row r="29" spans="2:6">
      <c r="B29" s="8" t="s">
        <v>629</v>
      </c>
      <c r="C29" s="16">
        <f>C23+C24+C25+C26+(C72/2)</f>
        <v>0.51620494117647053</v>
      </c>
      <c r="D29" s="6"/>
      <c r="E29" s="6"/>
    </row>
    <row r="30" spans="2:6">
      <c r="B30" s="8" t="s">
        <v>630</v>
      </c>
      <c r="C30" s="12">
        <f>C22</f>
        <v>0.73887999999999998</v>
      </c>
      <c r="D30" s="6"/>
      <c r="E30" s="6"/>
    </row>
    <row r="31" spans="2:6">
      <c r="B31" s="8" t="s">
        <v>631</v>
      </c>
      <c r="C31" s="12">
        <f>C21</f>
        <v>0.72567999999999999</v>
      </c>
      <c r="D31" s="6"/>
      <c r="E31" s="6"/>
    </row>
    <row r="32" spans="2:6">
      <c r="B32" s="8" t="s">
        <v>672</v>
      </c>
      <c r="C32" s="12">
        <v>1.25</v>
      </c>
      <c r="D32" s="23">
        <v>4</v>
      </c>
      <c r="E32" s="6"/>
    </row>
    <row r="33" spans="2:5">
      <c r="B33" s="8" t="s">
        <v>673</v>
      </c>
      <c r="C33" s="12">
        <v>0.3</v>
      </c>
      <c r="D33" s="23">
        <v>2</v>
      </c>
      <c r="E33" s="6"/>
    </row>
    <row r="34" spans="2:5">
      <c r="B34" s="8" t="s">
        <v>633</v>
      </c>
      <c r="C34" s="12">
        <v>0</v>
      </c>
      <c r="D34" s="6"/>
      <c r="E34" s="6"/>
    </row>
    <row r="37" spans="2:5">
      <c r="B37" s="10" t="s">
        <v>222</v>
      </c>
    </row>
    <row r="38" spans="2:5">
      <c r="B38" s="11" t="s">
        <v>206</v>
      </c>
      <c r="C38" s="11" t="s">
        <v>652</v>
      </c>
    </row>
    <row r="39" spans="2:5">
      <c r="B39" s="8" t="s">
        <v>688</v>
      </c>
      <c r="C39" s="25">
        <v>1.5</v>
      </c>
    </row>
    <row r="40" spans="2:5">
      <c r="B40" s="8" t="s">
        <v>687</v>
      </c>
      <c r="C40" s="25">
        <v>1.5</v>
      </c>
      <c r="D40" s="32"/>
    </row>
    <row r="41" spans="2:5">
      <c r="B41" s="8" t="s">
        <v>682</v>
      </c>
      <c r="C41" s="25">
        <v>2.9250000000000003</v>
      </c>
      <c r="D41" s="32"/>
    </row>
    <row r="42" spans="2:5">
      <c r="B42" s="8" t="s">
        <v>679</v>
      </c>
      <c r="C42" s="25">
        <v>5.109</v>
      </c>
      <c r="D42" s="32"/>
    </row>
    <row r="43" spans="2:5">
      <c r="B43" s="8" t="s">
        <v>680</v>
      </c>
      <c r="C43" s="30">
        <v>4.8620000000000001</v>
      </c>
      <c r="D43" s="32"/>
    </row>
    <row r="44" spans="2:5">
      <c r="B44" s="8" t="s">
        <v>683</v>
      </c>
      <c r="C44" s="25">
        <v>4.8620000000000001</v>
      </c>
      <c r="D44" s="32"/>
    </row>
    <row r="45" spans="2:5">
      <c r="B45" s="8" t="s">
        <v>638</v>
      </c>
      <c r="C45" s="25">
        <v>7.306</v>
      </c>
      <c r="D45" s="32"/>
    </row>
    <row r="46" spans="2:5">
      <c r="B46" s="8" t="s">
        <v>637</v>
      </c>
      <c r="C46" s="25">
        <v>8.359</v>
      </c>
      <c r="D46" s="32"/>
    </row>
    <row r="47" spans="2:5">
      <c r="B47" s="8" t="s">
        <v>681</v>
      </c>
      <c r="C47" s="26">
        <v>12.415000000000001</v>
      </c>
      <c r="D47" s="32"/>
    </row>
    <row r="48" spans="2:5">
      <c r="B48" s="8" t="s">
        <v>684</v>
      </c>
      <c r="C48" s="25">
        <v>36.4</v>
      </c>
      <c r="D48" s="32"/>
    </row>
    <row r="49" spans="2:4">
      <c r="B49" s="8" t="s">
        <v>205</v>
      </c>
      <c r="C49" s="25">
        <v>4.875</v>
      </c>
      <c r="D49" s="32"/>
    </row>
    <row r="50" spans="2:4">
      <c r="B50" s="8" t="s">
        <v>639</v>
      </c>
      <c r="C50" s="26">
        <v>0</v>
      </c>
      <c r="D50" s="32"/>
    </row>
    <row r="53" spans="2:4">
      <c r="B53" s="10" t="s">
        <v>640</v>
      </c>
    </row>
    <row r="54" spans="2:4">
      <c r="B54" s="11" t="s">
        <v>206</v>
      </c>
      <c r="C54" s="11" t="s">
        <v>203</v>
      </c>
      <c r="D54" s="11" t="s">
        <v>204</v>
      </c>
    </row>
    <row r="55" spans="2:4">
      <c r="B55" s="8" t="s">
        <v>688</v>
      </c>
      <c r="C55" s="6">
        <v>6.8999999999999995</v>
      </c>
      <c r="D55" s="33">
        <f t="shared" ref="D55:D66" si="1">C55+C39</f>
        <v>8.3999999999999986</v>
      </c>
    </row>
    <row r="56" spans="2:4">
      <c r="B56" s="8" t="s">
        <v>687</v>
      </c>
      <c r="C56" s="27">
        <v>13.799999999999999</v>
      </c>
      <c r="D56" s="33">
        <f t="shared" si="1"/>
        <v>15.299999999999999</v>
      </c>
    </row>
    <row r="57" spans="2:4">
      <c r="B57" s="8" t="s">
        <v>682</v>
      </c>
      <c r="C57" s="27">
        <v>13.799999999999999</v>
      </c>
      <c r="D57" s="33">
        <f t="shared" si="1"/>
        <v>16.724999999999998</v>
      </c>
    </row>
    <row r="58" spans="2:4">
      <c r="B58" s="8" t="s">
        <v>679</v>
      </c>
      <c r="C58" s="23">
        <v>16.904999999999998</v>
      </c>
      <c r="D58" s="33">
        <f t="shared" si="1"/>
        <v>22.013999999999996</v>
      </c>
    </row>
    <row r="59" spans="2:4">
      <c r="B59" s="8" t="s">
        <v>680</v>
      </c>
      <c r="C59" s="6">
        <v>20.964499999999997</v>
      </c>
      <c r="D59" s="33">
        <f t="shared" si="1"/>
        <v>25.826499999999996</v>
      </c>
    </row>
    <row r="60" spans="2:4">
      <c r="B60" s="8" t="s">
        <v>683</v>
      </c>
      <c r="C60" s="23">
        <v>20.964499999999997</v>
      </c>
      <c r="D60" s="33">
        <f t="shared" si="1"/>
        <v>25.826499999999996</v>
      </c>
    </row>
    <row r="61" spans="2:4">
      <c r="B61" s="8" t="s">
        <v>638</v>
      </c>
      <c r="C61" s="23">
        <v>38.64</v>
      </c>
      <c r="D61" s="33">
        <f t="shared" si="1"/>
        <v>45.945999999999998</v>
      </c>
    </row>
    <row r="62" spans="2:4">
      <c r="B62" s="8" t="s">
        <v>637</v>
      </c>
      <c r="C62" s="23">
        <v>36.799999999999997</v>
      </c>
      <c r="D62" s="33">
        <f t="shared" si="1"/>
        <v>45.158999999999999</v>
      </c>
    </row>
    <row r="63" spans="2:4">
      <c r="B63" s="8" t="s">
        <v>681</v>
      </c>
      <c r="C63" s="23">
        <v>37.213999999999999</v>
      </c>
      <c r="D63" s="33">
        <f t="shared" si="1"/>
        <v>49.628999999999998</v>
      </c>
    </row>
    <row r="64" spans="2:4">
      <c r="B64" s="8" t="s">
        <v>684</v>
      </c>
      <c r="C64" s="27">
        <v>172.5</v>
      </c>
      <c r="D64" s="33">
        <f t="shared" si="1"/>
        <v>208.9</v>
      </c>
    </row>
    <row r="65" spans="2:4">
      <c r="B65" s="8" t="s">
        <v>205</v>
      </c>
      <c r="C65" s="27">
        <v>36.328499999999998</v>
      </c>
      <c r="D65" s="33">
        <f t="shared" si="1"/>
        <v>41.203499999999998</v>
      </c>
    </row>
    <row r="66" spans="2:4">
      <c r="B66" s="8" t="s">
        <v>639</v>
      </c>
      <c r="C66" s="27">
        <v>0</v>
      </c>
      <c r="D66" s="33">
        <f t="shared" si="1"/>
        <v>0</v>
      </c>
    </row>
    <row r="67" spans="2:4">
      <c r="B67" s="5"/>
      <c r="C67" s="31"/>
    </row>
    <row r="69" spans="2:4">
      <c r="B69" t="s">
        <v>642</v>
      </c>
      <c r="C69" t="s">
        <v>643</v>
      </c>
    </row>
    <row r="70" spans="2:4">
      <c r="B70" s="6" t="s">
        <v>641</v>
      </c>
      <c r="C70" s="23">
        <v>28.5</v>
      </c>
    </row>
    <row r="71" spans="2:4">
      <c r="B71" s="34" t="s">
        <v>61</v>
      </c>
      <c r="C71" s="35">
        <v>0</v>
      </c>
    </row>
    <row r="72" spans="2:4">
      <c r="B72" s="34" t="s">
        <v>689</v>
      </c>
      <c r="C72" s="35">
        <f>D72*(C$70/60)</f>
        <v>0.47499999999999998</v>
      </c>
      <c r="D72" s="36">
        <v>1</v>
      </c>
    </row>
    <row r="73" spans="2:4">
      <c r="B73" s="34" t="s">
        <v>690</v>
      </c>
      <c r="C73" s="35">
        <f t="shared" ref="C73:C96" si="2">D73*(C$70/60)</f>
        <v>0.95</v>
      </c>
      <c r="D73" s="36">
        <v>2</v>
      </c>
    </row>
    <row r="74" spans="2:4">
      <c r="B74" s="34" t="s">
        <v>691</v>
      </c>
      <c r="C74" s="35">
        <f t="shared" si="2"/>
        <v>1.4249999999999998</v>
      </c>
      <c r="D74" s="36">
        <v>3</v>
      </c>
    </row>
    <row r="75" spans="2:4">
      <c r="B75" s="34" t="s">
        <v>692</v>
      </c>
      <c r="C75" s="35">
        <f t="shared" si="2"/>
        <v>1.9</v>
      </c>
      <c r="D75" s="36">
        <v>4</v>
      </c>
    </row>
    <row r="76" spans="2:4">
      <c r="B76" s="34" t="s">
        <v>693</v>
      </c>
      <c r="C76" s="35">
        <f t="shared" si="2"/>
        <v>2.375</v>
      </c>
      <c r="D76" s="36">
        <v>5</v>
      </c>
    </row>
    <row r="77" spans="2:4">
      <c r="B77" s="34" t="s">
        <v>694</v>
      </c>
      <c r="C77" s="35">
        <f t="shared" si="2"/>
        <v>2.8499999999999996</v>
      </c>
      <c r="D77" s="36">
        <v>6</v>
      </c>
    </row>
    <row r="78" spans="2:4">
      <c r="B78" s="34" t="s">
        <v>695</v>
      </c>
      <c r="C78" s="35">
        <f t="shared" si="2"/>
        <v>3.3249999999999997</v>
      </c>
      <c r="D78" s="36">
        <v>7</v>
      </c>
    </row>
    <row r="79" spans="2:4">
      <c r="B79" s="34" t="s">
        <v>696</v>
      </c>
      <c r="C79" s="35">
        <f t="shared" si="2"/>
        <v>3.8</v>
      </c>
      <c r="D79" s="36">
        <v>8</v>
      </c>
    </row>
    <row r="80" spans="2:4">
      <c r="B80" s="34" t="s">
        <v>697</v>
      </c>
      <c r="C80" s="35">
        <f t="shared" si="2"/>
        <v>4.2749999999999995</v>
      </c>
      <c r="D80" s="36">
        <v>9</v>
      </c>
    </row>
    <row r="81" spans="2:4">
      <c r="B81" s="34" t="s">
        <v>698</v>
      </c>
      <c r="C81" s="35">
        <f t="shared" si="2"/>
        <v>4.75</v>
      </c>
      <c r="D81" s="36">
        <v>10</v>
      </c>
    </row>
    <row r="82" spans="2:4">
      <c r="B82" s="34" t="s">
        <v>699</v>
      </c>
      <c r="C82" s="35">
        <f t="shared" si="2"/>
        <v>5.2249999999999996</v>
      </c>
      <c r="D82" s="36">
        <v>11</v>
      </c>
    </row>
    <row r="83" spans="2:4">
      <c r="B83" s="34" t="s">
        <v>700</v>
      </c>
      <c r="C83" s="35">
        <f t="shared" si="2"/>
        <v>5.6999999999999993</v>
      </c>
      <c r="D83" s="36">
        <v>12</v>
      </c>
    </row>
    <row r="84" spans="2:4">
      <c r="B84" s="34" t="s">
        <v>701</v>
      </c>
      <c r="C84" s="35">
        <f t="shared" si="2"/>
        <v>6.1749999999999998</v>
      </c>
      <c r="D84" s="36">
        <v>13</v>
      </c>
    </row>
    <row r="85" spans="2:4">
      <c r="B85" s="34" t="s">
        <v>702</v>
      </c>
      <c r="C85" s="35">
        <f t="shared" si="2"/>
        <v>6.6499999999999995</v>
      </c>
      <c r="D85" s="36">
        <v>14</v>
      </c>
    </row>
    <row r="86" spans="2:4">
      <c r="B86" s="34" t="s">
        <v>703</v>
      </c>
      <c r="C86" s="35">
        <f t="shared" si="2"/>
        <v>7.125</v>
      </c>
      <c r="D86" s="36">
        <v>15</v>
      </c>
    </row>
    <row r="87" spans="2:4">
      <c r="B87" s="34" t="s">
        <v>704</v>
      </c>
      <c r="C87" s="35">
        <f t="shared" si="2"/>
        <v>7.6</v>
      </c>
      <c r="D87" s="36">
        <v>16</v>
      </c>
    </row>
    <row r="88" spans="2:4">
      <c r="B88" s="34" t="s">
        <v>705</v>
      </c>
      <c r="C88" s="35">
        <f t="shared" si="2"/>
        <v>8.0749999999999993</v>
      </c>
      <c r="D88" s="36">
        <v>17</v>
      </c>
    </row>
    <row r="89" spans="2:4">
      <c r="B89" s="34" t="s">
        <v>706</v>
      </c>
      <c r="C89" s="35">
        <f t="shared" si="2"/>
        <v>8.5499999999999989</v>
      </c>
      <c r="D89" s="36">
        <v>18</v>
      </c>
    </row>
    <row r="90" spans="2:4">
      <c r="B90" s="34" t="s">
        <v>707</v>
      </c>
      <c r="C90" s="35">
        <f t="shared" si="2"/>
        <v>9.0250000000000004</v>
      </c>
      <c r="D90" s="36">
        <v>19</v>
      </c>
    </row>
    <row r="91" spans="2:4">
      <c r="B91" s="34" t="s">
        <v>708</v>
      </c>
      <c r="C91" s="35">
        <f t="shared" si="2"/>
        <v>9.5</v>
      </c>
      <c r="D91" s="36">
        <v>20</v>
      </c>
    </row>
    <row r="92" spans="2:4">
      <c r="B92" s="34" t="s">
        <v>709</v>
      </c>
      <c r="C92" s="35">
        <f t="shared" si="2"/>
        <v>9.9749999999999996</v>
      </c>
      <c r="D92" s="36">
        <v>21</v>
      </c>
    </row>
    <row r="93" spans="2:4">
      <c r="B93" s="34" t="s">
        <v>710</v>
      </c>
      <c r="C93" s="35">
        <f t="shared" si="2"/>
        <v>10.45</v>
      </c>
      <c r="D93" s="36">
        <v>22</v>
      </c>
    </row>
    <row r="94" spans="2:4">
      <c r="B94" s="34" t="s">
        <v>711</v>
      </c>
      <c r="C94" s="35">
        <f t="shared" si="2"/>
        <v>10.924999999999999</v>
      </c>
      <c r="D94" s="36">
        <v>23</v>
      </c>
    </row>
    <row r="95" spans="2:4">
      <c r="B95" s="34" t="s">
        <v>712</v>
      </c>
      <c r="C95" s="35">
        <f t="shared" si="2"/>
        <v>11.399999999999999</v>
      </c>
      <c r="D95" s="36">
        <v>24</v>
      </c>
    </row>
    <row r="96" spans="2:4">
      <c r="B96" s="34" t="s">
        <v>713</v>
      </c>
      <c r="C96" s="35">
        <f t="shared" si="2"/>
        <v>11.875</v>
      </c>
      <c r="D96" s="36">
        <v>25</v>
      </c>
    </row>
    <row r="97" spans="2:5">
      <c r="B97" s="34" t="s">
        <v>716</v>
      </c>
      <c r="C97" s="35">
        <f>C70</f>
        <v>28.5</v>
      </c>
      <c r="D97" s="36">
        <v>25</v>
      </c>
    </row>
    <row r="100" spans="2:5">
      <c r="B100" s="11" t="s">
        <v>1049</v>
      </c>
      <c r="C100" s="6"/>
      <c r="D100" s="6"/>
    </row>
    <row r="101" spans="2:5">
      <c r="B101" s="6" t="s">
        <v>182</v>
      </c>
      <c r="C101" s="6" t="s">
        <v>186</v>
      </c>
      <c r="D101" s="6" t="s">
        <v>669</v>
      </c>
    </row>
    <row r="102" spans="2:5">
      <c r="E102" s="5"/>
    </row>
    <row r="104" spans="2:5">
      <c r="B104" s="11" t="s">
        <v>1893</v>
      </c>
      <c r="C104" s="6"/>
    </row>
    <row r="105" spans="2:5">
      <c r="B105" s="11" t="s">
        <v>1894</v>
      </c>
      <c r="C105" s="158">
        <v>4</v>
      </c>
    </row>
    <row r="106" spans="2:5">
      <c r="B106" s="11" t="s">
        <v>1895</v>
      </c>
      <c r="C106" s="158">
        <v>0</v>
      </c>
    </row>
    <row r="109" spans="2:5">
      <c r="B109" s="11" t="s">
        <v>1933</v>
      </c>
      <c r="C109" s="6"/>
    </row>
    <row r="110" spans="2:5">
      <c r="B110" s="11" t="s">
        <v>1934</v>
      </c>
      <c r="C110" s="158">
        <v>33</v>
      </c>
    </row>
    <row r="111" spans="2:5">
      <c r="B111" s="11" t="s">
        <v>1935</v>
      </c>
      <c r="C111" s="158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5:D165"/>
  <sheetViews>
    <sheetView workbookViewId="0">
      <selection activeCell="G38" sqref="G38"/>
    </sheetView>
  </sheetViews>
  <sheetFormatPr defaultColWidth="11.5546875" defaultRowHeight="14.4"/>
  <cols>
    <col min="3" max="3" width="21" bestFit="1" customWidth="1"/>
    <col min="4" max="4" width="17.33203125" customWidth="1"/>
  </cols>
  <sheetData>
    <row r="5" spans="1:4">
      <c r="A5" t="s">
        <v>636</v>
      </c>
    </row>
    <row r="6" spans="1:4">
      <c r="A6" t="s">
        <v>634</v>
      </c>
      <c r="B6" t="s">
        <v>635</v>
      </c>
      <c r="C6" t="s">
        <v>674</v>
      </c>
      <c r="D6" t="s">
        <v>675</v>
      </c>
    </row>
    <row r="7" spans="1:4">
      <c r="A7">
        <v>3</v>
      </c>
      <c r="B7">
        <v>0</v>
      </c>
      <c r="C7">
        <v>0</v>
      </c>
      <c r="D7">
        <v>0</v>
      </c>
    </row>
    <row r="8" spans="1:4">
      <c r="A8">
        <v>4</v>
      </c>
      <c r="B8" s="4">
        <f t="shared" ref="B8:B14" si="0">B7+1/8</f>
        <v>0.125</v>
      </c>
      <c r="C8" s="4">
        <v>0.25</v>
      </c>
      <c r="D8" s="4">
        <v>0.25</v>
      </c>
    </row>
    <row r="9" spans="1:4">
      <c r="A9">
        <v>5</v>
      </c>
      <c r="B9" s="4">
        <f t="shared" si="0"/>
        <v>0.25</v>
      </c>
      <c r="C9" s="4">
        <f>C8+0.25</f>
        <v>0.5</v>
      </c>
      <c r="D9" s="4">
        <f>D8+0.25</f>
        <v>0.5</v>
      </c>
    </row>
    <row r="10" spans="1:4">
      <c r="A10">
        <v>6</v>
      </c>
      <c r="B10" s="4">
        <f t="shared" si="0"/>
        <v>0.375</v>
      </c>
      <c r="C10" s="4">
        <f t="shared" ref="C10:D23" si="1">C9+0.25</f>
        <v>0.75</v>
      </c>
      <c r="D10" s="4">
        <f t="shared" si="1"/>
        <v>0.75</v>
      </c>
    </row>
    <row r="11" spans="1:4">
      <c r="A11">
        <v>7</v>
      </c>
      <c r="B11" s="4">
        <f t="shared" si="0"/>
        <v>0.5</v>
      </c>
      <c r="C11" s="4">
        <f t="shared" si="1"/>
        <v>1</v>
      </c>
      <c r="D11" s="4">
        <f t="shared" si="1"/>
        <v>1</v>
      </c>
    </row>
    <row r="12" spans="1:4">
      <c r="A12">
        <v>8</v>
      </c>
      <c r="B12" s="4">
        <f t="shared" si="0"/>
        <v>0.625</v>
      </c>
      <c r="C12" s="4">
        <f t="shared" si="1"/>
        <v>1.25</v>
      </c>
    </row>
    <row r="13" spans="1:4">
      <c r="A13">
        <v>9</v>
      </c>
      <c r="B13" s="4">
        <f t="shared" si="0"/>
        <v>0.75</v>
      </c>
      <c r="C13" s="4">
        <f t="shared" si="1"/>
        <v>1.5</v>
      </c>
    </row>
    <row r="14" spans="1:4">
      <c r="A14">
        <v>10</v>
      </c>
      <c r="B14" s="4">
        <f t="shared" si="0"/>
        <v>0.875</v>
      </c>
      <c r="C14" s="4">
        <f t="shared" si="1"/>
        <v>1.75</v>
      </c>
    </row>
    <row r="15" spans="1:4">
      <c r="A15">
        <v>11</v>
      </c>
      <c r="B15" s="4"/>
      <c r="C15" s="4">
        <f t="shared" si="1"/>
        <v>2</v>
      </c>
    </row>
    <row r="16" spans="1:4">
      <c r="A16">
        <v>12</v>
      </c>
      <c r="C16" s="4">
        <f t="shared" si="1"/>
        <v>2.25</v>
      </c>
    </row>
    <row r="17" spans="1:3">
      <c r="A17">
        <v>13</v>
      </c>
      <c r="C17" s="4">
        <f t="shared" si="1"/>
        <v>2.5</v>
      </c>
    </row>
    <row r="18" spans="1:3">
      <c r="A18">
        <v>14</v>
      </c>
      <c r="C18" s="4">
        <f t="shared" si="1"/>
        <v>2.75</v>
      </c>
    </row>
    <row r="19" spans="1:3">
      <c r="A19">
        <v>15</v>
      </c>
      <c r="C19" s="4">
        <f t="shared" si="1"/>
        <v>3</v>
      </c>
    </row>
    <row r="20" spans="1:3">
      <c r="A20">
        <v>16</v>
      </c>
      <c r="C20" s="4">
        <f t="shared" si="1"/>
        <v>3.25</v>
      </c>
    </row>
    <row r="21" spans="1:3">
      <c r="A21">
        <v>17</v>
      </c>
      <c r="C21" s="4">
        <f t="shared" si="1"/>
        <v>3.5</v>
      </c>
    </row>
    <row r="22" spans="1:3">
      <c r="A22">
        <v>18</v>
      </c>
      <c r="C22" s="4">
        <f t="shared" si="1"/>
        <v>3.75</v>
      </c>
    </row>
    <row r="23" spans="1:3">
      <c r="A23">
        <v>19</v>
      </c>
      <c r="C23" s="4">
        <f t="shared" si="1"/>
        <v>4</v>
      </c>
    </row>
    <row r="24" spans="1:3">
      <c r="A24">
        <v>20</v>
      </c>
    </row>
    <row r="25" spans="1:3">
      <c r="A25">
        <v>21</v>
      </c>
    </row>
    <row r="26" spans="1:3">
      <c r="A26">
        <v>22</v>
      </c>
    </row>
    <row r="27" spans="1:3">
      <c r="A27">
        <v>23</v>
      </c>
    </row>
    <row r="28" spans="1:3">
      <c r="A28">
        <v>24</v>
      </c>
    </row>
    <row r="29" spans="1:3">
      <c r="A29">
        <v>25</v>
      </c>
    </row>
    <row r="30" spans="1:3">
      <c r="A30">
        <v>26</v>
      </c>
    </row>
    <row r="31" spans="1:3">
      <c r="A31">
        <v>27</v>
      </c>
    </row>
    <row r="32" spans="1:3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  <row r="65" spans="1:1">
      <c r="A65">
        <v>61</v>
      </c>
    </row>
    <row r="66" spans="1:1">
      <c r="A66">
        <v>62</v>
      </c>
    </row>
    <row r="67" spans="1:1">
      <c r="A67">
        <v>63</v>
      </c>
    </row>
    <row r="68" spans="1:1">
      <c r="A68">
        <v>64</v>
      </c>
    </row>
    <row r="69" spans="1:1">
      <c r="A69">
        <v>65</v>
      </c>
    </row>
    <row r="70" spans="1:1">
      <c r="A70">
        <v>66</v>
      </c>
    </row>
    <row r="71" spans="1:1">
      <c r="A71">
        <v>67</v>
      </c>
    </row>
    <row r="72" spans="1:1">
      <c r="A72">
        <v>68</v>
      </c>
    </row>
    <row r="73" spans="1:1">
      <c r="A73">
        <v>69</v>
      </c>
    </row>
    <row r="74" spans="1:1">
      <c r="A74">
        <v>70</v>
      </c>
    </row>
    <row r="75" spans="1:1">
      <c r="A75">
        <v>71</v>
      </c>
    </row>
    <row r="76" spans="1:1">
      <c r="A76">
        <v>72</v>
      </c>
    </row>
    <row r="77" spans="1:1">
      <c r="A77">
        <v>73</v>
      </c>
    </row>
    <row r="78" spans="1:1">
      <c r="A78">
        <v>74</v>
      </c>
    </row>
    <row r="79" spans="1:1">
      <c r="A79">
        <v>75</v>
      </c>
    </row>
    <row r="80" spans="1:1">
      <c r="A80">
        <v>76</v>
      </c>
    </row>
    <row r="81" spans="1:1">
      <c r="A81">
        <v>77</v>
      </c>
    </row>
    <row r="82" spans="1:1">
      <c r="A82">
        <v>78</v>
      </c>
    </row>
    <row r="83" spans="1:1">
      <c r="A83">
        <v>79</v>
      </c>
    </row>
    <row r="84" spans="1:1">
      <c r="A84">
        <v>80</v>
      </c>
    </row>
    <row r="85" spans="1:1">
      <c r="A85">
        <v>81</v>
      </c>
    </row>
    <row r="86" spans="1:1">
      <c r="A86">
        <v>82</v>
      </c>
    </row>
    <row r="87" spans="1:1">
      <c r="A87">
        <v>83</v>
      </c>
    </row>
    <row r="88" spans="1:1">
      <c r="A88">
        <v>84</v>
      </c>
    </row>
    <row r="89" spans="1:1">
      <c r="A89">
        <v>85</v>
      </c>
    </row>
    <row r="90" spans="1:1">
      <c r="A90">
        <v>86</v>
      </c>
    </row>
    <row r="91" spans="1:1">
      <c r="A91">
        <v>87</v>
      </c>
    </row>
    <row r="92" spans="1:1">
      <c r="A92">
        <v>88</v>
      </c>
    </row>
    <row r="93" spans="1:1">
      <c r="A93">
        <v>89</v>
      </c>
    </row>
    <row r="94" spans="1:1">
      <c r="A94">
        <v>90</v>
      </c>
    </row>
    <row r="95" spans="1:1">
      <c r="A95">
        <v>91</v>
      </c>
    </row>
    <row r="96" spans="1:1">
      <c r="A96">
        <v>92</v>
      </c>
    </row>
    <row r="97" spans="1:1">
      <c r="A97">
        <v>93</v>
      </c>
    </row>
    <row r="98" spans="1:1">
      <c r="A98">
        <v>94</v>
      </c>
    </row>
    <row r="99" spans="1:1">
      <c r="A99">
        <v>95</v>
      </c>
    </row>
    <row r="100" spans="1:1">
      <c r="A100">
        <v>96</v>
      </c>
    </row>
    <row r="101" spans="1:1">
      <c r="A101">
        <v>97</v>
      </c>
    </row>
    <row r="102" spans="1:1">
      <c r="A102">
        <v>98</v>
      </c>
    </row>
    <row r="103" spans="1:1">
      <c r="A103">
        <v>99</v>
      </c>
    </row>
    <row r="104" spans="1:1">
      <c r="A104">
        <v>100</v>
      </c>
    </row>
    <row r="105" spans="1:1">
      <c r="A105">
        <v>101</v>
      </c>
    </row>
    <row r="106" spans="1:1">
      <c r="A106">
        <v>102</v>
      </c>
    </row>
    <row r="107" spans="1:1">
      <c r="A107">
        <v>103</v>
      </c>
    </row>
    <row r="108" spans="1:1">
      <c r="A108">
        <v>104</v>
      </c>
    </row>
    <row r="109" spans="1:1">
      <c r="A109">
        <v>105</v>
      </c>
    </row>
    <row r="110" spans="1:1">
      <c r="A110">
        <v>106</v>
      </c>
    </row>
    <row r="111" spans="1:1">
      <c r="A111">
        <v>107</v>
      </c>
    </row>
    <row r="112" spans="1:1">
      <c r="A112">
        <v>108</v>
      </c>
    </row>
    <row r="113" spans="1:1">
      <c r="A113">
        <v>109</v>
      </c>
    </row>
    <row r="114" spans="1:1">
      <c r="A114">
        <v>110</v>
      </c>
    </row>
    <row r="115" spans="1:1">
      <c r="A115">
        <v>111</v>
      </c>
    </row>
    <row r="116" spans="1:1">
      <c r="A116">
        <v>112</v>
      </c>
    </row>
    <row r="117" spans="1:1">
      <c r="A117">
        <v>113</v>
      </c>
    </row>
    <row r="118" spans="1:1">
      <c r="A118">
        <v>114</v>
      </c>
    </row>
    <row r="119" spans="1:1">
      <c r="A119">
        <v>115</v>
      </c>
    </row>
    <row r="120" spans="1:1">
      <c r="A120">
        <v>116</v>
      </c>
    </row>
    <row r="121" spans="1:1">
      <c r="A121">
        <v>117</v>
      </c>
    </row>
    <row r="122" spans="1:1">
      <c r="A122">
        <v>118</v>
      </c>
    </row>
    <row r="123" spans="1:1">
      <c r="A123">
        <v>119</v>
      </c>
    </row>
    <row r="124" spans="1:1">
      <c r="A124">
        <v>120</v>
      </c>
    </row>
    <row r="125" spans="1:1">
      <c r="A125">
        <v>121</v>
      </c>
    </row>
    <row r="126" spans="1:1">
      <c r="A126">
        <v>122</v>
      </c>
    </row>
    <row r="127" spans="1:1">
      <c r="A127">
        <v>123</v>
      </c>
    </row>
    <row r="128" spans="1:1">
      <c r="A128">
        <v>124</v>
      </c>
    </row>
    <row r="129" spans="1:1">
      <c r="A129">
        <v>125</v>
      </c>
    </row>
    <row r="130" spans="1:1">
      <c r="A130">
        <v>126</v>
      </c>
    </row>
    <row r="131" spans="1:1">
      <c r="A131">
        <v>127</v>
      </c>
    </row>
    <row r="132" spans="1:1">
      <c r="A132">
        <v>128</v>
      </c>
    </row>
    <row r="133" spans="1:1">
      <c r="A133">
        <v>129</v>
      </c>
    </row>
    <row r="134" spans="1:1">
      <c r="A134">
        <v>130</v>
      </c>
    </row>
    <row r="135" spans="1:1">
      <c r="A135">
        <v>131</v>
      </c>
    </row>
    <row r="136" spans="1:1">
      <c r="A136">
        <v>132</v>
      </c>
    </row>
    <row r="137" spans="1:1">
      <c r="A137">
        <v>133</v>
      </c>
    </row>
    <row r="138" spans="1:1">
      <c r="A138">
        <v>134</v>
      </c>
    </row>
    <row r="139" spans="1:1">
      <c r="A139">
        <v>135</v>
      </c>
    </row>
    <row r="140" spans="1:1">
      <c r="A140">
        <v>136</v>
      </c>
    </row>
    <row r="141" spans="1:1">
      <c r="A141">
        <v>137</v>
      </c>
    </row>
    <row r="142" spans="1:1">
      <c r="A142">
        <v>138</v>
      </c>
    </row>
    <row r="143" spans="1:1">
      <c r="A143">
        <v>139</v>
      </c>
    </row>
    <row r="144" spans="1:1">
      <c r="A144">
        <v>140</v>
      </c>
    </row>
    <row r="145" spans="1:1">
      <c r="A145">
        <v>141</v>
      </c>
    </row>
    <row r="146" spans="1:1">
      <c r="A146">
        <v>142</v>
      </c>
    </row>
    <row r="147" spans="1:1">
      <c r="A147">
        <v>143</v>
      </c>
    </row>
    <row r="148" spans="1:1">
      <c r="A148">
        <v>144</v>
      </c>
    </row>
    <row r="149" spans="1:1">
      <c r="A149">
        <v>145</v>
      </c>
    </row>
    <row r="150" spans="1:1">
      <c r="A150">
        <v>146</v>
      </c>
    </row>
    <row r="151" spans="1:1">
      <c r="A151">
        <v>147</v>
      </c>
    </row>
    <row r="152" spans="1:1">
      <c r="A152">
        <v>148</v>
      </c>
    </row>
    <row r="153" spans="1:1">
      <c r="A153">
        <v>149</v>
      </c>
    </row>
    <row r="154" spans="1:1">
      <c r="A154">
        <v>150</v>
      </c>
    </row>
    <row r="155" spans="1:1">
      <c r="A155">
        <v>151</v>
      </c>
    </row>
    <row r="156" spans="1:1">
      <c r="A156">
        <v>152</v>
      </c>
    </row>
    <row r="157" spans="1:1">
      <c r="A157">
        <v>153</v>
      </c>
    </row>
    <row r="158" spans="1:1">
      <c r="A158">
        <v>154</v>
      </c>
    </row>
    <row r="159" spans="1:1">
      <c r="A159">
        <v>155</v>
      </c>
    </row>
    <row r="160" spans="1:1">
      <c r="A160">
        <v>156</v>
      </c>
    </row>
    <row r="161" spans="1:1">
      <c r="A161">
        <v>157</v>
      </c>
    </row>
    <row r="162" spans="1:1">
      <c r="A162">
        <v>158</v>
      </c>
    </row>
    <row r="163" spans="1:1">
      <c r="A163">
        <v>159</v>
      </c>
    </row>
    <row r="164" spans="1:1">
      <c r="A164">
        <v>160</v>
      </c>
    </row>
    <row r="165" spans="1:1">
      <c r="A165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FRAME PRICING SHEET</vt:lpstr>
      <vt:lpstr>MAT &amp; ACRYLIC Pricing</vt:lpstr>
      <vt:lpstr>PRINT PRICING SHEET</vt:lpstr>
      <vt:lpstr>OVERSIZE CHECK SHEET</vt:lpstr>
      <vt:lpstr>DEEP SHADOWS</vt:lpstr>
      <vt:lpstr>moulding</vt:lpstr>
      <vt:lpstr>mats</vt:lpstr>
      <vt:lpstr>other</vt:lpstr>
      <vt:lpstr>lookup list</vt:lpstr>
      <vt:lpstr>prints</vt:lpstr>
      <vt:lpstr>AcrylicSkus</vt:lpstr>
      <vt:lpstr>Enter_Single__Top__Mat_Reveal</vt:lpstr>
      <vt:lpstr>FoamSkus</vt:lpstr>
      <vt:lpstr>HardwareSkus</vt:lpstr>
      <vt:lpstr>LaborMinutesSku</vt:lpstr>
      <vt:lpstr>MatSkus</vt:lpstr>
      <vt:lpstr>PackagingSkus</vt:lpstr>
      <vt:lpstr>'FRAME PRICING SHEET'!Print_Area</vt:lpstr>
      <vt:lpstr>SizeFractions</vt:lpstr>
      <vt:lpstr>SizeInches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Fan</dc:creator>
  <cp:lastModifiedBy>Anthony Fontana</cp:lastModifiedBy>
  <cp:lastPrinted>2019-04-26T19:27:37Z</cp:lastPrinted>
  <dcterms:created xsi:type="dcterms:W3CDTF">2015-12-03T11:16:38Z</dcterms:created>
  <dcterms:modified xsi:type="dcterms:W3CDTF">2025-09-08T16:31:38Z</dcterms:modified>
</cp:coreProperties>
</file>